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Rozpočty 2023\007 Březenecká akt\"/>
    </mc:Choice>
  </mc:AlternateContent>
  <bookViews>
    <workbookView xWindow="0" yWindow="0" windowWidth="0" windowHeight="0"/>
  </bookViews>
  <sheets>
    <sheet name="Rekapitulace stavby" sheetId="1" r:id="rId1"/>
    <sheet name="SO 101 - Komunikace včetn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101 - Komunikace včetn...'!$C$95:$K$975</definedName>
    <definedName name="_xlnm.Print_Area" localSheetId="1">'SO 101 - Komunikace včetn...'!$C$4:$J$39,'SO 101 - Komunikace včetn...'!$C$45:$J$77,'SO 101 - Komunikace včetn...'!$C$83:$K$975</definedName>
    <definedName name="_xlnm.Print_Titles" localSheetId="1">'SO 101 - Komunikace včetn...'!$95:$95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973"/>
  <c r="BH973"/>
  <c r="BG973"/>
  <c r="BF973"/>
  <c r="T973"/>
  <c r="R973"/>
  <c r="P973"/>
  <c r="BI970"/>
  <c r="BH970"/>
  <c r="BG970"/>
  <c r="BF970"/>
  <c r="T970"/>
  <c r="R970"/>
  <c r="P970"/>
  <c r="BI966"/>
  <c r="BH966"/>
  <c r="BG966"/>
  <c r="BF966"/>
  <c r="T966"/>
  <c r="R966"/>
  <c r="P966"/>
  <c r="BI963"/>
  <c r="BH963"/>
  <c r="BG963"/>
  <c r="BF963"/>
  <c r="T963"/>
  <c r="R963"/>
  <c r="P963"/>
  <c r="BI959"/>
  <c r="BH959"/>
  <c r="BG959"/>
  <c r="BF959"/>
  <c r="T959"/>
  <c r="T958"/>
  <c r="R959"/>
  <c r="R958"/>
  <c r="P959"/>
  <c r="P958"/>
  <c r="BI955"/>
  <c r="BH955"/>
  <c r="BG955"/>
  <c r="BF955"/>
  <c r="T955"/>
  <c r="R955"/>
  <c r="P955"/>
  <c r="BI952"/>
  <c r="BH952"/>
  <c r="BG952"/>
  <c r="BF952"/>
  <c r="T952"/>
  <c r="R952"/>
  <c r="P952"/>
  <c r="BI949"/>
  <c r="BH949"/>
  <c r="BG949"/>
  <c r="BF949"/>
  <c r="T949"/>
  <c r="R949"/>
  <c r="P949"/>
  <c r="BI946"/>
  <c r="BH946"/>
  <c r="BG946"/>
  <c r="BF946"/>
  <c r="T946"/>
  <c r="R946"/>
  <c r="P946"/>
  <c r="BI940"/>
  <c r="BH940"/>
  <c r="BG940"/>
  <c r="BF940"/>
  <c r="T940"/>
  <c r="R940"/>
  <c r="P940"/>
  <c r="BI937"/>
  <c r="BH937"/>
  <c r="BG937"/>
  <c r="BF937"/>
  <c r="T937"/>
  <c r="R937"/>
  <c r="P937"/>
  <c r="BI933"/>
  <c r="BH933"/>
  <c r="BG933"/>
  <c r="BF933"/>
  <c r="T933"/>
  <c r="R933"/>
  <c r="P933"/>
  <c r="BI930"/>
  <c r="BH930"/>
  <c r="BG930"/>
  <c r="BF930"/>
  <c r="T930"/>
  <c r="R930"/>
  <c r="P930"/>
  <c r="BI927"/>
  <c r="BH927"/>
  <c r="BG927"/>
  <c r="BF927"/>
  <c r="T927"/>
  <c r="R927"/>
  <c r="P927"/>
  <c r="BI924"/>
  <c r="BH924"/>
  <c r="BG924"/>
  <c r="BF924"/>
  <c r="T924"/>
  <c r="R924"/>
  <c r="P924"/>
  <c r="BI920"/>
  <c r="BH920"/>
  <c r="BG920"/>
  <c r="BF920"/>
  <c r="T920"/>
  <c r="R920"/>
  <c r="P920"/>
  <c r="BI916"/>
  <c r="BH916"/>
  <c r="BG916"/>
  <c r="BF916"/>
  <c r="T916"/>
  <c r="R916"/>
  <c r="P916"/>
  <c r="BI912"/>
  <c r="BH912"/>
  <c r="BG912"/>
  <c r="BF912"/>
  <c r="T912"/>
  <c r="R912"/>
  <c r="P912"/>
  <c r="BI906"/>
  <c r="BH906"/>
  <c r="BG906"/>
  <c r="BF906"/>
  <c r="T906"/>
  <c r="R906"/>
  <c r="P906"/>
  <c r="BI902"/>
  <c r="BH902"/>
  <c r="BG902"/>
  <c r="BF902"/>
  <c r="T902"/>
  <c r="R902"/>
  <c r="P902"/>
  <c r="BI895"/>
  <c r="BH895"/>
  <c r="BG895"/>
  <c r="BF895"/>
  <c r="T895"/>
  <c r="R895"/>
  <c r="P895"/>
  <c r="BI889"/>
  <c r="BH889"/>
  <c r="BG889"/>
  <c r="BF889"/>
  <c r="T889"/>
  <c r="R889"/>
  <c r="P889"/>
  <c r="BI883"/>
  <c r="BH883"/>
  <c r="BG883"/>
  <c r="BF883"/>
  <c r="T883"/>
  <c r="R883"/>
  <c r="P883"/>
  <c r="BI879"/>
  <c r="BH879"/>
  <c r="BG879"/>
  <c r="BF879"/>
  <c r="T879"/>
  <c r="R879"/>
  <c r="P879"/>
  <c r="BI868"/>
  <c r="BH868"/>
  <c r="BG868"/>
  <c r="BF868"/>
  <c r="T868"/>
  <c r="R868"/>
  <c r="P868"/>
  <c r="BI853"/>
  <c r="BH853"/>
  <c r="BG853"/>
  <c r="BF853"/>
  <c r="T853"/>
  <c r="R853"/>
  <c r="P853"/>
  <c r="BI849"/>
  <c r="BH849"/>
  <c r="BG849"/>
  <c r="BF849"/>
  <c r="T849"/>
  <c r="R849"/>
  <c r="P849"/>
  <c r="BI844"/>
  <c r="BH844"/>
  <c r="BG844"/>
  <c r="BF844"/>
  <c r="T844"/>
  <c r="R844"/>
  <c r="P844"/>
  <c r="BI828"/>
  <c r="BH828"/>
  <c r="BG828"/>
  <c r="BF828"/>
  <c r="T828"/>
  <c r="R828"/>
  <c r="P828"/>
  <c r="BI823"/>
  <c r="BH823"/>
  <c r="BG823"/>
  <c r="BF823"/>
  <c r="T823"/>
  <c r="R823"/>
  <c r="P823"/>
  <c r="BI814"/>
  <c r="BH814"/>
  <c r="BG814"/>
  <c r="BF814"/>
  <c r="T814"/>
  <c r="R814"/>
  <c r="P814"/>
  <c r="BI805"/>
  <c r="BH805"/>
  <c r="BG805"/>
  <c r="BF805"/>
  <c r="T805"/>
  <c r="R805"/>
  <c r="P805"/>
  <c r="BI793"/>
  <c r="BH793"/>
  <c r="BG793"/>
  <c r="BF793"/>
  <c r="T793"/>
  <c r="R793"/>
  <c r="P793"/>
  <c r="BI780"/>
  <c r="BH780"/>
  <c r="BG780"/>
  <c r="BF780"/>
  <c r="T780"/>
  <c r="R780"/>
  <c r="P780"/>
  <c r="BI772"/>
  <c r="BH772"/>
  <c r="BG772"/>
  <c r="BF772"/>
  <c r="T772"/>
  <c r="R772"/>
  <c r="P772"/>
  <c r="BI744"/>
  <c r="BH744"/>
  <c r="BG744"/>
  <c r="BF744"/>
  <c r="T744"/>
  <c r="R744"/>
  <c r="P744"/>
  <c r="BI735"/>
  <c r="BH735"/>
  <c r="BG735"/>
  <c r="BF735"/>
  <c r="T735"/>
  <c r="R735"/>
  <c r="P735"/>
  <c r="BI732"/>
  <c r="BH732"/>
  <c r="BG732"/>
  <c r="BF732"/>
  <c r="T732"/>
  <c r="R732"/>
  <c r="P732"/>
  <c r="BI720"/>
  <c r="BH720"/>
  <c r="BG720"/>
  <c r="BF720"/>
  <c r="T720"/>
  <c r="R720"/>
  <c r="P720"/>
  <c r="BI717"/>
  <c r="BH717"/>
  <c r="BG717"/>
  <c r="BF717"/>
  <c r="T717"/>
  <c r="R717"/>
  <c r="P717"/>
  <c r="BI714"/>
  <c r="BH714"/>
  <c r="BG714"/>
  <c r="BF714"/>
  <c r="T714"/>
  <c r="R714"/>
  <c r="P714"/>
  <c r="BI697"/>
  <c r="BH697"/>
  <c r="BG697"/>
  <c r="BF697"/>
  <c r="T697"/>
  <c r="R697"/>
  <c r="P697"/>
  <c r="BI694"/>
  <c r="BH694"/>
  <c r="BG694"/>
  <c r="BF694"/>
  <c r="T694"/>
  <c r="R694"/>
  <c r="P694"/>
  <c r="BI686"/>
  <c r="BH686"/>
  <c r="BG686"/>
  <c r="BF686"/>
  <c r="T686"/>
  <c r="R686"/>
  <c r="P686"/>
  <c r="BI683"/>
  <c r="BH683"/>
  <c r="BG683"/>
  <c r="BF683"/>
  <c r="T683"/>
  <c r="R683"/>
  <c r="P683"/>
  <c r="BI675"/>
  <c r="BH675"/>
  <c r="BG675"/>
  <c r="BF675"/>
  <c r="T675"/>
  <c r="R675"/>
  <c r="P675"/>
  <c r="BI655"/>
  <c r="BH655"/>
  <c r="BG655"/>
  <c r="BF655"/>
  <c r="T655"/>
  <c r="R655"/>
  <c r="P655"/>
  <c r="BI651"/>
  <c r="BH651"/>
  <c r="BG651"/>
  <c r="BF651"/>
  <c r="T651"/>
  <c r="R651"/>
  <c r="P651"/>
  <c r="BI646"/>
  <c r="BH646"/>
  <c r="BG646"/>
  <c r="BF646"/>
  <c r="T646"/>
  <c r="R646"/>
  <c r="P646"/>
  <c r="BI637"/>
  <c r="BH637"/>
  <c r="BG637"/>
  <c r="BF637"/>
  <c r="T637"/>
  <c r="R637"/>
  <c r="P637"/>
  <c r="BI631"/>
  <c r="BH631"/>
  <c r="BG631"/>
  <c r="BF631"/>
  <c r="T631"/>
  <c r="R631"/>
  <c r="P631"/>
  <c r="BI622"/>
  <c r="BH622"/>
  <c r="BG622"/>
  <c r="BF622"/>
  <c r="T622"/>
  <c r="R622"/>
  <c r="P622"/>
  <c r="BI616"/>
  <c r="BH616"/>
  <c r="BG616"/>
  <c r="BF616"/>
  <c r="T616"/>
  <c r="R616"/>
  <c r="P616"/>
  <c r="BI605"/>
  <c r="BH605"/>
  <c r="BG605"/>
  <c r="BF605"/>
  <c r="T605"/>
  <c r="R605"/>
  <c r="P605"/>
  <c r="BI603"/>
  <c r="BH603"/>
  <c r="BG603"/>
  <c r="BF603"/>
  <c r="T603"/>
  <c r="R603"/>
  <c r="P603"/>
  <c r="BI598"/>
  <c r="BH598"/>
  <c r="BG598"/>
  <c r="BF598"/>
  <c r="T598"/>
  <c r="R598"/>
  <c r="P598"/>
  <c r="BI593"/>
  <c r="BH593"/>
  <c r="BG593"/>
  <c r="BF593"/>
  <c r="T593"/>
  <c r="R593"/>
  <c r="P593"/>
  <c r="BI580"/>
  <c r="BH580"/>
  <c r="BG580"/>
  <c r="BF580"/>
  <c r="T580"/>
  <c r="R580"/>
  <c r="P580"/>
  <c r="BI575"/>
  <c r="BH575"/>
  <c r="BG575"/>
  <c r="BF575"/>
  <c r="T575"/>
  <c r="T574"/>
  <c r="R575"/>
  <c r="R574"/>
  <c r="P575"/>
  <c r="P574"/>
  <c r="BI568"/>
  <c r="BH568"/>
  <c r="BG568"/>
  <c r="BF568"/>
  <c r="T568"/>
  <c r="R568"/>
  <c r="P568"/>
  <c r="BI562"/>
  <c r="BH562"/>
  <c r="BG562"/>
  <c r="BF562"/>
  <c r="T562"/>
  <c r="R562"/>
  <c r="P562"/>
  <c r="BI557"/>
  <c r="BH557"/>
  <c r="BG557"/>
  <c r="BF557"/>
  <c r="T557"/>
  <c r="R557"/>
  <c r="P557"/>
  <c r="BI552"/>
  <c r="BH552"/>
  <c r="BG552"/>
  <c r="BF552"/>
  <c r="T552"/>
  <c r="R552"/>
  <c r="P552"/>
  <c r="BI547"/>
  <c r="BH547"/>
  <c r="BG547"/>
  <c r="BF547"/>
  <c r="T547"/>
  <c r="R547"/>
  <c r="P547"/>
  <c r="BI536"/>
  <c r="BH536"/>
  <c r="BG536"/>
  <c r="BF536"/>
  <c r="T536"/>
  <c r="R536"/>
  <c r="P536"/>
  <c r="BI530"/>
  <c r="BH530"/>
  <c r="BG530"/>
  <c r="BF530"/>
  <c r="T530"/>
  <c r="R530"/>
  <c r="P530"/>
  <c r="BI522"/>
  <c r="BH522"/>
  <c r="BG522"/>
  <c r="BF522"/>
  <c r="T522"/>
  <c r="R522"/>
  <c r="P522"/>
  <c r="BI503"/>
  <c r="BH503"/>
  <c r="BG503"/>
  <c r="BF503"/>
  <c r="T503"/>
  <c r="R503"/>
  <c r="P503"/>
  <c r="BI497"/>
  <c r="BH497"/>
  <c r="BG497"/>
  <c r="BF497"/>
  <c r="T497"/>
  <c r="R497"/>
  <c r="P497"/>
  <c r="BI491"/>
  <c r="BH491"/>
  <c r="BG491"/>
  <c r="BF491"/>
  <c r="T491"/>
  <c r="R491"/>
  <c r="P491"/>
  <c r="BI475"/>
  <c r="BH475"/>
  <c r="BG475"/>
  <c r="BF475"/>
  <c r="T475"/>
  <c r="R475"/>
  <c r="P475"/>
  <c r="BI470"/>
  <c r="BH470"/>
  <c r="BG470"/>
  <c r="BF470"/>
  <c r="T470"/>
  <c r="R470"/>
  <c r="P470"/>
  <c r="BI466"/>
  <c r="BH466"/>
  <c r="BG466"/>
  <c r="BF466"/>
  <c r="T466"/>
  <c r="R466"/>
  <c r="P466"/>
  <c r="BI454"/>
  <c r="BH454"/>
  <c r="BG454"/>
  <c r="BF454"/>
  <c r="T454"/>
  <c r="R454"/>
  <c r="P454"/>
  <c r="BI448"/>
  <c r="BH448"/>
  <c r="BG448"/>
  <c r="BF448"/>
  <c r="T448"/>
  <c r="R448"/>
  <c r="P448"/>
  <c r="BI439"/>
  <c r="BH439"/>
  <c r="BG439"/>
  <c r="BF439"/>
  <c r="T439"/>
  <c r="R439"/>
  <c r="P439"/>
  <c r="BI424"/>
  <c r="BH424"/>
  <c r="BG424"/>
  <c r="BF424"/>
  <c r="T424"/>
  <c r="R424"/>
  <c r="P424"/>
  <c r="BI405"/>
  <c r="BH405"/>
  <c r="BG405"/>
  <c r="BF405"/>
  <c r="T405"/>
  <c r="R405"/>
  <c r="P405"/>
  <c r="BI388"/>
  <c r="BH388"/>
  <c r="BG388"/>
  <c r="BF388"/>
  <c r="T388"/>
  <c r="R388"/>
  <c r="P388"/>
  <c r="BI381"/>
  <c r="BH381"/>
  <c r="BG381"/>
  <c r="BF381"/>
  <c r="T381"/>
  <c r="T380"/>
  <c r="R381"/>
  <c r="R380"/>
  <c r="P381"/>
  <c r="P380"/>
  <c r="BI377"/>
  <c r="BH377"/>
  <c r="BG377"/>
  <c r="BF377"/>
  <c r="T377"/>
  <c r="R377"/>
  <c r="P377"/>
  <c r="BI366"/>
  <c r="BH366"/>
  <c r="BG366"/>
  <c r="BF366"/>
  <c r="T366"/>
  <c r="R366"/>
  <c r="P366"/>
  <c r="BI355"/>
  <c r="BH355"/>
  <c r="BG355"/>
  <c r="BF355"/>
  <c r="T355"/>
  <c r="R355"/>
  <c r="P355"/>
  <c r="BI351"/>
  <c r="BH351"/>
  <c r="BG351"/>
  <c r="BF351"/>
  <c r="T351"/>
  <c r="R351"/>
  <c r="P351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1"/>
  <c r="BH321"/>
  <c r="BG321"/>
  <c r="BF321"/>
  <c r="T321"/>
  <c r="R321"/>
  <c r="P321"/>
  <c r="BI300"/>
  <c r="BH300"/>
  <c r="BG300"/>
  <c r="BF300"/>
  <c r="T300"/>
  <c r="R300"/>
  <c r="P300"/>
  <c r="BI279"/>
  <c r="BH279"/>
  <c r="BG279"/>
  <c r="BF279"/>
  <c r="T279"/>
  <c r="R279"/>
  <c r="P279"/>
  <c r="BI264"/>
  <c r="BH264"/>
  <c r="BG264"/>
  <c r="BF264"/>
  <c r="T264"/>
  <c r="R264"/>
  <c r="P264"/>
  <c r="BI257"/>
  <c r="BH257"/>
  <c r="BG257"/>
  <c r="BF257"/>
  <c r="T257"/>
  <c r="R257"/>
  <c r="P257"/>
  <c r="BI251"/>
  <c r="BH251"/>
  <c r="BG251"/>
  <c r="BF251"/>
  <c r="T251"/>
  <c r="R251"/>
  <c r="P251"/>
  <c r="BI246"/>
  <c r="BH246"/>
  <c r="BG246"/>
  <c r="BF246"/>
  <c r="T246"/>
  <c r="R246"/>
  <c r="P246"/>
  <c r="BI240"/>
  <c r="BH240"/>
  <c r="BG240"/>
  <c r="BF240"/>
  <c r="T240"/>
  <c r="R240"/>
  <c r="P240"/>
  <c r="BI228"/>
  <c r="BH228"/>
  <c r="BG228"/>
  <c r="BF228"/>
  <c r="T228"/>
  <c r="R228"/>
  <c r="P228"/>
  <c r="BI216"/>
  <c r="BH216"/>
  <c r="BG216"/>
  <c r="BF216"/>
  <c r="T216"/>
  <c r="R216"/>
  <c r="P216"/>
  <c r="BI194"/>
  <c r="BH194"/>
  <c r="BG194"/>
  <c r="BF194"/>
  <c r="T194"/>
  <c r="R194"/>
  <c r="P194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10"/>
  <c r="BH110"/>
  <c r="BG110"/>
  <c r="BF110"/>
  <c r="T110"/>
  <c r="R110"/>
  <c r="P110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93"/>
  <c r="J17"/>
  <c r="J12"/>
  <c r="J90"/>
  <c r="E7"/>
  <c r="E86"/>
  <c i="1" r="L50"/>
  <c r="AM50"/>
  <c r="AM49"/>
  <c r="L49"/>
  <c r="AM47"/>
  <c r="L47"/>
  <c r="L45"/>
  <c r="L44"/>
  <c i="2" r="J552"/>
  <c r="J424"/>
  <c r="J924"/>
  <c r="J475"/>
  <c r="J883"/>
  <c r="BK593"/>
  <c r="J228"/>
  <c r="BK924"/>
  <c r="BK170"/>
  <c r="BK973"/>
  <c r="BK454"/>
  <c r="BK772"/>
  <c r="J616"/>
  <c r="J912"/>
  <c r="J772"/>
  <c r="J580"/>
  <c r="BK110"/>
  <c r="BK916"/>
  <c r="BK823"/>
  <c r="J780"/>
  <c r="J194"/>
  <c r="J805"/>
  <c r="BK955"/>
  <c r="J631"/>
  <c r="J342"/>
  <c r="J952"/>
  <c r="BK879"/>
  <c r="J927"/>
  <c r="J522"/>
  <c r="BK598"/>
  <c r="J470"/>
  <c r="BK381"/>
  <c r="J793"/>
  <c r="J557"/>
  <c r="J732"/>
  <c r="J902"/>
  <c r="BK530"/>
  <c r="J849"/>
  <c r="BK683"/>
  <c r="BK959"/>
  <c r="J405"/>
  <c r="BK257"/>
  <c r="BK366"/>
  <c r="BK557"/>
  <c r="BK439"/>
  <c r="BK720"/>
  <c r="BK251"/>
  <c r="J110"/>
  <c r="J675"/>
  <c r="J598"/>
  <c r="J321"/>
  <c r="J605"/>
  <c r="BK849"/>
  <c r="BK152"/>
  <c r="J920"/>
  <c r="BK714"/>
  <c r="BK279"/>
  <c r="BK686"/>
  <c r="BK930"/>
  <c r="J170"/>
  <c r="J99"/>
  <c r="BK605"/>
  <c i="1" r="AS54"/>
  <c i="2" r="J814"/>
  <c r="BK388"/>
  <c r="BK744"/>
  <c r="J720"/>
  <c r="BK697"/>
  <c r="BK637"/>
  <c r="J568"/>
  <c r="BK158"/>
  <c r="J144"/>
  <c r="BK828"/>
  <c r="BK927"/>
  <c r="BK580"/>
  <c r="J906"/>
  <c r="J697"/>
  <c r="J637"/>
  <c r="J868"/>
  <c r="BK176"/>
  <c r="BK334"/>
  <c r="J955"/>
  <c r="J933"/>
  <c r="BK377"/>
  <c r="BK536"/>
  <c r="BK933"/>
  <c r="BK853"/>
  <c r="J973"/>
  <c r="BK491"/>
  <c r="J530"/>
  <c r="BK793"/>
  <c r="J879"/>
  <c r="J970"/>
  <c r="J164"/>
  <c r="J683"/>
  <c r="BK675"/>
  <c r="J152"/>
  <c r="J138"/>
  <c r="BK99"/>
  <c r="BK466"/>
  <c r="BK228"/>
  <c r="BK424"/>
  <c r="J176"/>
  <c r="J593"/>
  <c r="BK497"/>
  <c r="J536"/>
  <c r="J966"/>
  <c r="J355"/>
  <c r="J823"/>
  <c r="J279"/>
  <c r="BK342"/>
  <c r="J448"/>
  <c r="BK132"/>
  <c r="BK616"/>
  <c r="J182"/>
  <c r="BK522"/>
  <c r="J744"/>
  <c r="BK246"/>
  <c r="BK330"/>
  <c r="BK631"/>
  <c r="BK144"/>
  <c r="BK946"/>
  <c r="J895"/>
  <c r="J828"/>
  <c r="J251"/>
  <c r="BK338"/>
  <c r="BK963"/>
  <c r="J717"/>
  <c r="BK717"/>
  <c r="BK902"/>
  <c r="J889"/>
  <c r="J844"/>
  <c r="J853"/>
  <c r="J158"/>
  <c r="BK952"/>
  <c r="J714"/>
  <c r="J940"/>
  <c r="J646"/>
  <c r="J946"/>
  <c r="J949"/>
  <c r="J686"/>
  <c r="J454"/>
  <c r="J497"/>
  <c r="BK868"/>
  <c r="BK889"/>
  <c r="BK937"/>
  <c r="BK552"/>
  <c r="BK966"/>
  <c r="BK603"/>
  <c r="J937"/>
  <c r="BK780"/>
  <c r="J330"/>
  <c r="BK321"/>
  <c r="J334"/>
  <c r="J381"/>
  <c r="J503"/>
  <c r="J240"/>
  <c r="BK949"/>
  <c r="J930"/>
  <c r="BK470"/>
  <c r="BK264"/>
  <c r="J603"/>
  <c r="J300"/>
  <c r="BK940"/>
  <c r="BK547"/>
  <c r="J388"/>
  <c r="BK562"/>
  <c r="BK814"/>
  <c r="BK735"/>
  <c r="BK883"/>
  <c r="J916"/>
  <c r="J216"/>
  <c r="J466"/>
  <c r="J264"/>
  <c r="J132"/>
  <c r="BK970"/>
  <c r="BK732"/>
  <c r="BK300"/>
  <c r="J547"/>
  <c r="BK164"/>
  <c r="BK355"/>
  <c r="BK906"/>
  <c r="J439"/>
  <c r="BK568"/>
  <c r="J491"/>
  <c r="J735"/>
  <c r="J694"/>
  <c r="BK646"/>
  <c r="J651"/>
  <c r="J622"/>
  <c r="BK920"/>
  <c r="BK912"/>
  <c r="BK182"/>
  <c r="BK503"/>
  <c r="J655"/>
  <c r="J366"/>
  <c r="BK138"/>
  <c r="BK194"/>
  <c r="J338"/>
  <c r="J575"/>
  <c r="BK895"/>
  <c r="BK405"/>
  <c r="BK240"/>
  <c r="BK448"/>
  <c r="BK651"/>
  <c r="J246"/>
  <c r="J377"/>
  <c r="J959"/>
  <c r="J562"/>
  <c r="BK475"/>
  <c r="BK805"/>
  <c r="J351"/>
  <c r="BK694"/>
  <c r="J257"/>
  <c r="BK575"/>
  <c r="BK622"/>
  <c r="J963"/>
  <c r="BK655"/>
  <c r="BK844"/>
  <c r="BK216"/>
  <c r="BK351"/>
  <c l="1" r="BK365"/>
  <c r="J365"/>
  <c r="J62"/>
  <c r="R365"/>
  <c r="R98"/>
  <c r="T579"/>
  <c r="P387"/>
  <c r="R813"/>
  <c r="BK923"/>
  <c r="J923"/>
  <c r="J71"/>
  <c r="BK387"/>
  <c r="J387"/>
  <c r="J64"/>
  <c r="R579"/>
  <c r="BK911"/>
  <c r="J911"/>
  <c r="J70"/>
  <c r="R911"/>
  <c r="BK945"/>
  <c r="T387"/>
  <c r="P813"/>
  <c r="T901"/>
  <c r="P923"/>
  <c r="R945"/>
  <c r="T962"/>
  <c r="BK579"/>
  <c r="J579"/>
  <c r="J66"/>
  <c r="BK813"/>
  <c r="J813"/>
  <c r="J67"/>
  <c r="P901"/>
  <c r="T911"/>
  <c r="P945"/>
  <c r="P962"/>
  <c r="P969"/>
  <c r="P365"/>
  <c r="P98"/>
  <c r="P97"/>
  <c r="T365"/>
  <c r="T98"/>
  <c r="T97"/>
  <c r="P579"/>
  <c r="BK901"/>
  <c r="J901"/>
  <c r="J68"/>
  <c r="P911"/>
  <c r="P910"/>
  <c r="T923"/>
  <c r="T945"/>
  <c r="BK969"/>
  <c r="J969"/>
  <c r="J76"/>
  <c r="R969"/>
  <c r="R387"/>
  <c r="T813"/>
  <c r="R901"/>
  <c r="R923"/>
  <c r="BK962"/>
  <c r="J962"/>
  <c r="J75"/>
  <c r="R962"/>
  <c r="T969"/>
  <c r="BK380"/>
  <c r="J380"/>
  <c r="J63"/>
  <c r="BK574"/>
  <c r="J574"/>
  <c r="J65"/>
  <c r="BK958"/>
  <c r="J958"/>
  <c r="J74"/>
  <c r="BK98"/>
  <c r="BK97"/>
  <c r="J97"/>
  <c r="J60"/>
  <c r="J52"/>
  <c r="BE194"/>
  <c r="BE338"/>
  <c r="BE405"/>
  <c r="BE424"/>
  <c r="BE454"/>
  <c r="BE530"/>
  <c r="BE536"/>
  <c r="BE575"/>
  <c r="BE637"/>
  <c r="BE714"/>
  <c r="BE732"/>
  <c r="BE920"/>
  <c r="BE937"/>
  <c r="BE959"/>
  <c r="BE963"/>
  <c r="BE966"/>
  <c r="BE970"/>
  <c r="BE973"/>
  <c r="BE152"/>
  <c r="BE164"/>
  <c r="BE240"/>
  <c r="BE251"/>
  <c r="BE264"/>
  <c r="BE300"/>
  <c r="BE388"/>
  <c r="BE466"/>
  <c r="BE503"/>
  <c r="BE522"/>
  <c r="BE547"/>
  <c r="BE631"/>
  <c r="BE683"/>
  <c r="BE697"/>
  <c r="BE793"/>
  <c r="BE823"/>
  <c r="BE853"/>
  <c r="BE924"/>
  <c r="F55"/>
  <c r="BE138"/>
  <c r="BE144"/>
  <c r="BE176"/>
  <c r="BE334"/>
  <c r="BE377"/>
  <c r="BE381"/>
  <c r="BE497"/>
  <c r="BE580"/>
  <c r="BE593"/>
  <c r="BE605"/>
  <c r="BE686"/>
  <c r="BE694"/>
  <c r="BE717"/>
  <c r="BE780"/>
  <c r="BE814"/>
  <c r="BE844"/>
  <c r="BE930"/>
  <c r="BE946"/>
  <c r="BE949"/>
  <c r="BE955"/>
  <c r="E48"/>
  <c r="BE132"/>
  <c r="BE439"/>
  <c r="BE552"/>
  <c r="BE557"/>
  <c r="BE651"/>
  <c r="BE655"/>
  <c r="BE675"/>
  <c r="BE735"/>
  <c r="BE772"/>
  <c r="BE879"/>
  <c r="BE99"/>
  <c r="BE158"/>
  <c r="BE330"/>
  <c r="BE470"/>
  <c r="BE491"/>
  <c r="BE562"/>
  <c r="BE744"/>
  <c r="BE849"/>
  <c r="BE916"/>
  <c r="BE927"/>
  <c r="BE940"/>
  <c r="BE110"/>
  <c r="BE182"/>
  <c r="BE257"/>
  <c r="BE279"/>
  <c r="BE342"/>
  <c r="BE351"/>
  <c r="BE475"/>
  <c r="BE828"/>
  <c r="BE868"/>
  <c r="BE883"/>
  <c r="BE170"/>
  <c r="BE355"/>
  <c r="BE366"/>
  <c r="BE448"/>
  <c r="BE568"/>
  <c r="BE603"/>
  <c r="BE646"/>
  <c r="BE895"/>
  <c r="BE902"/>
  <c r="BE906"/>
  <c r="BE912"/>
  <c r="BE933"/>
  <c r="BE216"/>
  <c r="BE228"/>
  <c r="BE246"/>
  <c r="BE321"/>
  <c r="BE598"/>
  <c r="BE616"/>
  <c r="BE622"/>
  <c r="BE720"/>
  <c r="BE805"/>
  <c r="BE889"/>
  <c r="BE952"/>
  <c r="J34"/>
  <c i="1" r="AW55"/>
  <c i="2" r="F36"/>
  <c i="1" r="BC55"/>
  <c r="BC54"/>
  <c r="AY54"/>
  <c i="2" r="F37"/>
  <c i="1" r="BD55"/>
  <c r="BD54"/>
  <c r="W33"/>
  <c i="2" r="F35"/>
  <c i="1" r="BB55"/>
  <c r="BB54"/>
  <c r="AX54"/>
  <c i="2" r="F34"/>
  <c i="1" r="BA55"/>
  <c r="BA54"/>
  <c r="W30"/>
  <c i="2" l="1" r="R97"/>
  <c r="T910"/>
  <c r="BK944"/>
  <c r="J944"/>
  <c r="J72"/>
  <c r="P944"/>
  <c r="P96"/>
  <c i="1" r="AU55"/>
  <c i="2" r="T944"/>
  <c r="R944"/>
  <c r="R910"/>
  <c r="R96"/>
  <c r="J945"/>
  <c r="J73"/>
  <c r="BK910"/>
  <c r="J910"/>
  <c r="J69"/>
  <c r="J98"/>
  <c r="J61"/>
  <c i="1" r="AW54"/>
  <c r="AK30"/>
  <c r="W32"/>
  <c r="AU54"/>
  <c r="W31"/>
  <c i="2" r="J33"/>
  <c i="1" r="AV55"/>
  <c r="AT55"/>
  <c i="2" r="F33"/>
  <c i="1" r="AZ55"/>
  <c r="AZ54"/>
  <c r="W29"/>
  <c i="2" l="1" r="T96"/>
  <c r="BK96"/>
  <c r="J96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<sst xmlns="http://schemas.openxmlformats.org/spreadsheetml/2006/main">
  <si>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</si>
  <si>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</si>
  <si>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</si>
  <si>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</si>
  <si>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</si>
  <si>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{13f57fa8-a539-48d4-a86a-b7f297f4c471}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</si>
  <si>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</si>
  <si>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</si>
  <si>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</si>
  <si>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</si>
  <si>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</si>
  <si>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</si>
  <si>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</si>
  <si>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</si>
  <si>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2023-007-rev1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</si>
  <si>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</si>
  <si>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</si>
  <si>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povrchu v ulici Březenecká v úseku od SHELL - Pod Strážištěm</t>
  </si>
  <si>
    <t>KSO:</t>
  </si>
  <si>
    <t/>
  </si>
  <si>
    <t>CC-CZ:</t>
  </si>
  <si>
    <t>Místo:</t>
  </si>
  <si>
    <t xml:space="preserve"> </t>
  </si>
  <si>
    <t>Datum:</t>
  </si>
  <si>
    <t>9. 1. 2023</t>
  </si>
  <si>
    <t>Zadavatel:</t>
  </si>
  <si>
    <t>IČ:</t>
  </si>
  <si>
    <t>00261891</t>
  </si>
  <si>
    <t>Statutární město Chomutov,Zborovská 4602, Chomutov</t>
  </si>
  <si>
    <t>DIČ:</t>
  </si>
  <si>
    <t>Uchazeč:</t>
  </si>
  <si>
    <t>Vyplň údaj</t>
  </si>
  <si>
    <t>Projektant:</t>
  </si>
  <si>
    <t>03258106</t>
  </si>
  <si>
    <t xml:space="preserve">IQ PROJEKT s.r.o.  Školní 3635   Chomutov 430 01  </t>
  </si>
  <si>
    <t>True</t>
  </si>
  <si>
    <t>Zpracovatel:</t>
  </si>
  <si>
    <t>75900513</t>
  </si>
  <si>
    <t>ing. Kateřina Tumpachová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</si>
  <si>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</si>
  <si>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</si>
  <si>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</si>
  <si>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</si>
  <si>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</si>
  <si>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</si>
  <si>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</si>
  <si>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</si>
  <si>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</si>
  <si>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</si>
  <si>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</si>
  <si>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</si>
  <si>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</si>
  <si>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</si>
  <si>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</si>
  <si>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</si>
  <si>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</si>
  <si>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</si>
  <si>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</si>
  <si>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</si>
  <si>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</si>
  <si>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</si>
  <si>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</si>
  <si>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</si>
  <si>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</si>
  <si>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</si>
  <si>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</si>
  <si>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</si>
  <si>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</si>
  <si>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</si>
  <si>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</si>
  <si>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</si>
  <si>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</si>
  <si>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</si>
  <si>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</si>
  <si>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</si>
  <si>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</si>
  <si>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</si>
  <si>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</si>
  <si>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</si>
  <si>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</si>
  <si>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</si>
  <si>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včetně dopravního značení</t>
  </si>
  <si>
    <t>STA</t>
  </si>
  <si>
    <t>1</t>
  </si>
  <si>
    <t>{15677a79-9cde-4ca9-9d80-04c88c4fafc8}</t>
  </si>
  <si>
    <t>2</t>
  </si>
  <si>
    <t>KRYCÍ LIST SOUPISU PRACÍ</t>
  </si>
  <si>
    <t>Objekt:</t>
  </si>
  <si>
    <t>SO 101 - Komunikace včetně dopravního značení</t>
  </si>
  <si>
    <t>Statutární město Chomutov,Zborovská 4602, 43028 Ch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</si>
  <si>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</si>
  <si>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</si>
  <si>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</si>
  <si>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</si>
  <si>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</si>
  <si>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</si>
  <si>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18 - Zemní práce - povrchové úpravy terénu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</si>
  <si>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</si>
  <si>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</si>
  <si>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</si>
  <si>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</si>
  <si>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</si>
  <si>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</si>
  <si>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</si>
  <si>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</si>
  <si>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</si>
  <si>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</si>
  <si>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</si>
  <si>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</si>
  <si>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</si>
  <si>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</si>
  <si>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</si>
  <si>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</si>
  <si>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</si>
  <si>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</si>
  <si>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</si>
  <si>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</si>
  <si>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</si>
  <si>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</si>
  <si>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</si>
  <si>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</si>
  <si>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</si>
  <si>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</si>
  <si>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</si>
  <si>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</si>
  <si>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</si>
  <si>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</si>
  <si>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</si>
  <si>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</si>
  <si>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</si>
  <si>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z mozaiky komunikací pro pěší ručně</t>
  </si>
  <si>
    <t>m2</t>
  </si>
  <si>
    <t>CS ÚRS 2023 01</t>
  </si>
  <si>
    <t>4</t>
  </si>
  <si>
    <t>-605506831</t>
  </si>
  <si>
    <t>PP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</si>
  <si>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</si>
  <si>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Online PSC</t>
  </si>
  <si>
    <t>https://podminky.urs.cz/item/CS_URS_2023_01/113106111</t>
  </si>
  <si>
    <t>PSC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</si>
  <si>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</si>
  <si>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VV</t>
  </si>
  <si>
    <t>ostrůvek 2</t>
  </si>
  <si>
    <t>ostrůvek 3</t>
  </si>
  <si>
    <t>3,3</t>
  </si>
  <si>
    <t>ostrůvek 4</t>
  </si>
  <si>
    <t>Součet</t>
  </si>
  <si>
    <t>113106123</t>
  </si>
  <si>
    <t>Rozebrání dlažeb ze zámkových dlaždic komunikací pro pěší ručně</t>
  </si>
  <si>
    <t>-789220465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</si>
  <si>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</si>
  <si>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https://podminky.urs.cz/item/CS_URS_2023_01/113106123</t>
  </si>
  <si>
    <t>ostrůvek 1</t>
  </si>
  <si>
    <t>5,1</t>
  </si>
  <si>
    <t>11,5</t>
  </si>
  <si>
    <t>5,2</t>
  </si>
  <si>
    <t>Mezisoučet</t>
  </si>
  <si>
    <t>3</t>
  </si>
  <si>
    <t>oprava dlažby podél obrubníků - 30%</t>
  </si>
  <si>
    <t>0,3*(20+312,5)*0,5</t>
  </si>
  <si>
    <t>0,3*(10+5+140+65)*0,5</t>
  </si>
  <si>
    <t>obnova hmatových prvků stávajícího chodníku -ostrůvek 2</t>
  </si>
  <si>
    <t>1,6+1,6</t>
  </si>
  <si>
    <t>obnova hmatových prvků stávajícího chodníku -ostrůvek 4</t>
  </si>
  <si>
    <t>6</t>
  </si>
  <si>
    <t>113106212</t>
  </si>
  <si>
    <t>Rozebrání dlažeb vozovek z velkých kostek s ložem ze živice strojně pl přes 50 do 200 m2</t>
  </si>
  <si>
    <t>968553654</t>
  </si>
  <si>
    <t>Rozebrání dlažeb a dílců vozovek a ploch s přemístěním hmot na skládku na vzdálenost do 3 m nebo s naložením na dopravní prostředek, s jakoukoliv výplní spár strojně plochy jednotlivě přes 50 m2 do 200 m2 z velkých kostek s ložem ze živice</t>
  </si>
  <si>
    <t>https://podminky.urs.cz/item/CS_URS_2023_01/113106212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</si>
  <si>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</si>
  <si>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záliv pro BUS - kostky 200x200 mm</t>
  </si>
  <si>
    <t>105,5</t>
  </si>
  <si>
    <t>113107161</t>
  </si>
  <si>
    <t>Odstranění podkladu z kameniva drceného tl 100 mm strojně pl přes 50 do 200 m2</t>
  </si>
  <si>
    <t>2086035560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</si>
  <si>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</si>
  <si>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https://podminky.urs.cz/item/CS_URS_2023_01/113107161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</si>
  <si>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</si>
  <si>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oprava chodníku v místě zastávky</t>
  </si>
  <si>
    <t>105</t>
  </si>
  <si>
    <t>5</t>
  </si>
  <si>
    <t>113107162</t>
  </si>
  <si>
    <t>Odstranění podkladu z kameniva drceného tl 200 mm strojně pl přes 50 do 200 m2</t>
  </si>
  <si>
    <t>-1598645661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</si>
  <si>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</si>
  <si>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https://podminky.urs.cz/item/CS_URS_2023_01/113107162</t>
  </si>
  <si>
    <t>113107163</t>
  </si>
  <si>
    <t>Odstranění podkladu z kameniva drceného tl 300 mm strojně pl přes 50 do 200 m2</t>
  </si>
  <si>
    <t>-1846011842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</si>
  <si>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</si>
  <si>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https://podminky.urs.cz/item/CS_URS_2023_01/113107163</t>
  </si>
  <si>
    <t>záliv pro BUS</t>
  </si>
  <si>
    <t>101,5+105,5</t>
  </si>
  <si>
    <t>7</t>
  </si>
  <si>
    <t>113107170</t>
  </si>
  <si>
    <t>Odstranění podkladu z betonu prostého tl 100 mm strojně pl přes 50 do 200 m2</t>
  </si>
  <si>
    <t>-56409732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</si>
  <si>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</si>
  <si>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https://podminky.urs.cz/item/CS_URS_2023_01/113107170</t>
  </si>
  <si>
    <t>8</t>
  </si>
  <si>
    <t>113107171</t>
  </si>
  <si>
    <t>Odstranění podkladu z betonu prostého tl 150 mm strojně pl přes 50 do 200 m2</t>
  </si>
  <si>
    <t>-935708012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</si>
  <si>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</si>
  <si>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https://podminky.urs.cz/item/CS_URS_2023_01/113107171</t>
  </si>
  <si>
    <t>záliv pro BUS - tl. 10 cm</t>
  </si>
  <si>
    <t>9</t>
  </si>
  <si>
    <t>113107182</t>
  </si>
  <si>
    <t>Odstranění podkladu živičného tl 100 mm strojně pl přes 50 do 200 m2</t>
  </si>
  <si>
    <t>-1813255748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</si>
  <si>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</si>
  <si>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https://podminky.urs.cz/item/CS_URS_2023_01/113107182</t>
  </si>
  <si>
    <t>10</t>
  </si>
  <si>
    <t>113107222</t>
  </si>
  <si>
    <t>Odstranění podkladu z kameniva drceného tl 200 mm strojně pl přes 200 m2</t>
  </si>
  <si>
    <t>347797565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</si>
  <si>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</si>
  <si>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https://podminky.urs.cz/item/CS_URS_2023_01/113107222</t>
  </si>
  <si>
    <t>sanace podkladů - 150 mm</t>
  </si>
  <si>
    <t>2988,800</t>
  </si>
  <si>
    <t>11</t>
  </si>
  <si>
    <t>113107321</t>
  </si>
  <si>
    <t>Odstranění podkladu z kameniva drceného tl 100 mm strojně pl do 50 m2</t>
  </si>
  <si>
    <t>-917780884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</si>
  <si>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</si>
  <si>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https://podminky.urs.cz/item/CS_URS_2023_01/113107321</t>
  </si>
  <si>
    <t>oprava chodníku - staničení 265 m</t>
  </si>
  <si>
    <t>1,8</t>
  </si>
  <si>
    <t>oprava chodníku - staničení 340 m</t>
  </si>
  <si>
    <t>4,0</t>
  </si>
  <si>
    <t>4,5+8,5</t>
  </si>
  <si>
    <t>12</t>
  </si>
  <si>
    <t>113107322</t>
  </si>
  <si>
    <t>Odstranění podkladu z kameniva drceného tl 200 mm strojně pl do 50 m2</t>
  </si>
  <si>
    <t>1100857984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</si>
  <si>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</si>
  <si>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https://podminky.urs.cz/item/CS_URS_2023_01/113107322</t>
  </si>
  <si>
    <t>"kačírek"2,8*2</t>
  </si>
  <si>
    <t>"podkladní vrstvy"2*5,1+5,6</t>
  </si>
  <si>
    <t>"kačírek"3,7*2</t>
  </si>
  <si>
    <t>"podkladní vrstvy"11,5+3,7*2+4</t>
  </si>
  <si>
    <t>"kačírek"12,8</t>
  </si>
  <si>
    <t>"podkladní vrstvy"5,2+12,8+3,3</t>
  </si>
  <si>
    <t>"kačírek"7,4</t>
  </si>
  <si>
    <t>"podkladní vrstvy"11,5+7,4+4</t>
  </si>
  <si>
    <t>6,0</t>
  </si>
  <si>
    <t>13</t>
  </si>
  <si>
    <t>113107330</t>
  </si>
  <si>
    <t>Odstranění podkladu z betonu prostého tl 100 mm strojně pl do 50 m2</t>
  </si>
  <si>
    <t>-116208607</t>
  </si>
  <si>
    <t>Odstranění podkladů nebo krytů strojně plochy jednotlivě do 50 m2 s přemístěním hmot na skládku na vzdálenost do 3 m nebo s naložením na dopravní prostředek z betonu prostého, o tl. vrstvy do 100 mm</t>
  </si>
  <si>
    <t>https://podminky.urs.cz/item/CS_URS_2023_01/113107330</t>
  </si>
  <si>
    <t>14</t>
  </si>
  <si>
    <t>113107342</t>
  </si>
  <si>
    <t>Odstranění podkladu živičného tl 100 mm strojně pl do 50 m2</t>
  </si>
  <si>
    <t>-736819683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</si>
  <si>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</si>
  <si>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https://podminky.urs.cz/item/CS_URS_2023_01/113107342</t>
  </si>
  <si>
    <t>113107344</t>
  </si>
  <si>
    <t>Odstranění podkladu živičného tl 200 mm strojně pl do 50 m2</t>
  </si>
  <si>
    <t>51045365</t>
  </si>
  <si>
    <t>Odstranění podkladů nebo krytů strojně plochy jednotlivě do 50 m2 s přemístěním hmot na skládku na vzdálenost do 3 m nebo s naložením na dopravní prostředek živičných, o tl. vrstvy přes 150 do 200 mm</t>
  </si>
  <si>
    <t>https://podminky.urs.cz/item/CS_URS_2023_01/113107344</t>
  </si>
  <si>
    <t>16</t>
  </si>
  <si>
    <t>113154233</t>
  </si>
  <si>
    <t>Frézování živičného krytu tl 50 mm pruh š přes 1 do 2 m pl přes 500 do 1000 m2 bez překážek v trase</t>
  </si>
  <si>
    <t>2081131904</t>
  </si>
  <si>
    <t>Frézování živičného podkladu nebo krytu s naložením na dopravní prostředek plochy přes 500 do 1 000 m2 bez překážek v trase pruhu šířky přes 1 m do 2 m, tloušťky vrstvy 50 mm</t>
  </si>
  <si>
    <t>https://podminky.urs.cz/item/CS_URS_2023_01/113154233</t>
  </si>
  <si>
    <t>vedlejší trasa</t>
  </si>
  <si>
    <t>620,5</t>
  </si>
  <si>
    <t>17</t>
  </si>
  <si>
    <t>113154336</t>
  </si>
  <si>
    <t>Frézování živičného krytu tl 300 mm pruh š 2 m pl do 10000 m2 bez překážek v trase</t>
  </si>
  <si>
    <t>-1438274386</t>
  </si>
  <si>
    <t>Frézování živičného podkladu nebo krytu s naložením na dopravní prostředek plochy přes 1 000 do 10 000 m2 bez překážek v trase pruhu šířky přes 1 m do 2 m, tloušťky vrstvy 300 mm</t>
  </si>
  <si>
    <t>https://podminky.urs.cz/item/CS_URS_2023_01/113154336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</si>
  <si>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</si>
  <si>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101,5</t>
  </si>
  <si>
    <t>18</t>
  </si>
  <si>
    <t>113154365</t>
  </si>
  <si>
    <t>Frézování živičného krytu tl 200 mm pruh š 2 m pl do 10000 m2 s překážkami v trase</t>
  </si>
  <si>
    <t>1759420931</t>
  </si>
  <si>
    <t>Frézování živičného podkladu nebo krytu s naložením na dopravní prostředek plochy přes 1 000 do 10 000 m2 s překážkami v trase pruhu šířky přes 1 m do 2 m, tloušťky vrstvy 200 mm</t>
  </si>
  <si>
    <t>https://podminky.urs.cz/item/CS_URS_2023_01/113154365</t>
  </si>
  <si>
    <t>hlavní trasa</t>
  </si>
  <si>
    <t>4181</t>
  </si>
  <si>
    <t>19</t>
  </si>
  <si>
    <t>113201112</t>
  </si>
  <si>
    <t>Vytrhání obrub silničních ležatých</t>
  </si>
  <si>
    <t>m</t>
  </si>
  <si>
    <t>-286072005</t>
  </si>
  <si>
    <t>Vytrhání obrub s vybouráním lože, s přemístěním hmot na skládku na vzdálenost do 3 m nebo s naložením na dopravní prostředek silničních ležatých</t>
  </si>
  <si>
    <t>https://podminky.urs.cz/item/CS_URS_2023_01/113201112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</si>
  <si>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</si>
  <si>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žulové obrubníky - OS 06 výměna</t>
  </si>
  <si>
    <t>20</t>
  </si>
  <si>
    <t>žulové obrubníky - OS 06 přeložení</t>
  </si>
  <si>
    <t>312,5</t>
  </si>
  <si>
    <t>betonové obrubníky - výměna a přeložení</t>
  </si>
  <si>
    <t>OS 04</t>
  </si>
  <si>
    <t>10+5</t>
  </si>
  <si>
    <t>OS 05</t>
  </si>
  <si>
    <t>140+65</t>
  </si>
  <si>
    <t>113202111</t>
  </si>
  <si>
    <t>Vytrhání obrub krajníků obrubníků stojatých</t>
  </si>
  <si>
    <t>394404182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</si>
  <si>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</si>
  <si>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</si>
  <si>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>27</t>
  </si>
  <si>
    <t>15,2</t>
  </si>
  <si>
    <t>13,2</t>
  </si>
  <si>
    <t>výměna beton.obrubníků - OS 01</t>
  </si>
  <si>
    <t>7,0+35</t>
  </si>
  <si>
    <t>2,0</t>
  </si>
  <si>
    <t>132251103</t>
  </si>
  <si>
    <t xml:space="preserve">Hloubení rýh nezapažených  š do 800 mm v hornině třídy těžitelnosti I, skupiny 3 objem do 100 m3 strojně</t>
  </si>
  <si>
    <t>m3</t>
  </si>
  <si>
    <t>-1729450474</t>
  </si>
  <si>
    <t>Hloubení nezapažených rýh šířky do 800 mm strojně s urovnáním dna do předepsaného profilu a spádu v hornině třídy těžitelnosti I skupiny 3 přes 50 do 100 m3</t>
  </si>
  <si>
    <t>https://podminky.urs.cz/item/CS_URS_2023_01/132251103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</si>
  <si>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</si>
  <si>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žulové obrubníky</t>
  </si>
  <si>
    <t>332,5*0,3*0,3</t>
  </si>
  <si>
    <t>0,3*0,3*42</t>
  </si>
  <si>
    <t>betonové obrubníky + výměna + přeložení</t>
  </si>
  <si>
    <t>0,3*0,3*(10+5+140+65)</t>
  </si>
  <si>
    <t>2,0*0,3*0,3</t>
  </si>
  <si>
    <t>4,0*0,3*0,3</t>
  </si>
  <si>
    <t>nový ostrůvek 1-4</t>
  </si>
  <si>
    <t>0,3*0,3*(14+14+12+14+12+6+6+6)</t>
  </si>
  <si>
    <t>nový ostrůvek 1</t>
  </si>
  <si>
    <t>22</t>
  </si>
  <si>
    <t>162751117</t>
  </si>
  <si>
    <t>Vodorovné přemístění do 10000 m výkopku/sypaniny z horniny třídy těžitelnosti I, skupiny 1 až 3</t>
  </si>
  <si>
    <t>1476839775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</si>
  <si>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</si>
  <si>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</si>
  <si>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</si>
  <si>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ornice</t>
  </si>
  <si>
    <t>198,375*0,1</t>
  </si>
  <si>
    <t>zemina</t>
  </si>
  <si>
    <t>74,283-61,785-8</t>
  </si>
  <si>
    <t>23</t>
  </si>
  <si>
    <t>M</t>
  </si>
  <si>
    <t>10364100</t>
  </si>
  <si>
    <t>zemina pro terénní úpravy - tříděná</t>
  </si>
  <si>
    <t>t</t>
  </si>
  <si>
    <t>-1336857968</t>
  </si>
  <si>
    <t>(74,283-61,785-8)*1,8</t>
  </si>
  <si>
    <t>8,096*1,05 'Přepočtené koeficientem množství</t>
  </si>
  <si>
    <t>24</t>
  </si>
  <si>
    <t>10364101</t>
  </si>
  <si>
    <t xml:space="preserve">zemina pro terénní úpravy -  ornice</t>
  </si>
  <si>
    <t>502166759</t>
  </si>
  <si>
    <t>198,375*0,1*1,8</t>
  </si>
  <si>
    <t>35,708*1,05 'Přepočtené koeficientem množství</t>
  </si>
  <si>
    <t>25</t>
  </si>
  <si>
    <t>167151101</t>
  </si>
  <si>
    <t>Nakládání výkopku z hornin třídy těžitelnosti I, skupiny 1 až 3 do 100 m3</t>
  </si>
  <si>
    <t>924342136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</si>
  <si>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</si>
  <si>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</si>
  <si>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</si>
  <si>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26</t>
  </si>
  <si>
    <t>174151101</t>
  </si>
  <si>
    <t>Zásyp jam, šachet rýh nebo kolem objektů sypaninou se zhutněním</t>
  </si>
  <si>
    <t>2131324503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</si>
  <si>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</si>
  <si>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</si>
  <si>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</si>
  <si>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61,785-45,515</t>
  </si>
  <si>
    <t>zásyp obrubníků - 70% délky</t>
  </si>
  <si>
    <t>0,7*(20+312,5)*0,5*0,3</t>
  </si>
  <si>
    <t>0,7*(10+5+140+65)*0,5*0,3</t>
  </si>
  <si>
    <t>181311103</t>
  </si>
  <si>
    <t>Rozprostření ornice tl vrstvy do 200 mm v rovině nebo ve svahu do 1:5 ručně</t>
  </si>
  <si>
    <t>187743442</t>
  </si>
  <si>
    <t>Rozprostření a urovnání ornice v rovině nebo ve svahu sklonu do 1:5 ručně při souvislé ploše, tl. vrstvy do 200 mm</t>
  </si>
  <si>
    <t>https://podminky.urs.cz/item/CS_URS_2023_01/181311103</t>
  </si>
  <si>
    <t xml:space="preserve">Poznámka k souboru cen:_x000d_
1. V ceně jsou započteny i náklady na případné nutné přemístění hromad nebo dočasných skládek na místo spotřeby ze vzdálenosti do 3 m._x000d_
2. V ceně nejsou započteny náklady na získání ornice._x000d_
</t>
  </si>
  <si>
    <t>28</t>
  </si>
  <si>
    <t>171152501</t>
  </si>
  <si>
    <t>Zhutnění podloží z hornin soudržných nebo nesoudržných pod násypy</t>
  </si>
  <si>
    <t>-643199222</t>
  </si>
  <si>
    <t>Zhutnění podloží pod násypy z rostlé horniny třídy těžitelnosti I a II, skupiny 1 až 4 z hornin soudružných a nesoudržných</t>
  </si>
  <si>
    <t>https://podminky.urs.cz/item/CS_URS_2023_01/171152501</t>
  </si>
  <si>
    <t xml:space="preserve">Poznámka k souboru cen:_x000d_
1. Cena je určena pro zhutnění ploch vodorovných nebo ve sklonu do 1 : 5, je-li předepsáno zhutnění do hloubky 0,7 m od pláně._x000d_
2. Cenu nelze použít pro zhutnění podloží z hornin konzistence kašovité až tekoucí._x000d_
3. Množství jednotek se určí v m2 půdorysné plochy zhutněného podloží._x000d_
</t>
  </si>
  <si>
    <t>4181,000</t>
  </si>
  <si>
    <t>114,1</t>
  </si>
  <si>
    <t>351,075</t>
  </si>
  <si>
    <t>207</t>
  </si>
  <si>
    <t>Zemní práce - povrchové úpravy terénu</t>
  </si>
  <si>
    <t>29</t>
  </si>
  <si>
    <t>181411131</t>
  </si>
  <si>
    <t>Založení parkového trávníku výsevem plochy do 1000 m2 v rovině a ve svahu do 1:5</t>
  </si>
  <si>
    <t>1973439180</t>
  </si>
  <si>
    <t>Založení trávníku na půdě předem připravené plochy do 1000 m2 výsevem včetně utažení parkového v rovině nebo na svahu do 1:5</t>
  </si>
  <si>
    <t>https://podminky.urs.cz/item/CS_URS_2023_01/181411131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</si>
  <si>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</si>
  <si>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0,7*(20+312,5)*0,5</t>
  </si>
  <si>
    <t>0,7*(10+5+140+65)*0,5</t>
  </si>
  <si>
    <t>oprava po výkopech elektro</t>
  </si>
  <si>
    <t>10*0,5</t>
  </si>
  <si>
    <t>30</t>
  </si>
  <si>
    <t>00572410</t>
  </si>
  <si>
    <t>osivo směs travní parková</t>
  </si>
  <si>
    <t>kg</t>
  </si>
  <si>
    <t>-2091903383</t>
  </si>
  <si>
    <t>198,375*0,03 'Přepočtené koeficientem množství</t>
  </si>
  <si>
    <t>Zakládání</t>
  </si>
  <si>
    <t>31</t>
  </si>
  <si>
    <t>275313611</t>
  </si>
  <si>
    <t>Základové patky z betonu tř. C 16/20</t>
  </si>
  <si>
    <t>-533543830</t>
  </si>
  <si>
    <t>Základy z betonu prostého patky a bloky z betonu kamenem neprokládaného tř. C 16/20</t>
  </si>
  <si>
    <t>https://podminky.urs.cz/item/CS_URS_2023_01/275313611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</si>
  <si>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</si>
  <si>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patka pod maják</t>
  </si>
  <si>
    <t>0,5*0,5*0,5*8</t>
  </si>
  <si>
    <t>Komunikace pozemní</t>
  </si>
  <si>
    <t>32</t>
  </si>
  <si>
    <t>561121112</t>
  </si>
  <si>
    <t>Podklad z mechanicky zpevněné zeminy MZ tl 200 mm</t>
  </si>
  <si>
    <t>-123813708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</si>
  <si>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</si>
  <si>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https://podminky.urs.cz/item/CS_URS_2023_01/561121112</t>
  </si>
  <si>
    <t xml:space="preserve">Poznámka k souboru cen:_x000d_
1. Ceny lze použít i v případě, že se zrnitost zeminy zlepší nakupovaným materiálem, který se oceňuje ve specifikaci. Pro přesun hmot se v tomto případě uvažuje hmotnost materiálu ve specifikaci._x000d_
2. V cenách nejsou započteny náklady na opatření zeminy a její přemístění k místu zabudování, které se oceňují cenami katalogu 800-1 Zemní práce._x000d_
3. V cenách nejsou započteny náklady na případné zatravnění, které se oceňují cenami části A02 katalogu 823-1 Plochy a úprava území._x000d_
</t>
  </si>
  <si>
    <t>20*0,5</t>
  </si>
  <si>
    <t>93</t>
  </si>
  <si>
    <t>33</t>
  </si>
  <si>
    <t>564851111</t>
  </si>
  <si>
    <t>Podklad ze štěrkodrtě ŠD tl 150 mm</t>
  </si>
  <si>
    <t>-580407983</t>
  </si>
  <si>
    <t>Podklad ze štěrkodrti ŠD s rozprostřením a zhutněním, po zhutnění tl. 150 mm</t>
  </si>
  <si>
    <t>https://podminky.urs.cz/item/CS_URS_2023_01/564851111</t>
  </si>
  <si>
    <t>82,875</t>
  </si>
  <si>
    <t>10+8,2</t>
  </si>
  <si>
    <t>16,5</t>
  </si>
  <si>
    <t>5,1+5,1+5,2+5,1</t>
  </si>
  <si>
    <t>záliv</t>
  </si>
  <si>
    <t>34</t>
  </si>
  <si>
    <t>564911511</t>
  </si>
  <si>
    <t>Podklad z R-materiálu tl 50 mm</t>
  </si>
  <si>
    <t>-1766291190</t>
  </si>
  <si>
    <t>Podklad nebo podsyp z R-materiálu s rozprostřením a zhutněním, po zhutnění tl. 50 mm</t>
  </si>
  <si>
    <t>https://podminky.urs.cz/item/CS_URS_2023_01/564911511</t>
  </si>
  <si>
    <t>35</t>
  </si>
  <si>
    <t>564952111</t>
  </si>
  <si>
    <t>Podklad z mechanicky zpevněného kameniva MZK tl 150 mm</t>
  </si>
  <si>
    <t>1526802981</t>
  </si>
  <si>
    <t>Podklad z mechanicky zpevněného kameniva MZK (minerální beton) s rozprostřením a s hutněním, po zhutnění tl. 150 mm</t>
  </si>
  <si>
    <t>https://podminky.urs.cz/item/CS_URS_2023_01/564952111</t>
  </si>
  <si>
    <t xml:space="preserve">Poznámka k souboru cen:_x000d_
1. ČSN 73 6126-1 připouští pro MZK max. tl. 300 mm._x000d_
2. V cenách nejsou započteny náklady na:_x000d_
a) ochranu povrchu podkladu filtračním postřikem, který se oceňuje cenami souboru cen 573 11-11,_x000d_
b) spojovací postřik před pokládkou asfaltových směsí, který se oceňuje cenami souboru cen 573 2.-11._x000d_
</t>
  </si>
  <si>
    <t>sanace podkladu hlavní trasy 70%</t>
  </si>
  <si>
    <t>0,7*4181</t>
  </si>
  <si>
    <t xml:space="preserve">sanace podkladu- záliv  30%</t>
  </si>
  <si>
    <t>0,3*207</t>
  </si>
  <si>
    <t>36</t>
  </si>
  <si>
    <t>564962111</t>
  </si>
  <si>
    <t>Podklad z mechanicky zpevněného kameniva MZK tl 200 mm</t>
  </si>
  <si>
    <t>-2053074557</t>
  </si>
  <si>
    <t>Podklad z mechanicky zpevněného kameniva MZK (minerální beton) s rozprostřením a s hutněním, po zhutnění tl. 200 mm</t>
  </si>
  <si>
    <t>https://podminky.urs.cz/item/CS_URS_2023_01/564962111</t>
  </si>
  <si>
    <t>37</t>
  </si>
  <si>
    <t>571908111</t>
  </si>
  <si>
    <t>Kryt vymývaným dekoračním kamenivem (kačírkem) tl 200 mm</t>
  </si>
  <si>
    <t>-317371116</t>
  </si>
  <si>
    <t>Kryt vymývaným dekoračním kamenivem (kačírkem) tl. 200 mm</t>
  </si>
  <si>
    <t>https://podminky.urs.cz/item/CS_URS_2023_01/571908111</t>
  </si>
  <si>
    <t>nový ostrůvek 2</t>
  </si>
  <si>
    <t>nový ostrůvek 3</t>
  </si>
  <si>
    <t>nový ostrůvek 4</t>
  </si>
  <si>
    <t>38</t>
  </si>
  <si>
    <t>572531131</t>
  </si>
  <si>
    <t>Oprava trhlin asfaltovou sanační hmotou š do 40 mm</t>
  </si>
  <si>
    <t>4536302</t>
  </si>
  <si>
    <t>Vyspravení trhlin dosavadního krytu asfaltovou sanační hmotou oprava trhlin šířky přes 30 do 40 mm</t>
  </si>
  <si>
    <t>https://podminky.urs.cz/item/CS_URS_2023_01/572531131</t>
  </si>
  <si>
    <t xml:space="preserve">Poznámka k souboru cen:_x000d_
1. Ceny lze užít pro vyspravení trhlin i porušených dilatačních spár._x000d_
2. V cenách jsou započteny i náklady na vyčištění trhlin nebo spár, základní nátěr a zalití asfaltovou sanační hmotou včetně dodávky materiálů._x000d_
3. V cenách nejsou započteny náklady řezání spár, které se oceňují soubory cen 919 73-51 Řezání stávajícího krytu části B01 tohoto katalogu. Řezání se neprovádí u ošetření vlásečnicových trhlin s povrchovým překrytem._x000d_
</t>
  </si>
  <si>
    <t>39</t>
  </si>
  <si>
    <t>573231106</t>
  </si>
  <si>
    <t>Postřik živičný spojovací ze silniční emulze v množství 0,30 kg/m2</t>
  </si>
  <si>
    <t>-1847711351</t>
  </si>
  <si>
    <t>Postřik spojovací PS bez posypu kamenivem ze silniční emulze, v množství 0,30 kg/m2</t>
  </si>
  <si>
    <t>https://podminky.urs.cz/item/CS_URS_2023_01/573231106</t>
  </si>
  <si>
    <t>vozovka - vedlejší trasa-skl.5</t>
  </si>
  <si>
    <t>40</t>
  </si>
  <si>
    <t>576146311</t>
  </si>
  <si>
    <t>Asfaltový koberec otevřený AKO 16 (AKOH) tl 50 mm š do 3 m z nemodifikovaného asfaltu</t>
  </si>
  <si>
    <t>872061866</t>
  </si>
  <si>
    <t>Asfaltový koberec otevřený AKO 16 (AKOH) s rozprostřením a se zhutněním z nemodifikovaného asfaltu v pruhu šířky do 3 m, po zhutnění tl. 50 mm</t>
  </si>
  <si>
    <t>https://podminky.urs.cz/item/CS_URS_2023_01/576146311</t>
  </si>
  <si>
    <t>41</t>
  </si>
  <si>
    <t>577144131</t>
  </si>
  <si>
    <t>Asfaltový beton vrstva obrusná ACO 11 (ABS) tř. I tl 50 mm š do 3 m z modifikovaného asfaltu</t>
  </si>
  <si>
    <t>-621597789</t>
  </si>
  <si>
    <t>Asfaltový beton vrstva obrusná ACO 11 (ABS) s rozprostřením a se zhutněním z modifikovaného asfaltu v pruhu šířky přes do 1,5 do 3 m, po zhutnění tl. 50 mm</t>
  </si>
  <si>
    <t>https://podminky.urs.cz/item/CS_URS_2023_01/577144131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</si>
  <si>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</si>
  <si>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42</t>
  </si>
  <si>
    <t>581141114</t>
  </si>
  <si>
    <t>Kryt cementobetonový vozovek skupiny CB I tl 250 mm</t>
  </si>
  <si>
    <t>512183244</t>
  </si>
  <si>
    <t>Kryt cementobetonový silničních komunikací skupiny CB I tl. 250 mm</t>
  </si>
  <si>
    <t>https://podminky.urs.cz/item/CS_URS_2023_01/581141114</t>
  </si>
  <si>
    <t xml:space="preserve">Poznámka k souboru cen:_x000d_
1. Ceny jsou určeny i pro vyztužený cementobetonový kryt silničních komunikací._x000d_
2. Ceny nelze použít pro cementobetonové kryty:_x000d_
a) komunikací pro pěší, které se oceňují cenami souboru cen 581 11-41 Kryt z prostého betonu komunikací pro pěší,_x000d_
b) letištních ploch, které se oceňují cenami souboru cen 581 1 . -61 Kryt cementobetonový letištních ploch skupiny L._x000d_
3. V cenách jsou započteny i náklady na:_x000d_
a) ošetření povrchu krytu vodou,_x000d_
b) postřik proti odpařování vody._x000d_
4. V cenách nejsou započteny náklady na:_x000d_
a) výztuž cementobetonových krytů vyztužených, která se oceňuje cenou 919 71-6111 Ocelová výztuž cementobetonového krytu,_x000d_
b) živičné postřiky, nátěry nebo mezivrstvy, které se oceňují cenami souborů cen stavebního dílu 57 Kryty pozemních komunikací,_x000d_
c) vložky z lepenky, které se oceňují cenami souboru cen 919 7. -51 Vložka pod litý asfalt,_x000d_
d) dilatační spáry vkládané, které se oceňují cenami souboru cen 911 12-41 Dilatační spáry vkládané,_x000d_
e) dilatační spáry řezané, které se oceňují cenami souboru cen 911 11-1 Řezání dilatačních spár a 911 12-. Těsnění dilatačních spár v cementobetonovém krytu,_x000d_
f) postřiky povrchu ochrannou emulzí, které se oceňují cenou 919 74-8111 Provedení postřiku povrchu cementobetonového krytu nebo podkladu ochrannou emulzí,_x000d_
g) kotvy a kluzné trny spár, které se oceňují cenami souboru cen 911 13-4. Vyztužení dilatačních spár v cementobetonovém krytu._x000d_
</t>
  </si>
  <si>
    <t>43</t>
  </si>
  <si>
    <t>596211110</t>
  </si>
  <si>
    <t>Kladení zámkové dlažby komunikací pro pěší tl 60 mm skupiny A pl do 50 m2</t>
  </si>
  <si>
    <t>65681022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</si>
  <si>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</si>
  <si>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https://podminky.urs.cz/item/CS_URS_2023_01/596211110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</si>
  <si>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</si>
  <si>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obnova hmatových prvků stávajícího chodníku -ostrůvek 4 - přeložení dlažby</t>
  </si>
  <si>
    <t>44</t>
  </si>
  <si>
    <t>59245018</t>
  </si>
  <si>
    <t>dlažba tvar obdélník betonová 200x100x60mm přírodní</t>
  </si>
  <si>
    <t>1411151148</t>
  </si>
  <si>
    <t>82,875*0,1</t>
  </si>
  <si>
    <t>20,5-12,5</t>
  </si>
  <si>
    <t>16,288*1,1 'Přepočtené koeficientem množství</t>
  </si>
  <si>
    <t>45</t>
  </si>
  <si>
    <t>59245008</t>
  </si>
  <si>
    <t>dlažba tvar obdélník betonová 200x100x60mm barevná</t>
  </si>
  <si>
    <t>128</t>
  </si>
  <si>
    <t>-1437722383</t>
  </si>
  <si>
    <t>10*1,1 'Přepočtené koeficientem množství</t>
  </si>
  <si>
    <t>46</t>
  </si>
  <si>
    <t>59245006</t>
  </si>
  <si>
    <t>dlažba tvar obdélník betonová pro nevidomé 200x100x60mm barevná</t>
  </si>
  <si>
    <t>-1275264552</t>
  </si>
  <si>
    <t>8,2</t>
  </si>
  <si>
    <t>3,12+3,12+3,14+3,12</t>
  </si>
  <si>
    <t>37,2*1,1 'Přepočtené koeficientem množství</t>
  </si>
  <si>
    <t>47</t>
  </si>
  <si>
    <t>56516R</t>
  </si>
  <si>
    <t>Asfaltový beton vrstva podkladní-VMT 22 podle TP 151 s modifikovaným asfaltovým pojivem PmB 10/40-65- tl 80 mm š do 3 m</t>
  </si>
  <si>
    <t>vlastní</t>
  </si>
  <si>
    <t>668253927</t>
  </si>
  <si>
    <t xml:space="preserve">Poznámka k souboru cen:_x000d_
1. Cenami 565 1.-610 lze oceňovat např. chodníky, úzké cesty a vjezdy v pruhu šířky do 1,5 m jakékoliv délky a jednotlivé plochy velikosti do 10 m2._x000d_
2. ČSN EN 13108-1 připouští pro ACP 22 pouze tl. 60 až 100 mm._x000d_
</t>
  </si>
  <si>
    <t>vozovka hlavní trasa - skl. 1</t>
  </si>
  <si>
    <t>48</t>
  </si>
  <si>
    <t>646562825</t>
  </si>
  <si>
    <t>4181*2</t>
  </si>
  <si>
    <t>49</t>
  </si>
  <si>
    <t>573231108</t>
  </si>
  <si>
    <t>Postřik živičný spojovací ze silniční emulze v množství 0,50 kg/m2</t>
  </si>
  <si>
    <t>138612111</t>
  </si>
  <si>
    <t>Postřik spojovací PS bez posypu kamenivem ze silniční emulze, v množství 0,50 kg/m2</t>
  </si>
  <si>
    <t>https://podminky.urs.cz/item/CS_URS_2023_01/573231108</t>
  </si>
  <si>
    <t>50</t>
  </si>
  <si>
    <t>565166111</t>
  </si>
  <si>
    <t>Asfaltový beton vrstva podkladní ACP 22 (obalované kamenivo OKH) tl 80 mm š do 3 m</t>
  </si>
  <si>
    <t>-484636723</t>
  </si>
  <si>
    <t>Asfaltový beton vrstva podkladní ACP 22 (obalované kamenivo hrubozrnné - OKH) s rozprostřením a zhutněním v pruhu šířky přes 1,5 do 3 m, po zhutnění tl. 80 mm</t>
  </si>
  <si>
    <t>https://podminky.urs.cz/item/CS_URS_2023_01/565166111</t>
  </si>
  <si>
    <t>51</t>
  </si>
  <si>
    <t>577134131</t>
  </si>
  <si>
    <t>Asfaltový beton vrstva obrusná ACO 11 (ABS) tř. I tl 40 mm š do 3 m z modifikovaného asfaltu</t>
  </si>
  <si>
    <t>-799741076</t>
  </si>
  <si>
    <t>Asfaltový beton vrstva obrusná ACO 11 (ABS) s rozprostřením a se zhutněním z modifikovaného asfaltu v pruhu šířky přes do 1,5 do 3 m, po zhutnění tl. 40 mm</t>
  </si>
  <si>
    <t>https://podminky.urs.cz/item/CS_URS_2023_01/577134131</t>
  </si>
  <si>
    <t>Trubní vedení</t>
  </si>
  <si>
    <t>52</t>
  </si>
  <si>
    <t>899331111</t>
  </si>
  <si>
    <t>Výšková úprava uličního vstupu nebo vpusti do 200 mm zvýšením poklopu</t>
  </si>
  <si>
    <t>kus</t>
  </si>
  <si>
    <t>-130844259</t>
  </si>
  <si>
    <t>https://podminky.urs.cz/item/CS_URS_2023_01/899331111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</si>
  <si>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</si>
  <si>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Ostatní konstrukce a práce, bourání</t>
  </si>
  <si>
    <t>53</t>
  </si>
  <si>
    <t>912411122</t>
  </si>
  <si>
    <t>Pružný výstražný maják plastový D 290 mm prosvětlený pozinkovaný ostrůvek</t>
  </si>
  <si>
    <t>2117349884</t>
  </si>
  <si>
    <t>Pružný výstražný maják plastový průměru 290 mm pozinkovaný ostrůvek prosvětlený</t>
  </si>
  <si>
    <t>https://podminky.urs.cz/item/CS_URS_2023_01/912411122</t>
  </si>
  <si>
    <t xml:space="preserve">Poznámka k souboru cen:_x000d_
1. V cenách jsou započteny i náklady na:_x000d_
a) montáž a dodávku majáků včetně upevňovacího materiálu,_x000d_
b) montáž a dodávku pozinkovaného ostrůvku,_x000d_
c) zářivky u prosvětlených majáků._x000d_
2. V cenách prosvětlených majáků nejsou započteny náklady spojené s elektroinstalací; tyto se oceňují cenami katalogu 800-741 Elektroinstalace - silnoproud._x000d_
</t>
  </si>
  <si>
    <t>54</t>
  </si>
  <si>
    <t>919124121</t>
  </si>
  <si>
    <t>Dilatační spáry vkládané v cementobetonovém krytu s vyplněním spár asfaltovou zálivkou</t>
  </si>
  <si>
    <t>-2025157011</t>
  </si>
  <si>
    <t>Dilatační spáry vkládané v cementobetonovém krytu s odstraněním vložek, s vyčištěním a vyplněním spár asfaltovou zálivkou</t>
  </si>
  <si>
    <t>https://podminky.urs.cz/item/CS_URS_2023_01/919124121</t>
  </si>
  <si>
    <t xml:space="preserve">u vedlejší trasy  zalití teplou bitumenovou zálivkou</t>
  </si>
  <si>
    <t>340</t>
  </si>
  <si>
    <t>55</t>
  </si>
  <si>
    <t>919735111</t>
  </si>
  <si>
    <t>Řezání stávajícího živičného krytu hl do 50 mm</t>
  </si>
  <si>
    <t>-1503989832</t>
  </si>
  <si>
    <t>Řezání stávajícího živičného krytu nebo podkladu hloubky do 50 mm</t>
  </si>
  <si>
    <t>https://podminky.urs.cz/item/CS_URS_2023_01/919735111</t>
  </si>
  <si>
    <t>u vedlejší trasy prořezání asfaltu</t>
  </si>
  <si>
    <t>56</t>
  </si>
  <si>
    <t>E001</t>
  </si>
  <si>
    <t>elektro napojení majáků</t>
  </si>
  <si>
    <t>ks</t>
  </si>
  <si>
    <t>69772066</t>
  </si>
  <si>
    <t>57</t>
  </si>
  <si>
    <t>915211112</t>
  </si>
  <si>
    <t>Vodorovné dopravní značení dělící čáry souvislé š 125 mm retroreflexní bílý plast</t>
  </si>
  <si>
    <t>-1571271208</t>
  </si>
  <si>
    <t>Vodorovné dopravní značení stříkaným plastem dělící čára šířky 125 mm souvislá bílá retroreflexní</t>
  </si>
  <si>
    <t>https://podminky.urs.cz/item/CS_URS_2023_01/915211112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</si>
  <si>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</si>
  <si>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V11a - zastávka</t>
  </si>
  <si>
    <t>212</t>
  </si>
  <si>
    <t>V1a</t>
  </si>
  <si>
    <t>324,5</t>
  </si>
  <si>
    <t>V13</t>
  </si>
  <si>
    <t>288</t>
  </si>
  <si>
    <t>58</t>
  </si>
  <si>
    <t>915211122</t>
  </si>
  <si>
    <t>Vodorovné dopravní značení dělící čáry přerušované š 125 mm retroreflexní bílý plast</t>
  </si>
  <si>
    <t>-1871644581</t>
  </si>
  <si>
    <t>Vodorovné dopravní značení stříkaným plastem dělící čára šířky 125 mm přerušovaná bílá retroreflexní</t>
  </si>
  <si>
    <t>https://podminky.urs.cz/item/CS_URS_2023_01/915211122</t>
  </si>
  <si>
    <t>V2b - 1,5/1,5/0,125</t>
  </si>
  <si>
    <t>51,5</t>
  </si>
  <si>
    <t>59</t>
  </si>
  <si>
    <t>915221112</t>
  </si>
  <si>
    <t>Vodorovné dopravní značení vodící čáry souvislé š 250 mm retroreflexní bílý plast</t>
  </si>
  <si>
    <t>1158370850</t>
  </si>
  <si>
    <t>Vodorovné dopravní značení stříkaným plastem vodící čára bílá šířky 250 mm souvislá retroreflexní</t>
  </si>
  <si>
    <t>https://podminky.urs.cz/item/CS_URS_2023_01/915221112</t>
  </si>
  <si>
    <t>V4</t>
  </si>
  <si>
    <t>851,5</t>
  </si>
  <si>
    <t>60</t>
  </si>
  <si>
    <t>915221122</t>
  </si>
  <si>
    <t>Vodorovné dopravní značení vodící čáry přerušované š 250 mm retroreflexní bílý plast</t>
  </si>
  <si>
    <t>1841376687</t>
  </si>
  <si>
    <t>Vodorovné dopravní značení stříkaným plastem vodící čára bílá šířky 250 mm přerušovaná retroreflexní</t>
  </si>
  <si>
    <t>https://podminky.urs.cz/item/CS_URS_2023_01/915221122</t>
  </si>
  <si>
    <t>V2b- 1,5/1,5/0,25</t>
  </si>
  <si>
    <t>137</t>
  </si>
  <si>
    <t>61</t>
  </si>
  <si>
    <t>915231112</t>
  </si>
  <si>
    <t>Vodorovné dopravní značení přechody pro chodce, šipky, symboly retroreflexní bílý plast</t>
  </si>
  <si>
    <t>-1326068130</t>
  </si>
  <si>
    <t>Vodorovné dopravní značení stříkaným plastem přechody pro chodce, šipky, symboly nápisy bílé retroreflexní</t>
  </si>
  <si>
    <t>https://podminky.urs.cz/item/CS_URS_2023_01/915231112</t>
  </si>
  <si>
    <t>V 7a</t>
  </si>
  <si>
    <t>196</t>
  </si>
  <si>
    <t>62</t>
  </si>
  <si>
    <t>915611111</t>
  </si>
  <si>
    <t>Předznačení vodorovného liniového značení</t>
  </si>
  <si>
    <t>289010565</t>
  </si>
  <si>
    <t>Předznačení pro vodorovné značení stříkané barvou nebo prováděné z nátěrových hmot liniové dělicí čáry, vodicí proužky</t>
  </si>
  <si>
    <t>https://podminky.urs.cz/item/CS_URS_2023_01/915611111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</si>
  <si>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</si>
  <si>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824,5+51,5+860,5+137</t>
  </si>
  <si>
    <t>63</t>
  </si>
  <si>
    <t>915621111</t>
  </si>
  <si>
    <t>Předznačení vodorovného plošného značení</t>
  </si>
  <si>
    <t>755534801</t>
  </si>
  <si>
    <t>Předznačení pro vodorovné značení stříkané barvou nebo prováděné z nátěrových hmot plošné šipky, symboly, nápisy</t>
  </si>
  <si>
    <t>https://podminky.urs.cz/item/CS_URS_2023_01/915621111</t>
  </si>
  <si>
    <t>64</t>
  </si>
  <si>
    <t>916131113</t>
  </si>
  <si>
    <t>Osazení silničního obrubníku betonového ležatého s boční opěrou do lože z betonu prostého</t>
  </si>
  <si>
    <t>175698435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</si>
  <si>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</si>
  <si>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https://podminky.urs.cz/item/CS_URS_2023_01/916131113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</si>
  <si>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</si>
  <si>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OS 04 - výměna</t>
  </si>
  <si>
    <t>OS 04 přeložení</t>
  </si>
  <si>
    <t>OS 05 - výměna</t>
  </si>
  <si>
    <t>140</t>
  </si>
  <si>
    <t>OS 05 přeložení</t>
  </si>
  <si>
    <t>65</t>
  </si>
  <si>
    <t>12+6+6+6</t>
  </si>
  <si>
    <t>ZASTÁVKOVÝ OBRUBNÍK 290x400x1000mm</t>
  </si>
  <si>
    <t>59217034</t>
  </si>
  <si>
    <t>obrubník betonový silniční 1000x150x300mm</t>
  </si>
  <si>
    <t>977158033</t>
  </si>
  <si>
    <t xml:space="preserve">OS 04výměna </t>
  </si>
  <si>
    <t>OS 04 přeložení - doplnění 10%</t>
  </si>
  <si>
    <t>5*0,1</t>
  </si>
  <si>
    <t>10,5*1,05 'Přepočtené koeficientem množství</t>
  </si>
  <si>
    <t>66</t>
  </si>
  <si>
    <t>59217029</t>
  </si>
  <si>
    <t>obrubník betonový silniční nájezdový 1000x150x150mm</t>
  </si>
  <si>
    <t>-1362609691</t>
  </si>
  <si>
    <t>30*1,05 'Přepočtené koeficientem množství</t>
  </si>
  <si>
    <t>67</t>
  </si>
  <si>
    <t>59217R</t>
  </si>
  <si>
    <t>obrubník betonový staven.prefabrikát 300x250 mm</t>
  </si>
  <si>
    <t>2102192171</t>
  </si>
  <si>
    <t>OS 05 výměna</t>
  </si>
  <si>
    <t>OS 05 přeložení - doplnění 10%</t>
  </si>
  <si>
    <t>65*0,1</t>
  </si>
  <si>
    <t>146,5*1,05 'Přepočtené koeficientem množství</t>
  </si>
  <si>
    <t>68</t>
  </si>
  <si>
    <t>BET.OBZAS290</t>
  </si>
  <si>
    <t>BEST-ZASTÁVKOVÝ OBRUBNÍK 290</t>
  </si>
  <si>
    <t>online materiály</t>
  </si>
  <si>
    <t>-176541781</t>
  </si>
  <si>
    <t>50*1,05 'Přepočtené koeficientem množství</t>
  </si>
  <si>
    <t>69</t>
  </si>
  <si>
    <t>916131213</t>
  </si>
  <si>
    <t>Osazení silničního obrubníku betonového stojatého s boční opěrou do lože z betonu prostého</t>
  </si>
  <si>
    <t>663021760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</si>
  <si>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</si>
  <si>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</si>
  <si>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70</t>
  </si>
  <si>
    <t>59217031</t>
  </si>
  <si>
    <t>obrubník betonový silniční 1000x150x250mm</t>
  </si>
  <si>
    <t>-2127006226</t>
  </si>
  <si>
    <t>42*1,05 'Přepočtené koeficientem množství</t>
  </si>
  <si>
    <t>71</t>
  </si>
  <si>
    <t>-947899900</t>
  </si>
  <si>
    <t>54*1,05 'Přepočtené koeficientem množství</t>
  </si>
  <si>
    <t>72</t>
  </si>
  <si>
    <t>916231213</t>
  </si>
  <si>
    <t>Osazení chodníkového obrubníku betonového stojatého s boční opěrou do lože z betonu prostého</t>
  </si>
  <si>
    <t>-26047952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</si>
  <si>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</si>
  <si>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https://podminky.urs.cz/item/CS_URS_2023_01/916231213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</si>
  <si>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</si>
  <si>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73</t>
  </si>
  <si>
    <t>59217016</t>
  </si>
  <si>
    <t>obrubník betonový chodníkový 1000x80x250mm</t>
  </si>
  <si>
    <t>-1761985682</t>
  </si>
  <si>
    <t>8*1,05 'Přepočtené koeficientem množství</t>
  </si>
  <si>
    <t>74</t>
  </si>
  <si>
    <t>916241113</t>
  </si>
  <si>
    <t>Osazení obrubníku kamenného ležatého s boční opěrou do lože z betonu prostého</t>
  </si>
  <si>
    <t>449302677</t>
  </si>
  <si>
    <t>Osazení obrubníku kamenného se zřízením lože, s vyplněním a zatřením spár cementovou maltou ležatého s boční opěrou z betonu prostého, do lože z betonu prostého</t>
  </si>
  <si>
    <t>https://podminky.urs.cz/item/CS_URS_2023_01/916241113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</si>
  <si>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</si>
  <si>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75</t>
  </si>
  <si>
    <t>916991121</t>
  </si>
  <si>
    <t>Lože pod obrubníky, krajníky nebo obruby z dlažebních kostek z betonu prostého</t>
  </si>
  <si>
    <t>-968731941</t>
  </si>
  <si>
    <t>Lože pod obrubníky, krajníky nebo obruby z dlažebních kostek z betonu prostého tř. C 16/20</t>
  </si>
  <si>
    <t>https://podminky.urs.cz/item/CS_URS_2023_01/916991121</t>
  </si>
  <si>
    <t>žulové obrubníky OS 06</t>
  </si>
  <si>
    <t>332,500*0,07</t>
  </si>
  <si>
    <t>42*0,05</t>
  </si>
  <si>
    <t>0,05*(10+5)</t>
  </si>
  <si>
    <t>0,07*(140+65)</t>
  </si>
  <si>
    <t>2,0*0,03</t>
  </si>
  <si>
    <t>4,0*0,03</t>
  </si>
  <si>
    <t>54*0,05</t>
  </si>
  <si>
    <t>30*0,07</t>
  </si>
  <si>
    <t>50*0,07</t>
  </si>
  <si>
    <t>76</t>
  </si>
  <si>
    <t>961044111</t>
  </si>
  <si>
    <t>Bourání základů z betonu prostého</t>
  </si>
  <si>
    <t>904829070</t>
  </si>
  <si>
    <t>Bourání základů z betonu prostého</t>
  </si>
  <si>
    <t>https://podminky.urs.cz/item/CS_URS_2023_01/961044111</t>
  </si>
  <si>
    <t>bourání betonového lože žul.obrubníků</t>
  </si>
  <si>
    <t>332,500*0,05</t>
  </si>
  <si>
    <t>0,05*(10+5+140+65)</t>
  </si>
  <si>
    <t>77</t>
  </si>
  <si>
    <t>966006132</t>
  </si>
  <si>
    <t>Odstranění značek dopravních nebo orientačních se sloupky s betonovými patkami</t>
  </si>
  <si>
    <t>-120059645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</si>
  <si>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</si>
  <si>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https://podminky.urs.cz/item/CS_URS_2023_01/966006132</t>
  </si>
  <si>
    <t xml:space="preserve">Poznámka k souboru cen:_x000d_
1. Ceny jsou určeny pro odstranění značek z jakéhokoliv materiálu._x000d_
2. V cenách -6131 a -6132 nejsou započteny náklady na demontáž tabulí (značek) od sloupků, tyto se oceňují cenou 966 00-6211 Odstranění svislých dopravních značek._x000d_
3. Přemístění vybouraných značek na vzdálenost přes 20 m se oceňuje cenami souboru cen 997 22-1 Vodorovná doprava vybouraných hmot._x000d_
</t>
  </si>
  <si>
    <t>78</t>
  </si>
  <si>
    <t>979024443</t>
  </si>
  <si>
    <t>Očištění vybouraných obrubníků a krajníků silničních</t>
  </si>
  <si>
    <t>74377885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</si>
  <si>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</si>
  <si>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https://podminky.urs.cz/item/CS_URS_2023_01/979024443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</si>
  <si>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</si>
  <si>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>betonové obrubníky - přeložení</t>
  </si>
  <si>
    <t>79</t>
  </si>
  <si>
    <t>979054451</t>
  </si>
  <si>
    <t>Očištění vybouraných zámkových dlaždic s původním spárováním z kameniva těženého</t>
  </si>
  <si>
    <t>2110139120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</si>
  <si>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</si>
  <si>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https://podminky.urs.cz/item/CS_URS_2023_01/979054451</t>
  </si>
  <si>
    <t>997</t>
  </si>
  <si>
    <t>Přesun sutě</t>
  </si>
  <si>
    <t>80</t>
  </si>
  <si>
    <t>997221551</t>
  </si>
  <si>
    <t>Vodorovná doprava suti ze sypkých materiálů do 1 km</t>
  </si>
  <si>
    <t>1759289212</t>
  </si>
  <si>
    <t>Vodorovná doprava suti bez naložení, ale se složením a s hrubým urovnáním ze sypkých materiálů, na vzdálenost do 1 km</t>
  </si>
  <si>
    <t>https://podminky.urs.cz/item/CS_URS_2023_01/997221551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</si>
  <si>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</si>
  <si>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kamenivo</t>
  </si>
  <si>
    <t>1042,424</t>
  </si>
  <si>
    <t>živice</t>
  </si>
  <si>
    <t>23,1+4,136+2,295+71,358+70,035+1923,26</t>
  </si>
  <si>
    <t>81</t>
  </si>
  <si>
    <t>997221559</t>
  </si>
  <si>
    <t>Příplatek ZKD 1 km u vodorovné dopravy suti ze sypkých materiálů</t>
  </si>
  <si>
    <t>2087113853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</si>
  <si>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</si>
  <si>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</si>
  <si>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3136,608*9 'Přepočtené koeficientem množství</t>
  </si>
  <si>
    <t>82</t>
  </si>
  <si>
    <t>997221561</t>
  </si>
  <si>
    <t>Vodorovná doprava suti z kusových materiálů do 1 km</t>
  </si>
  <si>
    <t>-792444958</t>
  </si>
  <si>
    <t>Vodorovná doprava suti bez naložení, ale se složením a s hrubým urovnáním z kusových materiálů, na vzdálenost do 1 km</t>
  </si>
  <si>
    <t>https://podminky.urs.cz/item/CS_URS_2023_01/997221561</t>
  </si>
  <si>
    <t>3526,926</t>
  </si>
  <si>
    <t>-3136,608</t>
  </si>
  <si>
    <t>-0,656</t>
  </si>
  <si>
    <t>žul.obruby zpět - přeložení obrubníků</t>
  </si>
  <si>
    <t>-0,29*312,5</t>
  </si>
  <si>
    <t>-0,205*70</t>
  </si>
  <si>
    <t>velké kostky na deponii TSMCH</t>
  </si>
  <si>
    <t>-53,278</t>
  </si>
  <si>
    <t>83</t>
  </si>
  <si>
    <t>997221569</t>
  </si>
  <si>
    <t>Příplatek ZKD 1 km u vodorovné dopravy suti z kusových materiálů</t>
  </si>
  <si>
    <t>-906294698</t>
  </si>
  <si>
    <t>https://podminky.urs.cz/item/CS_URS_2023_01/997221569</t>
  </si>
  <si>
    <t>231,409*9 'Přepočtené koeficientem množství</t>
  </si>
  <si>
    <t>84</t>
  </si>
  <si>
    <t>997221611</t>
  </si>
  <si>
    <t>Nakládání suti na dopravní prostředky pro vodorovnou dopravu</t>
  </si>
  <si>
    <t>1759542619</t>
  </si>
  <si>
    <t>Nakládání na dopravní prostředky pro vodorovnou dopravu suti</t>
  </si>
  <si>
    <t>https://podminky.urs.cz/item/CS_URS_2023_01/997221611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</si>
  <si>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</si>
  <si>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85</t>
  </si>
  <si>
    <t>997221861</t>
  </si>
  <si>
    <t>Poplatek za uložení stavebního odpadu na recyklační skládce (skládkovné) z prostého betonu pod kódem 17 01 01</t>
  </si>
  <si>
    <t>2130764969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</si>
  <si>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</si>
  <si>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</si>
  <si>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86</t>
  </si>
  <si>
    <t>997221873</t>
  </si>
  <si>
    <t>Poplatek za uložení stavebního odpadu na recyklační skládce (skládkovné) zeminy a kamení zatříděného do Katalogu odpadů pod kódem 17 05 04</t>
  </si>
  <si>
    <t>-1575949496</t>
  </si>
  <si>
    <t>https://podminky.urs.cz/item/CS_URS_2023_01/997221873</t>
  </si>
  <si>
    <t>36,337</t>
  </si>
  <si>
    <t>3,196</t>
  </si>
  <si>
    <t>91,08</t>
  </si>
  <si>
    <t>24,034</t>
  </si>
  <si>
    <t>17,85</t>
  </si>
  <si>
    <t>866,752</t>
  </si>
  <si>
    <t>3,175</t>
  </si>
  <si>
    <t>87</t>
  </si>
  <si>
    <t>997013631</t>
  </si>
  <si>
    <t>Poplatek za uložení na skládce (skládkovné) stavebního odpadu směsného kód odpadu 17 09 04</t>
  </si>
  <si>
    <t>-297837103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</si>
  <si>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</si>
  <si>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</si>
  <si>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</si>
  <si>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88</t>
  </si>
  <si>
    <t>997221571</t>
  </si>
  <si>
    <t>Vodorovná doprava vybouraných hmot do 1 km</t>
  </si>
  <si>
    <t>2010986625</t>
  </si>
  <si>
    <t>Vodorovná doprava vybouraných hmot bez naložení, ale se složením a s hrubým urovnáním na vzdálenost do 1 km</t>
  </si>
  <si>
    <t>https://podminky.urs.cz/item/CS_URS_2023_01/997221571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</si>
  <si>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</si>
  <si>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žulové obrubníky 20m - doprava z TSMCH</t>
  </si>
  <si>
    <t>3,0</t>
  </si>
  <si>
    <t>89</t>
  </si>
  <si>
    <t>997221579</t>
  </si>
  <si>
    <t>Příplatek ZKD 1 km u vodorovné dopravy vybouraných hmot</t>
  </si>
  <si>
    <t>1793602801</t>
  </si>
  <si>
    <t>Vodorovná doprava vybouraných hmot bez naložení, ale se složením a s hrubým urovnáním na vzdálenost Příplatek k ceně za každý další i započatý 1 km přes 1 km</t>
  </si>
  <si>
    <t>https://podminky.urs.cz/item/CS_URS_2023_01/997221579</t>
  </si>
  <si>
    <t>3,0*9</t>
  </si>
  <si>
    <t>90</t>
  </si>
  <si>
    <t>997221612</t>
  </si>
  <si>
    <t>Nakládání vybouraných hmot na dopravní prostředky pro vodorovnou dopravu</t>
  </si>
  <si>
    <t>-2061940996</t>
  </si>
  <si>
    <t>Nakládání na dopravní prostředky pro vodorovnou dopravu vybouraných hmot</t>
  </si>
  <si>
    <t>https://podminky.urs.cz/item/CS_URS_2023_01/997221612</t>
  </si>
  <si>
    <t>žulové obrubníky 20m</t>
  </si>
  <si>
    <t>998</t>
  </si>
  <si>
    <t>Přesun hmot</t>
  </si>
  <si>
    <t>91</t>
  </si>
  <si>
    <t>998225111</t>
  </si>
  <si>
    <t>Přesun hmot pro pozemní komunikace s krytem z kamene, monolitickým betonovým nebo živičným</t>
  </si>
  <si>
    <t>-671988630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</si>
  <si>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</si>
  <si>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</si>
  <si>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 xml:space="preserve">Poznámka k souboru cen:_x000d_
1. Ceny lze použít i pro plochy letišť s krytem monolitickým betonovým nebo živičným._x000d_
</t>
  </si>
  <si>
    <t>92</t>
  </si>
  <si>
    <t>998225191</t>
  </si>
  <si>
    <t>Příplatek k přesunu hmot pro pozemní komunikace s krytem z kamene, živičným, betonovým do 1000 m</t>
  </si>
  <si>
    <t>-865784294</t>
  </si>
  <si>
    <t>Přesun hmot pro komunikace s krytem z kameniva, monolitickým betonovým nebo živičným Příplatek k ceně za zvětšený přesun přes vymezenou největší dopravní vzdálenost do 1000 m</t>
  </si>
  <si>
    <t>https://podminky.urs.cz/item/CS_URS_2023_01/998225191</t>
  </si>
  <si>
    <t>Práce a dodávky M</t>
  </si>
  <si>
    <t>21-M</t>
  </si>
  <si>
    <t>Elektromontáže</t>
  </si>
  <si>
    <t>210280001</t>
  </si>
  <si>
    <t>Zkoušky a prohlídky el rozvodů a zařízení celková prohlídka pro objem mtž prací do 100 000 Kč</t>
  </si>
  <si>
    <t>-1952642561</t>
  </si>
  <si>
    <t>Zkoušky a prohlídky elektrických rozvodů a zařízení celková prohlídka, zkoušení, měření a vyhotovení revizní zprávy pro objem montážních prací do 100 tisíc Kč</t>
  </si>
  <si>
    <t>https://podminky.urs.cz/item/CS_URS_2023_01/210280001</t>
  </si>
  <si>
    <t xml:space="preserve">Poznámka k souboru cen:_x000d_
1. Ceny -0001 až -0010 jsou určeny pro objem montážních prací včetně nákladů na nosný a podružný materiál._x000d_
</t>
  </si>
  <si>
    <t>94</t>
  </si>
  <si>
    <t>210812011</t>
  </si>
  <si>
    <t>Montáž kabel Cu plný kulatý do 1 kV 3x1,5 až 6 mm2 uložený volně nebo v liště (CYKY)</t>
  </si>
  <si>
    <t>-1847798311</t>
  </si>
  <si>
    <t>Montáž izolovaných kabelů měděných do 1 kV bez ukončení plných a kulatých (CYKY, CHKE-R,...) uložených volně nebo v liště počtu a průřezu žil 3x1,5 až 6 mm2</t>
  </si>
  <si>
    <t>https://podminky.urs.cz/item/CS_URS_2023_01/210812011</t>
  </si>
  <si>
    <t>52+52+68+40</t>
  </si>
  <si>
    <t>95</t>
  </si>
  <si>
    <t>34111036</t>
  </si>
  <si>
    <t>kabel silový s Cu jádrem 1kV 3x2,5mm2</t>
  </si>
  <si>
    <t>1556663828</t>
  </si>
  <si>
    <t>212*1,15 'Přepočtené koeficientem množství</t>
  </si>
  <si>
    <t>46-M</t>
  </si>
  <si>
    <t>Zemní práce při extr.mont.pracích</t>
  </si>
  <si>
    <t>96</t>
  </si>
  <si>
    <t>460171282</t>
  </si>
  <si>
    <t>Hloubení kabelových nezapažených rýh strojně š 50 cm hl 90 cm v hornině tř I skupiny 3</t>
  </si>
  <si>
    <t>-122845085</t>
  </si>
  <si>
    <t>Hloubení nezapažených kabelových rýh strojně včetně urovnání dna s přemístěním výkopku do vzdálenosti 3 m od okraje jámy nebo s naložením na dopravní prostředek šířky 50 cm hloubky 90 cm v hornině třídy těžitelnosti I skupiny 3</t>
  </si>
  <si>
    <t>https://podminky.urs.cz/item/CS_URS_2023_01/460171282</t>
  </si>
  <si>
    <t>97</t>
  </si>
  <si>
    <t>460661113</t>
  </si>
  <si>
    <t>Kabelové lože z písku pro kabely nn bez zakrytí š lože přes 50 do 65 cm</t>
  </si>
  <si>
    <t>-1156680530</t>
  </si>
  <si>
    <t>Kabelové lože z písku včetně podsypu, zhutnění a urovnání povrchu pro kabely nn bez zakrytí, šířky přes 50 do 65 cm</t>
  </si>
  <si>
    <t>https://podminky.urs.cz/item/CS_URS_2023_01/460661113</t>
  </si>
  <si>
    <t>98</t>
  </si>
  <si>
    <t>460671111</t>
  </si>
  <si>
    <t>Výstražná fólie pro krytí kabelů šířky 20 cm</t>
  </si>
  <si>
    <t>1540381534</t>
  </si>
  <si>
    <t>Výstražná fólie z PVC pro krytí kabelů včetně vyrovnání povrchu rýhy, rozvinutí a uložení fólie šířky do 20 cm</t>
  </si>
  <si>
    <t>https://podminky.urs.cz/item/CS_URS_2023_01/460671111</t>
  </si>
  <si>
    <t>99</t>
  </si>
  <si>
    <t>460791213</t>
  </si>
  <si>
    <t>Montáž trubek ochranných plastových uložených volně do rýhy ohebných přes 50 do 90 mm</t>
  </si>
  <si>
    <t>566613880</t>
  </si>
  <si>
    <t>Montáž trubek ochranných uložených volně do rýhy plastových ohebných, vnitřního průměru přes 50 do 90 mm</t>
  </si>
  <si>
    <t>https://podminky.urs.cz/item/CS_URS_2023_01/460791213</t>
  </si>
  <si>
    <t>37+36+57+30</t>
  </si>
  <si>
    <t>100</t>
  </si>
  <si>
    <t>34571354</t>
  </si>
  <si>
    <t>trubka elektroinstalační ohebná dvouplášťová korugovaná (chránička) D 75/90mm, HDPE+LDPE</t>
  </si>
  <si>
    <t>637835388</t>
  </si>
  <si>
    <t>160*1,1 'Přepočtené koeficientem množství</t>
  </si>
  <si>
    <t>101</t>
  </si>
  <si>
    <t>460451292</t>
  </si>
  <si>
    <t>Zásyp kabelových rýh strojně se zhutněním š 50 cm hl 90 cm z horniny tř I skupiny 3</t>
  </si>
  <si>
    <t>-647947995</t>
  </si>
  <si>
    <t>Zásyp kabelových rýh strojně s přemístěním sypaniny ze vzdálenosti do 10 m, s uložením výkopku ve vrstvách včetně zhutnění a urovnání povrchu šířky 50 cm hloubky 90 cm z horniny třídy těžitelnosti I skupiny 3</t>
  </si>
  <si>
    <t>https://podminky.urs.cz/item/CS_URS_2023_01/460451292</t>
  </si>
  <si>
    <t>160,000</t>
  </si>
  <si>
    <t>VRN</t>
  </si>
  <si>
    <t>Vedlejší rozpočtové náklady</t>
  </si>
  <si>
    <t>VRN1</t>
  </si>
  <si>
    <t>Průzkumné, geodetické a projektové práce</t>
  </si>
  <si>
    <t>102</t>
  </si>
  <si>
    <t>012103000</t>
  </si>
  <si>
    <t>Geodetické práce před výstavbou</t>
  </si>
  <si>
    <t>kpl</t>
  </si>
  <si>
    <t>1024</t>
  </si>
  <si>
    <t>-1179637515</t>
  </si>
  <si>
    <t>https://podminky.urs.cz/item/CS_URS_2023_01/012103000</t>
  </si>
  <si>
    <t>103</t>
  </si>
  <si>
    <t>012303000</t>
  </si>
  <si>
    <t>Geodetické práce po výstavbě</t>
  </si>
  <si>
    <t>-1428104155</t>
  </si>
  <si>
    <t>https://podminky.urs.cz/item/CS_URS_2023_01/012303000</t>
  </si>
  <si>
    <t>104</t>
  </si>
  <si>
    <t>013244000</t>
  </si>
  <si>
    <t>Dokumentace pro provádění stavby - betonová deska - návrh - skladba č.2</t>
  </si>
  <si>
    <t>501744181</t>
  </si>
  <si>
    <t>Dokumentace pro provádění stavby</t>
  </si>
  <si>
    <t>https://podminky.urs.cz/item/CS_URS_2023_01/013244000</t>
  </si>
  <si>
    <t>013254000</t>
  </si>
  <si>
    <t>Dokumentace skutečného provedení stavby</t>
  </si>
  <si>
    <t>1488151531</t>
  </si>
  <si>
    <t>https://podminky.urs.cz/item/CS_URS_2023_01/013254000</t>
  </si>
  <si>
    <t>VRN3</t>
  </si>
  <si>
    <t>Zařízení staveniště</t>
  </si>
  <si>
    <t>106</t>
  </si>
  <si>
    <t>030001000</t>
  </si>
  <si>
    <t>-2008719669</t>
  </si>
  <si>
    <t>https://podminky.urs.cz/item/CS_URS_2023_01/030001000</t>
  </si>
  <si>
    <t>VRN4</t>
  </si>
  <si>
    <t>Inženýrská činnost</t>
  </si>
  <si>
    <t>107</t>
  </si>
  <si>
    <t>043154000</t>
  </si>
  <si>
    <t>Zkoušky hutnicí</t>
  </si>
  <si>
    <t>1275540246</t>
  </si>
  <si>
    <t>https://podminky.urs.cz/item/CS_URS_2023_01/043154000</t>
  </si>
  <si>
    <t>108</t>
  </si>
  <si>
    <t>043194000</t>
  </si>
  <si>
    <t>Ostatní zkoušky - kontrola kvality</t>
  </si>
  <si>
    <t>%</t>
  </si>
  <si>
    <t>1146420673</t>
  </si>
  <si>
    <t>Ostatní zkoušky</t>
  </si>
  <si>
    <t>https://podminky.urs.cz/item/CS_URS_2023_01/043194000</t>
  </si>
  <si>
    <t>VRN7</t>
  </si>
  <si>
    <t>Provozní vlivy</t>
  </si>
  <si>
    <t>109</t>
  </si>
  <si>
    <t>072103001</t>
  </si>
  <si>
    <t>Projednání DIO a zajištění DIR komunikace II.a III. třídy</t>
  </si>
  <si>
    <t>448391150</t>
  </si>
  <si>
    <t>https://podminky.urs.cz/item/CS_URS_2023_01/072103001</t>
  </si>
  <si>
    <t>110</t>
  </si>
  <si>
    <t>072103011</t>
  </si>
  <si>
    <t>Zajištění DIO komunikace II. a III. třídy - jednoduché el. vedení</t>
  </si>
  <si>
    <t>2074262403</t>
  </si>
  <si>
    <t>https://podminky.urs.cz/item/CS_URS_2023_01/072103011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</si>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</sst>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11" TargetMode="External" /><Relationship Id="rId2" Type="http://schemas.openxmlformats.org/officeDocument/2006/relationships/hyperlink" Target="https://podminky.urs.cz/item/CS_URS_2023_01/113106123" TargetMode="External" /><Relationship Id="rId3" Type="http://schemas.openxmlformats.org/officeDocument/2006/relationships/hyperlink" Target="https://podminky.urs.cz/item/CS_URS_2023_01/113106212" TargetMode="External" /><Relationship Id="rId4" Type="http://schemas.openxmlformats.org/officeDocument/2006/relationships/hyperlink" Target="https://podminky.urs.cz/item/CS_URS_2023_01/113107161" TargetMode="External" /><Relationship Id="rId5" Type="http://schemas.openxmlformats.org/officeDocument/2006/relationships/hyperlink" Target="https://podminky.urs.cz/item/CS_URS_2023_01/113107162" TargetMode="External" /><Relationship Id="rId6" Type="http://schemas.openxmlformats.org/officeDocument/2006/relationships/hyperlink" Target="https://podminky.urs.cz/item/CS_URS_2023_01/113107163" TargetMode="External" /><Relationship Id="rId7" Type="http://schemas.openxmlformats.org/officeDocument/2006/relationships/hyperlink" Target="https://podminky.urs.cz/item/CS_URS_2023_01/113107170" TargetMode="External" /><Relationship Id="rId8" Type="http://schemas.openxmlformats.org/officeDocument/2006/relationships/hyperlink" Target="https://podminky.urs.cz/item/CS_URS_2023_01/113107171" TargetMode="External" /><Relationship Id="rId9" Type="http://schemas.openxmlformats.org/officeDocument/2006/relationships/hyperlink" Target="https://podminky.urs.cz/item/CS_URS_2023_01/113107182" TargetMode="External" /><Relationship Id="rId10" Type="http://schemas.openxmlformats.org/officeDocument/2006/relationships/hyperlink" Target="https://podminky.urs.cz/item/CS_URS_2023_01/113107222" TargetMode="External" /><Relationship Id="rId11" Type="http://schemas.openxmlformats.org/officeDocument/2006/relationships/hyperlink" Target="https://podminky.urs.cz/item/CS_URS_2023_01/113107321" TargetMode="External" /><Relationship Id="rId12" Type="http://schemas.openxmlformats.org/officeDocument/2006/relationships/hyperlink" Target="https://podminky.urs.cz/item/CS_URS_2023_01/113107322" TargetMode="External" /><Relationship Id="rId13" Type="http://schemas.openxmlformats.org/officeDocument/2006/relationships/hyperlink" Target="https://podminky.urs.cz/item/CS_URS_2023_01/113107330" TargetMode="External" /><Relationship Id="rId14" Type="http://schemas.openxmlformats.org/officeDocument/2006/relationships/hyperlink" Target="https://podminky.urs.cz/item/CS_URS_2023_01/113107342" TargetMode="External" /><Relationship Id="rId15" Type="http://schemas.openxmlformats.org/officeDocument/2006/relationships/hyperlink" Target="https://podminky.urs.cz/item/CS_URS_2023_01/113107344" TargetMode="External" /><Relationship Id="rId16" Type="http://schemas.openxmlformats.org/officeDocument/2006/relationships/hyperlink" Target="https://podminky.urs.cz/item/CS_URS_2023_01/113154233" TargetMode="External" /><Relationship Id="rId17" Type="http://schemas.openxmlformats.org/officeDocument/2006/relationships/hyperlink" Target="https://podminky.urs.cz/item/CS_URS_2023_01/113154336" TargetMode="External" /><Relationship Id="rId18" Type="http://schemas.openxmlformats.org/officeDocument/2006/relationships/hyperlink" Target="https://podminky.urs.cz/item/CS_URS_2023_01/113154365" TargetMode="External" /><Relationship Id="rId19" Type="http://schemas.openxmlformats.org/officeDocument/2006/relationships/hyperlink" Target="https://podminky.urs.cz/item/CS_URS_2023_01/113201112" TargetMode="External" /><Relationship Id="rId20" Type="http://schemas.openxmlformats.org/officeDocument/2006/relationships/hyperlink" Target="https://podminky.urs.cz/item/CS_URS_2023_01/113202111" TargetMode="External" /><Relationship Id="rId21" Type="http://schemas.openxmlformats.org/officeDocument/2006/relationships/hyperlink" Target="https://podminky.urs.cz/item/CS_URS_2023_01/132251103" TargetMode="External" /><Relationship Id="rId22" Type="http://schemas.openxmlformats.org/officeDocument/2006/relationships/hyperlink" Target="https://podminky.urs.cz/item/CS_URS_2023_01/162751117" TargetMode="External" /><Relationship Id="rId23" Type="http://schemas.openxmlformats.org/officeDocument/2006/relationships/hyperlink" Target="https://podminky.urs.cz/item/CS_URS_2023_01/167151101" TargetMode="External" /><Relationship Id="rId24" Type="http://schemas.openxmlformats.org/officeDocument/2006/relationships/hyperlink" Target="https://podminky.urs.cz/item/CS_URS_2023_01/174151101" TargetMode="External" /><Relationship Id="rId25" Type="http://schemas.openxmlformats.org/officeDocument/2006/relationships/hyperlink" Target="https://podminky.urs.cz/item/CS_URS_2023_01/181311103" TargetMode="External" /><Relationship Id="rId26" Type="http://schemas.openxmlformats.org/officeDocument/2006/relationships/hyperlink" Target="https://podminky.urs.cz/item/CS_URS_2023_01/171152501" TargetMode="External" /><Relationship Id="rId27" Type="http://schemas.openxmlformats.org/officeDocument/2006/relationships/hyperlink" Target="https://podminky.urs.cz/item/CS_URS_2023_01/181411131" TargetMode="External" /><Relationship Id="rId28" Type="http://schemas.openxmlformats.org/officeDocument/2006/relationships/hyperlink" Target="https://podminky.urs.cz/item/CS_URS_2023_01/275313611" TargetMode="External" /><Relationship Id="rId29" Type="http://schemas.openxmlformats.org/officeDocument/2006/relationships/hyperlink" Target="https://podminky.urs.cz/item/CS_URS_2023_01/561121112" TargetMode="External" /><Relationship Id="rId30" Type="http://schemas.openxmlformats.org/officeDocument/2006/relationships/hyperlink" Target="https://podminky.urs.cz/item/CS_URS_2023_01/564851111" TargetMode="External" /><Relationship Id="rId31" Type="http://schemas.openxmlformats.org/officeDocument/2006/relationships/hyperlink" Target="https://podminky.urs.cz/item/CS_URS_2023_01/564911511" TargetMode="External" /><Relationship Id="rId32" Type="http://schemas.openxmlformats.org/officeDocument/2006/relationships/hyperlink" Target="https://podminky.urs.cz/item/CS_URS_2023_01/564952111" TargetMode="External" /><Relationship Id="rId33" Type="http://schemas.openxmlformats.org/officeDocument/2006/relationships/hyperlink" Target="https://podminky.urs.cz/item/CS_URS_2023_01/564962111" TargetMode="External" /><Relationship Id="rId34" Type="http://schemas.openxmlformats.org/officeDocument/2006/relationships/hyperlink" Target="https://podminky.urs.cz/item/CS_URS_2023_01/571908111" TargetMode="External" /><Relationship Id="rId35" Type="http://schemas.openxmlformats.org/officeDocument/2006/relationships/hyperlink" Target="https://podminky.urs.cz/item/CS_URS_2023_01/572531131" TargetMode="External" /><Relationship Id="rId36" Type="http://schemas.openxmlformats.org/officeDocument/2006/relationships/hyperlink" Target="https://podminky.urs.cz/item/CS_URS_2023_01/573231106" TargetMode="External" /><Relationship Id="rId37" Type="http://schemas.openxmlformats.org/officeDocument/2006/relationships/hyperlink" Target="https://podminky.urs.cz/item/CS_URS_2023_01/576146311" TargetMode="External" /><Relationship Id="rId38" Type="http://schemas.openxmlformats.org/officeDocument/2006/relationships/hyperlink" Target="https://podminky.urs.cz/item/CS_URS_2023_01/577144131" TargetMode="External" /><Relationship Id="rId39" Type="http://schemas.openxmlformats.org/officeDocument/2006/relationships/hyperlink" Target="https://podminky.urs.cz/item/CS_URS_2023_01/581141114" TargetMode="External" /><Relationship Id="rId40" Type="http://schemas.openxmlformats.org/officeDocument/2006/relationships/hyperlink" Target="https://podminky.urs.cz/item/CS_URS_2023_01/596211110" TargetMode="External" /><Relationship Id="rId41" Type="http://schemas.openxmlformats.org/officeDocument/2006/relationships/hyperlink" Target="https://podminky.urs.cz/item/CS_URS_2023_01/573231106" TargetMode="External" /><Relationship Id="rId42" Type="http://schemas.openxmlformats.org/officeDocument/2006/relationships/hyperlink" Target="https://podminky.urs.cz/item/CS_URS_2023_01/573231108" TargetMode="External" /><Relationship Id="rId43" Type="http://schemas.openxmlformats.org/officeDocument/2006/relationships/hyperlink" Target="https://podminky.urs.cz/item/CS_URS_2023_01/565166111" TargetMode="External" /><Relationship Id="rId44" Type="http://schemas.openxmlformats.org/officeDocument/2006/relationships/hyperlink" Target="https://podminky.urs.cz/item/CS_URS_2023_01/577134131" TargetMode="External" /><Relationship Id="rId45" Type="http://schemas.openxmlformats.org/officeDocument/2006/relationships/hyperlink" Target="https://podminky.urs.cz/item/CS_URS_2023_01/899331111" TargetMode="External" /><Relationship Id="rId46" Type="http://schemas.openxmlformats.org/officeDocument/2006/relationships/hyperlink" Target="https://podminky.urs.cz/item/CS_URS_2023_01/912411122" TargetMode="External" /><Relationship Id="rId47" Type="http://schemas.openxmlformats.org/officeDocument/2006/relationships/hyperlink" Target="https://podminky.urs.cz/item/CS_URS_2023_01/919124121" TargetMode="External" /><Relationship Id="rId48" Type="http://schemas.openxmlformats.org/officeDocument/2006/relationships/hyperlink" Target="https://podminky.urs.cz/item/CS_URS_2023_01/919735111" TargetMode="External" /><Relationship Id="rId49" Type="http://schemas.openxmlformats.org/officeDocument/2006/relationships/hyperlink" Target="https://podminky.urs.cz/item/CS_URS_2023_01/915211112" TargetMode="External" /><Relationship Id="rId50" Type="http://schemas.openxmlformats.org/officeDocument/2006/relationships/hyperlink" Target="https://podminky.urs.cz/item/CS_URS_2023_01/915211122" TargetMode="External" /><Relationship Id="rId51" Type="http://schemas.openxmlformats.org/officeDocument/2006/relationships/hyperlink" Target="https://podminky.urs.cz/item/CS_URS_2023_01/915221112" TargetMode="External" /><Relationship Id="rId52" Type="http://schemas.openxmlformats.org/officeDocument/2006/relationships/hyperlink" Target="https://podminky.urs.cz/item/CS_URS_2023_01/915221122" TargetMode="External" /><Relationship Id="rId53" Type="http://schemas.openxmlformats.org/officeDocument/2006/relationships/hyperlink" Target="https://podminky.urs.cz/item/CS_URS_2023_01/915231112" TargetMode="External" /><Relationship Id="rId54" Type="http://schemas.openxmlformats.org/officeDocument/2006/relationships/hyperlink" Target="https://podminky.urs.cz/item/CS_URS_2023_01/915611111" TargetMode="External" /><Relationship Id="rId55" Type="http://schemas.openxmlformats.org/officeDocument/2006/relationships/hyperlink" Target="https://podminky.urs.cz/item/CS_URS_2023_01/915621111" TargetMode="External" /><Relationship Id="rId56" Type="http://schemas.openxmlformats.org/officeDocument/2006/relationships/hyperlink" Target="https://podminky.urs.cz/item/CS_URS_2023_01/916131113" TargetMode="External" /><Relationship Id="rId57" Type="http://schemas.openxmlformats.org/officeDocument/2006/relationships/hyperlink" Target="https://podminky.urs.cz/item/CS_URS_2023_01/916131213" TargetMode="External" /><Relationship Id="rId58" Type="http://schemas.openxmlformats.org/officeDocument/2006/relationships/hyperlink" Target="https://podminky.urs.cz/item/CS_URS_2023_01/916231213" TargetMode="External" /><Relationship Id="rId59" Type="http://schemas.openxmlformats.org/officeDocument/2006/relationships/hyperlink" Target="https://podminky.urs.cz/item/CS_URS_2023_01/916241113" TargetMode="External" /><Relationship Id="rId60" Type="http://schemas.openxmlformats.org/officeDocument/2006/relationships/hyperlink" Target="https://podminky.urs.cz/item/CS_URS_2023_01/916991121" TargetMode="External" /><Relationship Id="rId61" Type="http://schemas.openxmlformats.org/officeDocument/2006/relationships/hyperlink" Target="https://podminky.urs.cz/item/CS_URS_2023_01/961044111" TargetMode="External" /><Relationship Id="rId62" Type="http://schemas.openxmlformats.org/officeDocument/2006/relationships/hyperlink" Target="https://podminky.urs.cz/item/CS_URS_2023_01/966006132" TargetMode="External" /><Relationship Id="rId63" Type="http://schemas.openxmlformats.org/officeDocument/2006/relationships/hyperlink" Target="https://podminky.urs.cz/item/CS_URS_2023_01/979024443" TargetMode="External" /><Relationship Id="rId64" Type="http://schemas.openxmlformats.org/officeDocument/2006/relationships/hyperlink" Target="https://podminky.urs.cz/item/CS_URS_2023_01/979054451" TargetMode="External" /><Relationship Id="rId65" Type="http://schemas.openxmlformats.org/officeDocument/2006/relationships/hyperlink" Target="https://podminky.urs.cz/item/CS_URS_2023_01/997221551" TargetMode="External" /><Relationship Id="rId66" Type="http://schemas.openxmlformats.org/officeDocument/2006/relationships/hyperlink" Target="https://podminky.urs.cz/item/CS_URS_2023_01/997221559" TargetMode="External" /><Relationship Id="rId67" Type="http://schemas.openxmlformats.org/officeDocument/2006/relationships/hyperlink" Target="https://podminky.urs.cz/item/CS_URS_2023_01/997221561" TargetMode="External" /><Relationship Id="rId68" Type="http://schemas.openxmlformats.org/officeDocument/2006/relationships/hyperlink" Target="https://podminky.urs.cz/item/CS_URS_2023_01/997221569" TargetMode="External" /><Relationship Id="rId69" Type="http://schemas.openxmlformats.org/officeDocument/2006/relationships/hyperlink" Target="https://podminky.urs.cz/item/CS_URS_2023_01/997221611" TargetMode="External" /><Relationship Id="rId70" Type="http://schemas.openxmlformats.org/officeDocument/2006/relationships/hyperlink" Target="https://podminky.urs.cz/item/CS_URS_2023_01/997221861" TargetMode="External" /><Relationship Id="rId71" Type="http://schemas.openxmlformats.org/officeDocument/2006/relationships/hyperlink" Target="https://podminky.urs.cz/item/CS_URS_2023_01/997221873" TargetMode="External" /><Relationship Id="rId72" Type="http://schemas.openxmlformats.org/officeDocument/2006/relationships/hyperlink" Target="https://podminky.urs.cz/item/CS_URS_2023_01/997013631" TargetMode="External" /><Relationship Id="rId73" Type="http://schemas.openxmlformats.org/officeDocument/2006/relationships/hyperlink" Target="https://podminky.urs.cz/item/CS_URS_2023_01/997221571" TargetMode="External" /><Relationship Id="rId74" Type="http://schemas.openxmlformats.org/officeDocument/2006/relationships/hyperlink" Target="https://podminky.urs.cz/item/CS_URS_2023_01/997221579" TargetMode="External" /><Relationship Id="rId75" Type="http://schemas.openxmlformats.org/officeDocument/2006/relationships/hyperlink" Target="https://podminky.urs.cz/item/CS_URS_2023_01/997221612" TargetMode="External" /><Relationship Id="rId76" Type="http://schemas.openxmlformats.org/officeDocument/2006/relationships/hyperlink" Target="https://podminky.urs.cz/item/CS_URS_2023_01/998225111" TargetMode="External" /><Relationship Id="rId77" Type="http://schemas.openxmlformats.org/officeDocument/2006/relationships/hyperlink" Target="https://podminky.urs.cz/item/CS_URS_2023_01/998225191" TargetMode="External" /><Relationship Id="rId78" Type="http://schemas.openxmlformats.org/officeDocument/2006/relationships/hyperlink" Target="https://podminky.urs.cz/item/CS_URS_2023_01/210280001" TargetMode="External" /><Relationship Id="rId79" Type="http://schemas.openxmlformats.org/officeDocument/2006/relationships/hyperlink" Target="https://podminky.urs.cz/item/CS_URS_2023_01/210812011" TargetMode="External" /><Relationship Id="rId80" Type="http://schemas.openxmlformats.org/officeDocument/2006/relationships/hyperlink" Target="https://podminky.urs.cz/item/CS_URS_2023_01/460171282" TargetMode="External" /><Relationship Id="rId81" Type="http://schemas.openxmlformats.org/officeDocument/2006/relationships/hyperlink" Target="https://podminky.urs.cz/item/CS_URS_2023_01/460661113" TargetMode="External" /><Relationship Id="rId82" Type="http://schemas.openxmlformats.org/officeDocument/2006/relationships/hyperlink" Target="https://podminky.urs.cz/item/CS_URS_2023_01/460671111" TargetMode="External" /><Relationship Id="rId83" Type="http://schemas.openxmlformats.org/officeDocument/2006/relationships/hyperlink" Target="https://podminky.urs.cz/item/CS_URS_2023_01/460791213" TargetMode="External" /><Relationship Id="rId84" Type="http://schemas.openxmlformats.org/officeDocument/2006/relationships/hyperlink" Target="https://podminky.urs.cz/item/CS_URS_2023_01/460451292" TargetMode="External" /><Relationship Id="rId85" Type="http://schemas.openxmlformats.org/officeDocument/2006/relationships/hyperlink" Target="https://podminky.urs.cz/item/CS_URS_2023_01/012103000" TargetMode="External" /><Relationship Id="rId86" Type="http://schemas.openxmlformats.org/officeDocument/2006/relationships/hyperlink" Target="https://podminky.urs.cz/item/CS_URS_2023_01/012303000" TargetMode="External" /><Relationship Id="rId87" Type="http://schemas.openxmlformats.org/officeDocument/2006/relationships/hyperlink" Target="https://podminky.urs.cz/item/CS_URS_2023_01/013244000" TargetMode="External" /><Relationship Id="rId88" Type="http://schemas.openxmlformats.org/officeDocument/2006/relationships/hyperlink" Target="https://podminky.urs.cz/item/CS_URS_2023_01/013254000" TargetMode="External" /><Relationship Id="rId89" Type="http://schemas.openxmlformats.org/officeDocument/2006/relationships/hyperlink" Target="https://podminky.urs.cz/item/CS_URS_2023_01/030001000" TargetMode="External" /><Relationship Id="rId90" Type="http://schemas.openxmlformats.org/officeDocument/2006/relationships/hyperlink" Target="https://podminky.urs.cz/item/CS_URS_2023_01/043154000" TargetMode="External" /><Relationship Id="rId91" Type="http://schemas.openxmlformats.org/officeDocument/2006/relationships/hyperlink" Target="https://podminky.urs.cz/item/CS_URS_2023_01/043194000" TargetMode="External" /><Relationship Id="rId92" Type="http://schemas.openxmlformats.org/officeDocument/2006/relationships/hyperlink" Target="https://podminky.urs.cz/item/CS_URS_2023_01/072103001" TargetMode="External" /><Relationship Id="rId93" Type="http://schemas.openxmlformats.org/officeDocument/2006/relationships/hyperlink" Target="https://podminky.urs.cz/item/CS_URS_2023_01/072103011" TargetMode="External" /><Relationship Id="rId9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2023-007-rev1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Obnova povrchu v ulici Březenecká v úseku od SHELL - Pod Strážištěm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9. 1. 2023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Chomutov,Zborovská 4602, Chomutov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 xml:space="preserve">IQ PROJEKT s.r.o.  Školní 3635   Chomutov 430 01  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ing. Kateřina Tumpachová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101 - Komunikace včetn...'!J30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'SO 101 - Komunikace včetn...'!P96</f>
        <v>0</v>
      </c>
      <c r="AV55" s="122">
        <f>'SO 101 - Komunikace včetn...'!J33</f>
        <v>0</v>
      </c>
      <c r="AW55" s="122">
        <f>'SO 101 - Komunikace včetn...'!J34</f>
        <v>0</v>
      </c>
      <c r="AX55" s="122">
        <f>'SO 101 - Komunikace včetn...'!J35</f>
        <v>0</v>
      </c>
      <c r="AY55" s="122">
        <f>'SO 101 - Komunikace včetn...'!J36</f>
        <v>0</v>
      </c>
      <c r="AZ55" s="122">
        <f>'SO 101 - Komunikace včetn...'!F33</f>
        <v>0</v>
      </c>
      <c r="BA55" s="122">
        <f>'SO 101 - Komunikace včetn...'!F34</f>
        <v>0</v>
      </c>
      <c r="BB55" s="122">
        <f>'SO 101 - Komunikace včetn...'!F35</f>
        <v>0</v>
      </c>
      <c r="BC55" s="122">
        <f>'SO 101 - Komunikace včetn...'!F36</f>
        <v>0</v>
      </c>
      <c r="BD55" s="124">
        <f>'SO 101 - Komunikace včetn...'!F37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Pcyrpv0E9ryJthlDm+kY9Y6pkEZZKZ8nUeOBsJdgdMrzkI6SflLdtZfd1FM8GKa1nPon/nmLVaYMV/Rvjlfwig==" hashValue="oUY1rsXNx4Y1wO5OqbzeZH7AWjlrgpu5w8ZHhGSVcH+Uh7/oRKIhQJoZEhReoHg5Z93bRMitft5Fz2qYsn1Iyg==" algorithmName="SHA-512" password="CB6D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101 - Komunikace včet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85</v>
      </c>
    </row>
    <row r="4" s="1" customFormat="1" ht="24.96" customHeight="1">
      <c r="B4" s="22"/>
      <c r="D4" s="128" t="s">
        <v>86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Obnova povrchu v ulici Březenecká v úseku od SHELL - Pod Strážištěm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87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88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9. 1. 2023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27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89</v>
      </c>
      <c r="F15" s="40"/>
      <c r="G15" s="40"/>
      <c r="H15" s="40"/>
      <c r="I15" s="130" t="s">
        <v>29</v>
      </c>
      <c r="J15" s="134" t="s">
        <v>19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30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29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32</v>
      </c>
      <c r="E20" s="40"/>
      <c r="F20" s="40"/>
      <c r="G20" s="40"/>
      <c r="H20" s="40"/>
      <c r="I20" s="130" t="s">
        <v>26</v>
      </c>
      <c r="J20" s="134" t="s">
        <v>33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34</v>
      </c>
      <c r="F21" s="40"/>
      <c r="G21" s="40"/>
      <c r="H21" s="40"/>
      <c r="I21" s="130" t="s">
        <v>29</v>
      </c>
      <c r="J21" s="134" t="s">
        <v>19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36</v>
      </c>
      <c r="E23" s="40"/>
      <c r="F23" s="40"/>
      <c r="G23" s="40"/>
      <c r="H23" s="40"/>
      <c r="I23" s="130" t="s">
        <v>26</v>
      </c>
      <c r="J23" s="134" t="s">
        <v>37</v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">
        <v>38</v>
      </c>
      <c r="F24" s="40"/>
      <c r="G24" s="40"/>
      <c r="H24" s="40"/>
      <c r="I24" s="130" t="s">
        <v>29</v>
      </c>
      <c r="J24" s="134" t="s">
        <v>19</v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39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41</v>
      </c>
      <c r="E30" s="40"/>
      <c r="F30" s="40"/>
      <c r="G30" s="40"/>
      <c r="H30" s="40"/>
      <c r="I30" s="40"/>
      <c r="J30" s="142">
        <f>ROUND(J96,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43</v>
      </c>
      <c r="G32" s="40"/>
      <c r="H32" s="40"/>
      <c r="I32" s="143" t="s">
        <v>42</v>
      </c>
      <c r="J32" s="143" t="s">
        <v>44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45</v>
      </c>
      <c r="E33" s="130" t="s">
        <v>46</v>
      </c>
      <c r="F33" s="145">
        <f>ROUND((SUM(BE96:BE975)),  2)</f>
        <v>0</v>
      </c>
      <c r="G33" s="40"/>
      <c r="H33" s="40"/>
      <c r="I33" s="146">
        <v>0.20999999999999999</v>
      </c>
      <c r="J33" s="145">
        <f>ROUND(((SUM(BE96:BE975))*I33),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47</v>
      </c>
      <c r="F34" s="145">
        <f>ROUND((SUM(BF96:BF975)),  2)</f>
        <v>0</v>
      </c>
      <c r="G34" s="40"/>
      <c r="H34" s="40"/>
      <c r="I34" s="146">
        <v>0.14999999999999999</v>
      </c>
      <c r="J34" s="145">
        <f>ROUND(((SUM(BF96:BF975))*I34),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48</v>
      </c>
      <c r="F35" s="145">
        <f>ROUND((SUM(BG96:BG975)),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49</v>
      </c>
      <c r="F36" s="145">
        <f>ROUND((SUM(BH96:BH975)),  2)</f>
        <v>0</v>
      </c>
      <c r="G36" s="40"/>
      <c r="H36" s="40"/>
      <c r="I36" s="146">
        <v>0.14999999999999999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50</v>
      </c>
      <c r="F37" s="145">
        <f>ROUND((SUM(BI96:BI975)),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51</v>
      </c>
      <c r="E39" s="149"/>
      <c r="F39" s="149"/>
      <c r="G39" s="150" t="s">
        <v>52</v>
      </c>
      <c r="H39" s="151" t="s">
        <v>53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Obnova povrchu v ulici Březenecká v úseku od SHELL - Pod Strážištěm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101 - Komunikace včetně dopravního značení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9. 1. 2023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Statutární město Chomutov,Zborovská 4602, 43028 Ch</v>
      </c>
      <c r="G54" s="42"/>
      <c r="H54" s="42"/>
      <c r="I54" s="34" t="s">
        <v>32</v>
      </c>
      <c r="J54" s="38" t="str">
        <f>E21</f>
        <v xml:space="preserve">IQ PROJEKT s.r.o.  Školní 3635   Chomutov 430 01  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 Kateřina Tumpachová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91</v>
      </c>
      <c r="D57" s="160"/>
      <c r="E57" s="160"/>
      <c r="F57" s="160"/>
      <c r="G57" s="160"/>
      <c r="H57" s="160"/>
      <c r="I57" s="160"/>
      <c r="J57" s="161" t="s">
        <v>92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73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3"/>
      <c r="C60" s="164"/>
      <c r="D60" s="165" t="s">
        <v>94</v>
      </c>
      <c r="E60" s="166"/>
      <c r="F60" s="166"/>
      <c r="G60" s="166"/>
      <c r="H60" s="166"/>
      <c r="I60" s="166"/>
      <c r="J60" s="167">
        <f>J97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95</v>
      </c>
      <c r="E61" s="172"/>
      <c r="F61" s="172"/>
      <c r="G61" s="172"/>
      <c r="H61" s="172"/>
      <c r="I61" s="172"/>
      <c r="J61" s="173">
        <f>J98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69"/>
      <c r="C62" s="170"/>
      <c r="D62" s="171" t="s">
        <v>96</v>
      </c>
      <c r="E62" s="172"/>
      <c r="F62" s="172"/>
      <c r="G62" s="172"/>
      <c r="H62" s="172"/>
      <c r="I62" s="172"/>
      <c r="J62" s="173">
        <f>J365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97</v>
      </c>
      <c r="E63" s="172"/>
      <c r="F63" s="172"/>
      <c r="G63" s="172"/>
      <c r="H63" s="172"/>
      <c r="I63" s="172"/>
      <c r="J63" s="173">
        <f>J380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98</v>
      </c>
      <c r="E64" s="172"/>
      <c r="F64" s="172"/>
      <c r="G64" s="172"/>
      <c r="H64" s="172"/>
      <c r="I64" s="172"/>
      <c r="J64" s="173">
        <f>J387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99</v>
      </c>
      <c r="E65" s="172"/>
      <c r="F65" s="172"/>
      <c r="G65" s="172"/>
      <c r="H65" s="172"/>
      <c r="I65" s="172"/>
      <c r="J65" s="173">
        <f>J574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100</v>
      </c>
      <c r="E66" s="172"/>
      <c r="F66" s="172"/>
      <c r="G66" s="172"/>
      <c r="H66" s="172"/>
      <c r="I66" s="172"/>
      <c r="J66" s="173">
        <f>J579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101</v>
      </c>
      <c r="E67" s="172"/>
      <c r="F67" s="172"/>
      <c r="G67" s="172"/>
      <c r="H67" s="172"/>
      <c r="I67" s="172"/>
      <c r="J67" s="173">
        <f>J813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102</v>
      </c>
      <c r="E68" s="172"/>
      <c r="F68" s="172"/>
      <c r="G68" s="172"/>
      <c r="H68" s="172"/>
      <c r="I68" s="172"/>
      <c r="J68" s="173">
        <f>J901</f>
        <v>0</v>
      </c>
      <c r="K68" s="170"/>
      <c r="L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3"/>
      <c r="C69" s="164"/>
      <c r="D69" s="165" t="s">
        <v>103</v>
      </c>
      <c r="E69" s="166"/>
      <c r="F69" s="166"/>
      <c r="G69" s="166"/>
      <c r="H69" s="166"/>
      <c r="I69" s="166"/>
      <c r="J69" s="167">
        <f>J910</f>
        <v>0</v>
      </c>
      <c r="K69" s="164"/>
      <c r="L69" s="16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9"/>
      <c r="C70" s="170"/>
      <c r="D70" s="171" t="s">
        <v>104</v>
      </c>
      <c r="E70" s="172"/>
      <c r="F70" s="172"/>
      <c r="G70" s="172"/>
      <c r="H70" s="172"/>
      <c r="I70" s="172"/>
      <c r="J70" s="173">
        <f>J911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9"/>
      <c r="C71" s="170"/>
      <c r="D71" s="171" t="s">
        <v>105</v>
      </c>
      <c r="E71" s="172"/>
      <c r="F71" s="172"/>
      <c r="G71" s="172"/>
      <c r="H71" s="172"/>
      <c r="I71" s="172"/>
      <c r="J71" s="173">
        <f>J923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3"/>
      <c r="C72" s="164"/>
      <c r="D72" s="165" t="s">
        <v>106</v>
      </c>
      <c r="E72" s="166"/>
      <c r="F72" s="166"/>
      <c r="G72" s="166"/>
      <c r="H72" s="166"/>
      <c r="I72" s="166"/>
      <c r="J72" s="167">
        <f>J944</f>
        <v>0</v>
      </c>
      <c r="K72" s="164"/>
      <c r="L72" s="16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69"/>
      <c r="C73" s="170"/>
      <c r="D73" s="171" t="s">
        <v>107</v>
      </c>
      <c r="E73" s="172"/>
      <c r="F73" s="172"/>
      <c r="G73" s="172"/>
      <c r="H73" s="172"/>
      <c r="I73" s="172"/>
      <c r="J73" s="173">
        <f>J945</f>
        <v>0</v>
      </c>
      <c r="K73" s="170"/>
      <c r="L73" s="17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9"/>
      <c r="C74" s="170"/>
      <c r="D74" s="171" t="s">
        <v>108</v>
      </c>
      <c r="E74" s="172"/>
      <c r="F74" s="172"/>
      <c r="G74" s="172"/>
      <c r="H74" s="172"/>
      <c r="I74" s="172"/>
      <c r="J74" s="173">
        <f>J958</f>
        <v>0</v>
      </c>
      <c r="K74" s="170"/>
      <c r="L74" s="17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9"/>
      <c r="C75" s="170"/>
      <c r="D75" s="171" t="s">
        <v>109</v>
      </c>
      <c r="E75" s="172"/>
      <c r="F75" s="172"/>
      <c r="G75" s="172"/>
      <c r="H75" s="172"/>
      <c r="I75" s="172"/>
      <c r="J75" s="173">
        <f>J962</f>
        <v>0</v>
      </c>
      <c r="K75" s="170"/>
      <c r="L75" s="17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9"/>
      <c r="C76" s="170"/>
      <c r="D76" s="171" t="s">
        <v>110</v>
      </c>
      <c r="E76" s="172"/>
      <c r="F76" s="172"/>
      <c r="G76" s="172"/>
      <c r="H76" s="172"/>
      <c r="I76" s="172"/>
      <c r="J76" s="173">
        <f>J969</f>
        <v>0</v>
      </c>
      <c r="K76" s="170"/>
      <c r="L76" s="17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2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2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111</v>
      </c>
      <c r="D83" s="42"/>
      <c r="E83" s="42"/>
      <c r="F83" s="42"/>
      <c r="G83" s="42"/>
      <c r="H83" s="42"/>
      <c r="I83" s="42"/>
      <c r="J83" s="42"/>
      <c r="K83" s="42"/>
      <c r="L83" s="13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58" t="str">
        <f>E7</f>
        <v>Obnova povrchu v ulici Březenecká v úseku od SHELL - Pod Strážištěm</v>
      </c>
      <c r="F86" s="34"/>
      <c r="G86" s="34"/>
      <c r="H86" s="34"/>
      <c r="I86" s="42"/>
      <c r="J86" s="42"/>
      <c r="K86" s="42"/>
      <c r="L86" s="13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87</v>
      </c>
      <c r="D87" s="42"/>
      <c r="E87" s="42"/>
      <c r="F87" s="42"/>
      <c r="G87" s="42"/>
      <c r="H87" s="42"/>
      <c r="I87" s="42"/>
      <c r="J87" s="42"/>
      <c r="K87" s="42"/>
      <c r="L87" s="13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SO 101 - Komunikace včetně dopravního značení</v>
      </c>
      <c r="F88" s="42"/>
      <c r="G88" s="42"/>
      <c r="H88" s="42"/>
      <c r="I88" s="42"/>
      <c r="J88" s="42"/>
      <c r="K88" s="42"/>
      <c r="L88" s="132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2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 xml:space="preserve"> </v>
      </c>
      <c r="G90" s="42"/>
      <c r="H90" s="42"/>
      <c r="I90" s="34" t="s">
        <v>23</v>
      </c>
      <c r="J90" s="74" t="str">
        <f>IF(J12="","",J12)</f>
        <v>9. 1. 2023</v>
      </c>
      <c r="K90" s="42"/>
      <c r="L90" s="132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2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E15</f>
        <v>Statutární město Chomutov,Zborovská 4602, 43028 Ch</v>
      </c>
      <c r="G92" s="42"/>
      <c r="H92" s="42"/>
      <c r="I92" s="34" t="s">
        <v>32</v>
      </c>
      <c r="J92" s="38" t="str">
        <f>E21</f>
        <v xml:space="preserve">IQ PROJEKT s.r.o.  Školní 3635   Chomutov 430 01  </v>
      </c>
      <c r="K92" s="42"/>
      <c r="L92" s="132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30</v>
      </c>
      <c r="D93" s="42"/>
      <c r="E93" s="42"/>
      <c r="F93" s="29" t="str">
        <f>IF(E18="","",E18)</f>
        <v>Vyplň údaj</v>
      </c>
      <c r="G93" s="42"/>
      <c r="H93" s="42"/>
      <c r="I93" s="34" t="s">
        <v>36</v>
      </c>
      <c r="J93" s="38" t="str">
        <f>E24</f>
        <v>ing. Kateřina Tumpachová</v>
      </c>
      <c r="K93" s="42"/>
      <c r="L93" s="132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2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5"/>
      <c r="B95" s="176"/>
      <c r="C95" s="177" t="s">
        <v>112</v>
      </c>
      <c r="D95" s="178" t="s">
        <v>60</v>
      </c>
      <c r="E95" s="178" t="s">
        <v>56</v>
      </c>
      <c r="F95" s="178" t="s">
        <v>57</v>
      </c>
      <c r="G95" s="178" t="s">
        <v>113</v>
      </c>
      <c r="H95" s="178" t="s">
        <v>114</v>
      </c>
      <c r="I95" s="178" t="s">
        <v>115</v>
      </c>
      <c r="J95" s="178" t="s">
        <v>92</v>
      </c>
      <c r="K95" s="179" t="s">
        <v>116</v>
      </c>
      <c r="L95" s="180"/>
      <c r="M95" s="94" t="s">
        <v>19</v>
      </c>
      <c r="N95" s="95" t="s">
        <v>45</v>
      </c>
      <c r="O95" s="95" t="s">
        <v>117</v>
      </c>
      <c r="P95" s="95" t="s">
        <v>118</v>
      </c>
      <c r="Q95" s="95" t="s">
        <v>119</v>
      </c>
      <c r="R95" s="95" t="s">
        <v>120</v>
      </c>
      <c r="S95" s="95" t="s">
        <v>121</v>
      </c>
      <c r="T95" s="96" t="s">
        <v>122</v>
      </c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="2" customFormat="1" ht="22.8" customHeight="1">
      <c r="A96" s="40"/>
      <c r="B96" s="41"/>
      <c r="C96" s="101" t="s">
        <v>123</v>
      </c>
      <c r="D96" s="42"/>
      <c r="E96" s="42"/>
      <c r="F96" s="42"/>
      <c r="G96" s="42"/>
      <c r="H96" s="42"/>
      <c r="I96" s="42"/>
      <c r="J96" s="181">
        <f>BK96</f>
        <v>0</v>
      </c>
      <c r="K96" s="42"/>
      <c r="L96" s="46"/>
      <c r="M96" s="97"/>
      <c r="N96" s="182"/>
      <c r="O96" s="98"/>
      <c r="P96" s="183">
        <f>P97+P910+P944</f>
        <v>0</v>
      </c>
      <c r="Q96" s="98"/>
      <c r="R96" s="183">
        <f>R97+R910+R944</f>
        <v>3029.4053064039999</v>
      </c>
      <c r="S96" s="98"/>
      <c r="T96" s="184">
        <f>T97+T910+T944</f>
        <v>3526.92605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74</v>
      </c>
      <c r="AU96" s="19" t="s">
        <v>93</v>
      </c>
      <c r="BK96" s="185">
        <f>BK97+BK910+BK944</f>
        <v>0</v>
      </c>
    </row>
    <row r="97" s="12" customFormat="1" ht="25.92" customHeight="1">
      <c r="A97" s="12"/>
      <c r="B97" s="186"/>
      <c r="C97" s="187"/>
      <c r="D97" s="188" t="s">
        <v>74</v>
      </c>
      <c r="E97" s="189" t="s">
        <v>124</v>
      </c>
      <c r="F97" s="189" t="s">
        <v>125</v>
      </c>
      <c r="G97" s="187"/>
      <c r="H97" s="187"/>
      <c r="I97" s="190"/>
      <c r="J97" s="191">
        <f>BK97</f>
        <v>0</v>
      </c>
      <c r="K97" s="187"/>
      <c r="L97" s="192"/>
      <c r="M97" s="193"/>
      <c r="N97" s="194"/>
      <c r="O97" s="194"/>
      <c r="P97" s="195">
        <f>P98+P380+P387+P574+P579+P813+P901</f>
        <v>0</v>
      </c>
      <c r="Q97" s="194"/>
      <c r="R97" s="195">
        <f>R98+R380+R387+R574+R579+R813+R901</f>
        <v>3029.2574604040001</v>
      </c>
      <c r="S97" s="194"/>
      <c r="T97" s="196">
        <f>T98+T380+T387+T574+T579+T813+T901</f>
        <v>3526.92605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7" t="s">
        <v>83</v>
      </c>
      <c r="AT97" s="198" t="s">
        <v>74</v>
      </c>
      <c r="AU97" s="198" t="s">
        <v>75</v>
      </c>
      <c r="AY97" s="197" t="s">
        <v>126</v>
      </c>
      <c r="BK97" s="199">
        <f>BK98+BK380+BK387+BK574+BK579+BK813+BK901</f>
        <v>0</v>
      </c>
    </row>
    <row r="98" s="12" customFormat="1" ht="22.8" customHeight="1">
      <c r="A98" s="12"/>
      <c r="B98" s="186"/>
      <c r="C98" s="187"/>
      <c r="D98" s="188" t="s">
        <v>74</v>
      </c>
      <c r="E98" s="200" t="s">
        <v>83</v>
      </c>
      <c r="F98" s="200" t="s">
        <v>127</v>
      </c>
      <c r="G98" s="187"/>
      <c r="H98" s="187"/>
      <c r="I98" s="190"/>
      <c r="J98" s="201">
        <f>BK98</f>
        <v>0</v>
      </c>
      <c r="K98" s="187"/>
      <c r="L98" s="192"/>
      <c r="M98" s="193"/>
      <c r="N98" s="194"/>
      <c r="O98" s="194"/>
      <c r="P98" s="195">
        <f>P99+SUM(P100:P365)</f>
        <v>0</v>
      </c>
      <c r="Q98" s="194"/>
      <c r="R98" s="195">
        <f>R99+SUM(R100:R365)</f>
        <v>47.310853260000002</v>
      </c>
      <c r="S98" s="194"/>
      <c r="T98" s="196">
        <f>T99+SUM(T100:T365)</f>
        <v>3471.0200500000001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7" t="s">
        <v>83</v>
      </c>
      <c r="AT98" s="198" t="s">
        <v>74</v>
      </c>
      <c r="AU98" s="198" t="s">
        <v>83</v>
      </c>
      <c r="AY98" s="197" t="s">
        <v>126</v>
      </c>
      <c r="BK98" s="199">
        <f>BK99+SUM(BK100:BK365)</f>
        <v>0</v>
      </c>
    </row>
    <row r="99" s="2" customFormat="1" ht="16.5" customHeight="1">
      <c r="A99" s="40"/>
      <c r="B99" s="41"/>
      <c r="C99" s="202" t="s">
        <v>83</v>
      </c>
      <c r="D99" s="202" t="s">
        <v>128</v>
      </c>
      <c r="E99" s="203" t="s">
        <v>129</v>
      </c>
      <c r="F99" s="204" t="s">
        <v>130</v>
      </c>
      <c r="G99" s="205" t="s">
        <v>131</v>
      </c>
      <c r="H99" s="206">
        <v>11.300000000000001</v>
      </c>
      <c r="I99" s="207"/>
      <c r="J99" s="208">
        <f>ROUND(I99*H99,2)</f>
        <v>0</v>
      </c>
      <c r="K99" s="204" t="s">
        <v>132</v>
      </c>
      <c r="L99" s="46"/>
      <c r="M99" s="209" t="s">
        <v>19</v>
      </c>
      <c r="N99" s="210" t="s">
        <v>46</v>
      </c>
      <c r="O99" s="86"/>
      <c r="P99" s="211">
        <f>O99*H99</f>
        <v>0</v>
      </c>
      <c r="Q99" s="211">
        <v>0</v>
      </c>
      <c r="R99" s="211">
        <f>Q99*H99</f>
        <v>0</v>
      </c>
      <c r="S99" s="211">
        <v>0.28100000000000003</v>
      </c>
      <c r="T99" s="212">
        <f>S99*H99</f>
        <v>3.1753000000000005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3" t="s">
        <v>133</v>
      </c>
      <c r="AT99" s="213" t="s">
        <v>128</v>
      </c>
      <c r="AU99" s="213" t="s">
        <v>85</v>
      </c>
      <c r="AY99" s="19" t="s">
        <v>126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9" t="s">
        <v>83</v>
      </c>
      <c r="BK99" s="214">
        <f>ROUND(I99*H99,2)</f>
        <v>0</v>
      </c>
      <c r="BL99" s="19" t="s">
        <v>133</v>
      </c>
      <c r="BM99" s="213" t="s">
        <v>134</v>
      </c>
    </row>
    <row r="100" s="2" customFormat="1">
      <c r="A100" s="40"/>
      <c r="B100" s="41"/>
      <c r="C100" s="42"/>
      <c r="D100" s="215" t="s">
        <v>135</v>
      </c>
      <c r="E100" s="42"/>
      <c r="F100" s="216" t="s">
        <v>136</v>
      </c>
      <c r="G100" s="42"/>
      <c r="H100" s="42"/>
      <c r="I100" s="217"/>
      <c r="J100" s="42"/>
      <c r="K100" s="42"/>
      <c r="L100" s="46"/>
      <c r="M100" s="218"/>
      <c r="N100" s="219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135</v>
      </c>
      <c r="AU100" s="19" t="s">
        <v>85</v>
      </c>
    </row>
    <row r="101" s="2" customFormat="1">
      <c r="A101" s="40"/>
      <c r="B101" s="41"/>
      <c r="C101" s="42"/>
      <c r="D101" s="220" t="s">
        <v>137</v>
      </c>
      <c r="E101" s="42"/>
      <c r="F101" s="221" t="s">
        <v>138</v>
      </c>
      <c r="G101" s="42"/>
      <c r="H101" s="42"/>
      <c r="I101" s="217"/>
      <c r="J101" s="42"/>
      <c r="K101" s="42"/>
      <c r="L101" s="46"/>
      <c r="M101" s="218"/>
      <c r="N101" s="219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137</v>
      </c>
      <c r="AU101" s="19" t="s">
        <v>85</v>
      </c>
    </row>
    <row r="102" s="2" customFormat="1">
      <c r="A102" s="40"/>
      <c r="B102" s="41"/>
      <c r="C102" s="42"/>
      <c r="D102" s="215" t="s">
        <v>139</v>
      </c>
      <c r="E102" s="42"/>
      <c r="F102" s="222" t="s">
        <v>140</v>
      </c>
      <c r="G102" s="42"/>
      <c r="H102" s="42"/>
      <c r="I102" s="217"/>
      <c r="J102" s="42"/>
      <c r="K102" s="42"/>
      <c r="L102" s="46"/>
      <c r="M102" s="218"/>
      <c r="N102" s="219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139</v>
      </c>
      <c r="AU102" s="19" t="s">
        <v>85</v>
      </c>
    </row>
    <row r="103" s="13" customFormat="1">
      <c r="A103" s="13"/>
      <c r="B103" s="223"/>
      <c r="C103" s="224"/>
      <c r="D103" s="215" t="s">
        <v>141</v>
      </c>
      <c r="E103" s="225" t="s">
        <v>19</v>
      </c>
      <c r="F103" s="226" t="s">
        <v>142</v>
      </c>
      <c r="G103" s="224"/>
      <c r="H103" s="225" t="s">
        <v>19</v>
      </c>
      <c r="I103" s="227"/>
      <c r="J103" s="224"/>
      <c r="K103" s="224"/>
      <c r="L103" s="228"/>
      <c r="M103" s="229"/>
      <c r="N103" s="230"/>
      <c r="O103" s="230"/>
      <c r="P103" s="230"/>
      <c r="Q103" s="230"/>
      <c r="R103" s="230"/>
      <c r="S103" s="230"/>
      <c r="T103" s="23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2" t="s">
        <v>141</v>
      </c>
      <c r="AU103" s="232" t="s">
        <v>85</v>
      </c>
      <c r="AV103" s="13" t="s">
        <v>83</v>
      </c>
      <c r="AW103" s="13" t="s">
        <v>35</v>
      </c>
      <c r="AX103" s="13" t="s">
        <v>75</v>
      </c>
      <c r="AY103" s="232" t="s">
        <v>126</v>
      </c>
    </row>
    <row r="104" s="14" customFormat="1">
      <c r="A104" s="14"/>
      <c r="B104" s="233"/>
      <c r="C104" s="234"/>
      <c r="D104" s="215" t="s">
        <v>141</v>
      </c>
      <c r="E104" s="235" t="s">
        <v>19</v>
      </c>
      <c r="F104" s="236" t="s">
        <v>133</v>
      </c>
      <c r="G104" s="234"/>
      <c r="H104" s="237">
        <v>4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141</v>
      </c>
      <c r="AU104" s="243" t="s">
        <v>85</v>
      </c>
      <c r="AV104" s="14" t="s">
        <v>85</v>
      </c>
      <c r="AW104" s="14" t="s">
        <v>35</v>
      </c>
      <c r="AX104" s="14" t="s">
        <v>75</v>
      </c>
      <c r="AY104" s="243" t="s">
        <v>126</v>
      </c>
    </row>
    <row r="105" s="13" customFormat="1">
      <c r="A105" s="13"/>
      <c r="B105" s="223"/>
      <c r="C105" s="224"/>
      <c r="D105" s="215" t="s">
        <v>141</v>
      </c>
      <c r="E105" s="225" t="s">
        <v>19</v>
      </c>
      <c r="F105" s="226" t="s">
        <v>143</v>
      </c>
      <c r="G105" s="224"/>
      <c r="H105" s="225" t="s">
        <v>19</v>
      </c>
      <c r="I105" s="227"/>
      <c r="J105" s="224"/>
      <c r="K105" s="224"/>
      <c r="L105" s="228"/>
      <c r="M105" s="229"/>
      <c r="N105" s="230"/>
      <c r="O105" s="230"/>
      <c r="P105" s="230"/>
      <c r="Q105" s="230"/>
      <c r="R105" s="230"/>
      <c r="S105" s="230"/>
      <c r="T105" s="23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2" t="s">
        <v>141</v>
      </c>
      <c r="AU105" s="232" t="s">
        <v>85</v>
      </c>
      <c r="AV105" s="13" t="s">
        <v>83</v>
      </c>
      <c r="AW105" s="13" t="s">
        <v>35</v>
      </c>
      <c r="AX105" s="13" t="s">
        <v>75</v>
      </c>
      <c r="AY105" s="232" t="s">
        <v>126</v>
      </c>
    </row>
    <row r="106" s="14" customFormat="1">
      <c r="A106" s="14"/>
      <c r="B106" s="233"/>
      <c r="C106" s="234"/>
      <c r="D106" s="215" t="s">
        <v>141</v>
      </c>
      <c r="E106" s="235" t="s">
        <v>19</v>
      </c>
      <c r="F106" s="236" t="s">
        <v>144</v>
      </c>
      <c r="G106" s="234"/>
      <c r="H106" s="237">
        <v>3.2999999999999998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3" t="s">
        <v>141</v>
      </c>
      <c r="AU106" s="243" t="s">
        <v>85</v>
      </c>
      <c r="AV106" s="14" t="s">
        <v>85</v>
      </c>
      <c r="AW106" s="14" t="s">
        <v>35</v>
      </c>
      <c r="AX106" s="14" t="s">
        <v>75</v>
      </c>
      <c r="AY106" s="243" t="s">
        <v>126</v>
      </c>
    </row>
    <row r="107" s="13" customFormat="1">
      <c r="A107" s="13"/>
      <c r="B107" s="223"/>
      <c r="C107" s="224"/>
      <c r="D107" s="215" t="s">
        <v>141</v>
      </c>
      <c r="E107" s="225" t="s">
        <v>19</v>
      </c>
      <c r="F107" s="226" t="s">
        <v>145</v>
      </c>
      <c r="G107" s="224"/>
      <c r="H107" s="225" t="s">
        <v>19</v>
      </c>
      <c r="I107" s="227"/>
      <c r="J107" s="224"/>
      <c r="K107" s="224"/>
      <c r="L107" s="228"/>
      <c r="M107" s="229"/>
      <c r="N107" s="230"/>
      <c r="O107" s="230"/>
      <c r="P107" s="230"/>
      <c r="Q107" s="230"/>
      <c r="R107" s="230"/>
      <c r="S107" s="230"/>
      <c r="T107" s="23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2" t="s">
        <v>141</v>
      </c>
      <c r="AU107" s="232" t="s">
        <v>85</v>
      </c>
      <c r="AV107" s="13" t="s">
        <v>83</v>
      </c>
      <c r="AW107" s="13" t="s">
        <v>35</v>
      </c>
      <c r="AX107" s="13" t="s">
        <v>75</v>
      </c>
      <c r="AY107" s="232" t="s">
        <v>126</v>
      </c>
    </row>
    <row r="108" s="14" customFormat="1">
      <c r="A108" s="14"/>
      <c r="B108" s="233"/>
      <c r="C108" s="234"/>
      <c r="D108" s="215" t="s">
        <v>141</v>
      </c>
      <c r="E108" s="235" t="s">
        <v>19</v>
      </c>
      <c r="F108" s="236" t="s">
        <v>133</v>
      </c>
      <c r="G108" s="234"/>
      <c r="H108" s="237">
        <v>4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3" t="s">
        <v>141</v>
      </c>
      <c r="AU108" s="243" t="s">
        <v>85</v>
      </c>
      <c r="AV108" s="14" t="s">
        <v>85</v>
      </c>
      <c r="AW108" s="14" t="s">
        <v>35</v>
      </c>
      <c r="AX108" s="14" t="s">
        <v>75</v>
      </c>
      <c r="AY108" s="243" t="s">
        <v>126</v>
      </c>
    </row>
    <row r="109" s="15" customFormat="1">
      <c r="A109" s="15"/>
      <c r="B109" s="244"/>
      <c r="C109" s="245"/>
      <c r="D109" s="215" t="s">
        <v>141</v>
      </c>
      <c r="E109" s="246" t="s">
        <v>19</v>
      </c>
      <c r="F109" s="247" t="s">
        <v>146</v>
      </c>
      <c r="G109" s="245"/>
      <c r="H109" s="248">
        <v>11.300000000000001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4" t="s">
        <v>141</v>
      </c>
      <c r="AU109" s="254" t="s">
        <v>85</v>
      </c>
      <c r="AV109" s="15" t="s">
        <v>133</v>
      </c>
      <c r="AW109" s="15" t="s">
        <v>35</v>
      </c>
      <c r="AX109" s="15" t="s">
        <v>83</v>
      </c>
      <c r="AY109" s="254" t="s">
        <v>126</v>
      </c>
    </row>
    <row r="110" s="2" customFormat="1" ht="16.5" customHeight="1">
      <c r="A110" s="40"/>
      <c r="B110" s="41"/>
      <c r="C110" s="202" t="s">
        <v>85</v>
      </c>
      <c r="D110" s="202" t="s">
        <v>128</v>
      </c>
      <c r="E110" s="203" t="s">
        <v>147</v>
      </c>
      <c r="F110" s="204" t="s">
        <v>148</v>
      </c>
      <c r="G110" s="205" t="s">
        <v>131</v>
      </c>
      <c r="H110" s="206">
        <v>125.375</v>
      </c>
      <c r="I110" s="207"/>
      <c r="J110" s="208">
        <f>ROUND(I110*H110,2)</f>
        <v>0</v>
      </c>
      <c r="K110" s="204" t="s">
        <v>132</v>
      </c>
      <c r="L110" s="46"/>
      <c r="M110" s="209" t="s">
        <v>19</v>
      </c>
      <c r="N110" s="210" t="s">
        <v>46</v>
      </c>
      <c r="O110" s="86"/>
      <c r="P110" s="211">
        <f>O110*H110</f>
        <v>0</v>
      </c>
      <c r="Q110" s="211">
        <v>0</v>
      </c>
      <c r="R110" s="211">
        <f>Q110*H110</f>
        <v>0</v>
      </c>
      <c r="S110" s="211">
        <v>0.26000000000000001</v>
      </c>
      <c r="T110" s="212">
        <f>S110*H110</f>
        <v>32.597500000000004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3" t="s">
        <v>133</v>
      </c>
      <c r="AT110" s="213" t="s">
        <v>128</v>
      </c>
      <c r="AU110" s="213" t="s">
        <v>85</v>
      </c>
      <c r="AY110" s="19" t="s">
        <v>126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9" t="s">
        <v>83</v>
      </c>
      <c r="BK110" s="214">
        <f>ROUND(I110*H110,2)</f>
        <v>0</v>
      </c>
      <c r="BL110" s="19" t="s">
        <v>133</v>
      </c>
      <c r="BM110" s="213" t="s">
        <v>149</v>
      </c>
    </row>
    <row r="111" s="2" customFormat="1">
      <c r="A111" s="40"/>
      <c r="B111" s="41"/>
      <c r="C111" s="42"/>
      <c r="D111" s="215" t="s">
        <v>135</v>
      </c>
      <c r="E111" s="42"/>
      <c r="F111" s="216" t="s">
        <v>150</v>
      </c>
      <c r="G111" s="42"/>
      <c r="H111" s="42"/>
      <c r="I111" s="217"/>
      <c r="J111" s="42"/>
      <c r="K111" s="42"/>
      <c r="L111" s="46"/>
      <c r="M111" s="218"/>
      <c r="N111" s="219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135</v>
      </c>
      <c r="AU111" s="19" t="s">
        <v>85</v>
      </c>
    </row>
    <row r="112" s="2" customFormat="1">
      <c r="A112" s="40"/>
      <c r="B112" s="41"/>
      <c r="C112" s="42"/>
      <c r="D112" s="220" t="s">
        <v>137</v>
      </c>
      <c r="E112" s="42"/>
      <c r="F112" s="221" t="s">
        <v>151</v>
      </c>
      <c r="G112" s="42"/>
      <c r="H112" s="42"/>
      <c r="I112" s="217"/>
      <c r="J112" s="42"/>
      <c r="K112" s="42"/>
      <c r="L112" s="46"/>
      <c r="M112" s="218"/>
      <c r="N112" s="219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137</v>
      </c>
      <c r="AU112" s="19" t="s">
        <v>85</v>
      </c>
    </row>
    <row r="113" s="2" customFormat="1">
      <c r="A113" s="40"/>
      <c r="B113" s="41"/>
      <c r="C113" s="42"/>
      <c r="D113" s="215" t="s">
        <v>139</v>
      </c>
      <c r="E113" s="42"/>
      <c r="F113" s="222" t="s">
        <v>140</v>
      </c>
      <c r="G113" s="42"/>
      <c r="H113" s="42"/>
      <c r="I113" s="217"/>
      <c r="J113" s="42"/>
      <c r="K113" s="42"/>
      <c r="L113" s="46"/>
      <c r="M113" s="218"/>
      <c r="N113" s="219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139</v>
      </c>
      <c r="AU113" s="19" t="s">
        <v>85</v>
      </c>
    </row>
    <row r="114" s="13" customFormat="1">
      <c r="A114" s="13"/>
      <c r="B114" s="223"/>
      <c r="C114" s="224"/>
      <c r="D114" s="215" t="s">
        <v>141</v>
      </c>
      <c r="E114" s="225" t="s">
        <v>19</v>
      </c>
      <c r="F114" s="226" t="s">
        <v>152</v>
      </c>
      <c r="G114" s="224"/>
      <c r="H114" s="225" t="s">
        <v>19</v>
      </c>
      <c r="I114" s="227"/>
      <c r="J114" s="224"/>
      <c r="K114" s="224"/>
      <c r="L114" s="228"/>
      <c r="M114" s="229"/>
      <c r="N114" s="230"/>
      <c r="O114" s="230"/>
      <c r="P114" s="230"/>
      <c r="Q114" s="230"/>
      <c r="R114" s="230"/>
      <c r="S114" s="230"/>
      <c r="T114" s="23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2" t="s">
        <v>141</v>
      </c>
      <c r="AU114" s="232" t="s">
        <v>85</v>
      </c>
      <c r="AV114" s="13" t="s">
        <v>83</v>
      </c>
      <c r="AW114" s="13" t="s">
        <v>35</v>
      </c>
      <c r="AX114" s="13" t="s">
        <v>75</v>
      </c>
      <c r="AY114" s="232" t="s">
        <v>126</v>
      </c>
    </row>
    <row r="115" s="14" customFormat="1">
      <c r="A115" s="14"/>
      <c r="B115" s="233"/>
      <c r="C115" s="234"/>
      <c r="D115" s="215" t="s">
        <v>141</v>
      </c>
      <c r="E115" s="235" t="s">
        <v>19</v>
      </c>
      <c r="F115" s="236" t="s">
        <v>153</v>
      </c>
      <c r="G115" s="234"/>
      <c r="H115" s="237">
        <v>5.0999999999999996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141</v>
      </c>
      <c r="AU115" s="243" t="s">
        <v>85</v>
      </c>
      <c r="AV115" s="14" t="s">
        <v>85</v>
      </c>
      <c r="AW115" s="14" t="s">
        <v>35</v>
      </c>
      <c r="AX115" s="14" t="s">
        <v>75</v>
      </c>
      <c r="AY115" s="243" t="s">
        <v>126</v>
      </c>
    </row>
    <row r="116" s="13" customFormat="1">
      <c r="A116" s="13"/>
      <c r="B116" s="223"/>
      <c r="C116" s="224"/>
      <c r="D116" s="215" t="s">
        <v>141</v>
      </c>
      <c r="E116" s="225" t="s">
        <v>19</v>
      </c>
      <c r="F116" s="226" t="s">
        <v>142</v>
      </c>
      <c r="G116" s="224"/>
      <c r="H116" s="225" t="s">
        <v>19</v>
      </c>
      <c r="I116" s="227"/>
      <c r="J116" s="224"/>
      <c r="K116" s="224"/>
      <c r="L116" s="228"/>
      <c r="M116" s="229"/>
      <c r="N116" s="230"/>
      <c r="O116" s="230"/>
      <c r="P116" s="230"/>
      <c r="Q116" s="230"/>
      <c r="R116" s="230"/>
      <c r="S116" s="230"/>
      <c r="T116" s="23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2" t="s">
        <v>141</v>
      </c>
      <c r="AU116" s="232" t="s">
        <v>85</v>
      </c>
      <c r="AV116" s="13" t="s">
        <v>83</v>
      </c>
      <c r="AW116" s="13" t="s">
        <v>35</v>
      </c>
      <c r="AX116" s="13" t="s">
        <v>75</v>
      </c>
      <c r="AY116" s="232" t="s">
        <v>126</v>
      </c>
    </row>
    <row r="117" s="14" customFormat="1">
      <c r="A117" s="14"/>
      <c r="B117" s="233"/>
      <c r="C117" s="234"/>
      <c r="D117" s="215" t="s">
        <v>141</v>
      </c>
      <c r="E117" s="235" t="s">
        <v>19</v>
      </c>
      <c r="F117" s="236" t="s">
        <v>154</v>
      </c>
      <c r="G117" s="234"/>
      <c r="H117" s="237">
        <v>11.5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141</v>
      </c>
      <c r="AU117" s="243" t="s">
        <v>85</v>
      </c>
      <c r="AV117" s="14" t="s">
        <v>85</v>
      </c>
      <c r="AW117" s="14" t="s">
        <v>35</v>
      </c>
      <c r="AX117" s="14" t="s">
        <v>75</v>
      </c>
      <c r="AY117" s="243" t="s">
        <v>126</v>
      </c>
    </row>
    <row r="118" s="13" customFormat="1">
      <c r="A118" s="13"/>
      <c r="B118" s="223"/>
      <c r="C118" s="224"/>
      <c r="D118" s="215" t="s">
        <v>141</v>
      </c>
      <c r="E118" s="225" t="s">
        <v>19</v>
      </c>
      <c r="F118" s="226" t="s">
        <v>143</v>
      </c>
      <c r="G118" s="224"/>
      <c r="H118" s="225" t="s">
        <v>19</v>
      </c>
      <c r="I118" s="227"/>
      <c r="J118" s="224"/>
      <c r="K118" s="224"/>
      <c r="L118" s="228"/>
      <c r="M118" s="229"/>
      <c r="N118" s="230"/>
      <c r="O118" s="230"/>
      <c r="P118" s="230"/>
      <c r="Q118" s="230"/>
      <c r="R118" s="230"/>
      <c r="S118" s="230"/>
      <c r="T118" s="23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2" t="s">
        <v>141</v>
      </c>
      <c r="AU118" s="232" t="s">
        <v>85</v>
      </c>
      <c r="AV118" s="13" t="s">
        <v>83</v>
      </c>
      <c r="AW118" s="13" t="s">
        <v>35</v>
      </c>
      <c r="AX118" s="13" t="s">
        <v>75</v>
      </c>
      <c r="AY118" s="232" t="s">
        <v>126</v>
      </c>
    </row>
    <row r="119" s="14" customFormat="1">
      <c r="A119" s="14"/>
      <c r="B119" s="233"/>
      <c r="C119" s="234"/>
      <c r="D119" s="215" t="s">
        <v>141</v>
      </c>
      <c r="E119" s="235" t="s">
        <v>19</v>
      </c>
      <c r="F119" s="236" t="s">
        <v>155</v>
      </c>
      <c r="G119" s="234"/>
      <c r="H119" s="237">
        <v>5.2000000000000002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3" t="s">
        <v>141</v>
      </c>
      <c r="AU119" s="243" t="s">
        <v>85</v>
      </c>
      <c r="AV119" s="14" t="s">
        <v>85</v>
      </c>
      <c r="AW119" s="14" t="s">
        <v>35</v>
      </c>
      <c r="AX119" s="14" t="s">
        <v>75</v>
      </c>
      <c r="AY119" s="243" t="s">
        <v>126</v>
      </c>
    </row>
    <row r="120" s="13" customFormat="1">
      <c r="A120" s="13"/>
      <c r="B120" s="223"/>
      <c r="C120" s="224"/>
      <c r="D120" s="215" t="s">
        <v>141</v>
      </c>
      <c r="E120" s="225" t="s">
        <v>19</v>
      </c>
      <c r="F120" s="226" t="s">
        <v>145</v>
      </c>
      <c r="G120" s="224"/>
      <c r="H120" s="225" t="s">
        <v>19</v>
      </c>
      <c r="I120" s="227"/>
      <c r="J120" s="224"/>
      <c r="K120" s="224"/>
      <c r="L120" s="228"/>
      <c r="M120" s="229"/>
      <c r="N120" s="230"/>
      <c r="O120" s="230"/>
      <c r="P120" s="230"/>
      <c r="Q120" s="230"/>
      <c r="R120" s="230"/>
      <c r="S120" s="230"/>
      <c r="T120" s="23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2" t="s">
        <v>141</v>
      </c>
      <c r="AU120" s="232" t="s">
        <v>85</v>
      </c>
      <c r="AV120" s="13" t="s">
        <v>83</v>
      </c>
      <c r="AW120" s="13" t="s">
        <v>35</v>
      </c>
      <c r="AX120" s="13" t="s">
        <v>75</v>
      </c>
      <c r="AY120" s="232" t="s">
        <v>126</v>
      </c>
    </row>
    <row r="121" s="14" customFormat="1">
      <c r="A121" s="14"/>
      <c r="B121" s="233"/>
      <c r="C121" s="234"/>
      <c r="D121" s="215" t="s">
        <v>141</v>
      </c>
      <c r="E121" s="235" t="s">
        <v>19</v>
      </c>
      <c r="F121" s="236" t="s">
        <v>154</v>
      </c>
      <c r="G121" s="234"/>
      <c r="H121" s="237">
        <v>11.5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141</v>
      </c>
      <c r="AU121" s="243" t="s">
        <v>85</v>
      </c>
      <c r="AV121" s="14" t="s">
        <v>85</v>
      </c>
      <c r="AW121" s="14" t="s">
        <v>35</v>
      </c>
      <c r="AX121" s="14" t="s">
        <v>75</v>
      </c>
      <c r="AY121" s="243" t="s">
        <v>126</v>
      </c>
    </row>
    <row r="122" s="16" customFormat="1">
      <c r="A122" s="16"/>
      <c r="B122" s="255"/>
      <c r="C122" s="256"/>
      <c r="D122" s="215" t="s">
        <v>141</v>
      </c>
      <c r="E122" s="257" t="s">
        <v>19</v>
      </c>
      <c r="F122" s="258" t="s">
        <v>156</v>
      </c>
      <c r="G122" s="256"/>
      <c r="H122" s="259">
        <v>33.299999999999997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65" t="s">
        <v>141</v>
      </c>
      <c r="AU122" s="265" t="s">
        <v>85</v>
      </c>
      <c r="AV122" s="16" t="s">
        <v>157</v>
      </c>
      <c r="AW122" s="16" t="s">
        <v>35</v>
      </c>
      <c r="AX122" s="16" t="s">
        <v>75</v>
      </c>
      <c r="AY122" s="265" t="s">
        <v>126</v>
      </c>
    </row>
    <row r="123" s="13" customFormat="1">
      <c r="A123" s="13"/>
      <c r="B123" s="223"/>
      <c r="C123" s="224"/>
      <c r="D123" s="215" t="s">
        <v>141</v>
      </c>
      <c r="E123" s="225" t="s">
        <v>19</v>
      </c>
      <c r="F123" s="226" t="s">
        <v>158</v>
      </c>
      <c r="G123" s="224"/>
      <c r="H123" s="225" t="s">
        <v>19</v>
      </c>
      <c r="I123" s="227"/>
      <c r="J123" s="224"/>
      <c r="K123" s="224"/>
      <c r="L123" s="228"/>
      <c r="M123" s="229"/>
      <c r="N123" s="230"/>
      <c r="O123" s="230"/>
      <c r="P123" s="230"/>
      <c r="Q123" s="230"/>
      <c r="R123" s="230"/>
      <c r="S123" s="230"/>
      <c r="T123" s="23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2" t="s">
        <v>141</v>
      </c>
      <c r="AU123" s="232" t="s">
        <v>85</v>
      </c>
      <c r="AV123" s="13" t="s">
        <v>83</v>
      </c>
      <c r="AW123" s="13" t="s">
        <v>35</v>
      </c>
      <c r="AX123" s="13" t="s">
        <v>75</v>
      </c>
      <c r="AY123" s="232" t="s">
        <v>126</v>
      </c>
    </row>
    <row r="124" s="14" customFormat="1">
      <c r="A124" s="14"/>
      <c r="B124" s="233"/>
      <c r="C124" s="234"/>
      <c r="D124" s="215" t="s">
        <v>141</v>
      </c>
      <c r="E124" s="235" t="s">
        <v>19</v>
      </c>
      <c r="F124" s="236" t="s">
        <v>159</v>
      </c>
      <c r="G124" s="234"/>
      <c r="H124" s="237">
        <v>49.875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3" t="s">
        <v>141</v>
      </c>
      <c r="AU124" s="243" t="s">
        <v>85</v>
      </c>
      <c r="AV124" s="14" t="s">
        <v>85</v>
      </c>
      <c r="AW124" s="14" t="s">
        <v>35</v>
      </c>
      <c r="AX124" s="14" t="s">
        <v>75</v>
      </c>
      <c r="AY124" s="243" t="s">
        <v>126</v>
      </c>
    </row>
    <row r="125" s="14" customFormat="1">
      <c r="A125" s="14"/>
      <c r="B125" s="233"/>
      <c r="C125" s="234"/>
      <c r="D125" s="215" t="s">
        <v>141</v>
      </c>
      <c r="E125" s="235" t="s">
        <v>19</v>
      </c>
      <c r="F125" s="236" t="s">
        <v>160</v>
      </c>
      <c r="G125" s="234"/>
      <c r="H125" s="237">
        <v>33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3" t="s">
        <v>141</v>
      </c>
      <c r="AU125" s="243" t="s">
        <v>85</v>
      </c>
      <c r="AV125" s="14" t="s">
        <v>85</v>
      </c>
      <c r="AW125" s="14" t="s">
        <v>35</v>
      </c>
      <c r="AX125" s="14" t="s">
        <v>75</v>
      </c>
      <c r="AY125" s="243" t="s">
        <v>126</v>
      </c>
    </row>
    <row r="126" s="16" customFormat="1">
      <c r="A126" s="16"/>
      <c r="B126" s="255"/>
      <c r="C126" s="256"/>
      <c r="D126" s="215" t="s">
        <v>141</v>
      </c>
      <c r="E126" s="257" t="s">
        <v>19</v>
      </c>
      <c r="F126" s="258" t="s">
        <v>156</v>
      </c>
      <c r="G126" s="256"/>
      <c r="H126" s="259">
        <v>82.875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65" t="s">
        <v>141</v>
      </c>
      <c r="AU126" s="265" t="s">
        <v>85</v>
      </c>
      <c r="AV126" s="16" t="s">
        <v>157</v>
      </c>
      <c r="AW126" s="16" t="s">
        <v>35</v>
      </c>
      <c r="AX126" s="16" t="s">
        <v>75</v>
      </c>
      <c r="AY126" s="265" t="s">
        <v>126</v>
      </c>
    </row>
    <row r="127" s="13" customFormat="1">
      <c r="A127" s="13"/>
      <c r="B127" s="223"/>
      <c r="C127" s="224"/>
      <c r="D127" s="215" t="s">
        <v>141</v>
      </c>
      <c r="E127" s="225" t="s">
        <v>19</v>
      </c>
      <c r="F127" s="226" t="s">
        <v>161</v>
      </c>
      <c r="G127" s="224"/>
      <c r="H127" s="225" t="s">
        <v>19</v>
      </c>
      <c r="I127" s="227"/>
      <c r="J127" s="224"/>
      <c r="K127" s="224"/>
      <c r="L127" s="228"/>
      <c r="M127" s="229"/>
      <c r="N127" s="230"/>
      <c r="O127" s="230"/>
      <c r="P127" s="230"/>
      <c r="Q127" s="230"/>
      <c r="R127" s="230"/>
      <c r="S127" s="230"/>
      <c r="T127" s="23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2" t="s">
        <v>141</v>
      </c>
      <c r="AU127" s="232" t="s">
        <v>85</v>
      </c>
      <c r="AV127" s="13" t="s">
        <v>83</v>
      </c>
      <c r="AW127" s="13" t="s">
        <v>35</v>
      </c>
      <c r="AX127" s="13" t="s">
        <v>75</v>
      </c>
      <c r="AY127" s="232" t="s">
        <v>126</v>
      </c>
    </row>
    <row r="128" s="14" customFormat="1">
      <c r="A128" s="14"/>
      <c r="B128" s="233"/>
      <c r="C128" s="234"/>
      <c r="D128" s="215" t="s">
        <v>141</v>
      </c>
      <c r="E128" s="235" t="s">
        <v>19</v>
      </c>
      <c r="F128" s="236" t="s">
        <v>162</v>
      </c>
      <c r="G128" s="234"/>
      <c r="H128" s="237">
        <v>3.2000000000000002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3" t="s">
        <v>141</v>
      </c>
      <c r="AU128" s="243" t="s">
        <v>85</v>
      </c>
      <c r="AV128" s="14" t="s">
        <v>85</v>
      </c>
      <c r="AW128" s="14" t="s">
        <v>35</v>
      </c>
      <c r="AX128" s="14" t="s">
        <v>75</v>
      </c>
      <c r="AY128" s="243" t="s">
        <v>126</v>
      </c>
    </row>
    <row r="129" s="13" customFormat="1">
      <c r="A129" s="13"/>
      <c r="B129" s="223"/>
      <c r="C129" s="224"/>
      <c r="D129" s="215" t="s">
        <v>141</v>
      </c>
      <c r="E129" s="225" t="s">
        <v>19</v>
      </c>
      <c r="F129" s="226" t="s">
        <v>163</v>
      </c>
      <c r="G129" s="224"/>
      <c r="H129" s="225" t="s">
        <v>19</v>
      </c>
      <c r="I129" s="227"/>
      <c r="J129" s="224"/>
      <c r="K129" s="224"/>
      <c r="L129" s="228"/>
      <c r="M129" s="229"/>
      <c r="N129" s="230"/>
      <c r="O129" s="230"/>
      <c r="P129" s="230"/>
      <c r="Q129" s="230"/>
      <c r="R129" s="230"/>
      <c r="S129" s="230"/>
      <c r="T129" s="23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2" t="s">
        <v>141</v>
      </c>
      <c r="AU129" s="232" t="s">
        <v>85</v>
      </c>
      <c r="AV129" s="13" t="s">
        <v>83</v>
      </c>
      <c r="AW129" s="13" t="s">
        <v>35</v>
      </c>
      <c r="AX129" s="13" t="s">
        <v>75</v>
      </c>
      <c r="AY129" s="232" t="s">
        <v>126</v>
      </c>
    </row>
    <row r="130" s="14" customFormat="1">
      <c r="A130" s="14"/>
      <c r="B130" s="233"/>
      <c r="C130" s="234"/>
      <c r="D130" s="215" t="s">
        <v>141</v>
      </c>
      <c r="E130" s="235" t="s">
        <v>19</v>
      </c>
      <c r="F130" s="236" t="s">
        <v>164</v>
      </c>
      <c r="G130" s="234"/>
      <c r="H130" s="237">
        <v>6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141</v>
      </c>
      <c r="AU130" s="243" t="s">
        <v>85</v>
      </c>
      <c r="AV130" s="14" t="s">
        <v>85</v>
      </c>
      <c r="AW130" s="14" t="s">
        <v>35</v>
      </c>
      <c r="AX130" s="14" t="s">
        <v>75</v>
      </c>
      <c r="AY130" s="243" t="s">
        <v>126</v>
      </c>
    </row>
    <row r="131" s="15" customFormat="1">
      <c r="A131" s="15"/>
      <c r="B131" s="244"/>
      <c r="C131" s="245"/>
      <c r="D131" s="215" t="s">
        <v>141</v>
      </c>
      <c r="E131" s="246" t="s">
        <v>19</v>
      </c>
      <c r="F131" s="247" t="s">
        <v>146</v>
      </c>
      <c r="G131" s="245"/>
      <c r="H131" s="248">
        <v>125.375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4" t="s">
        <v>141</v>
      </c>
      <c r="AU131" s="254" t="s">
        <v>85</v>
      </c>
      <c r="AV131" s="15" t="s">
        <v>133</v>
      </c>
      <c r="AW131" s="15" t="s">
        <v>35</v>
      </c>
      <c r="AX131" s="15" t="s">
        <v>83</v>
      </c>
      <c r="AY131" s="254" t="s">
        <v>126</v>
      </c>
    </row>
    <row r="132" s="2" customFormat="1" ht="16.5" customHeight="1">
      <c r="A132" s="40"/>
      <c r="B132" s="41"/>
      <c r="C132" s="202" t="s">
        <v>157</v>
      </c>
      <c r="D132" s="202" t="s">
        <v>128</v>
      </c>
      <c r="E132" s="203" t="s">
        <v>165</v>
      </c>
      <c r="F132" s="204" t="s">
        <v>166</v>
      </c>
      <c r="G132" s="205" t="s">
        <v>131</v>
      </c>
      <c r="H132" s="206">
        <v>105.5</v>
      </c>
      <c r="I132" s="207"/>
      <c r="J132" s="208">
        <f>ROUND(I132*H132,2)</f>
        <v>0</v>
      </c>
      <c r="K132" s="204" t="s">
        <v>132</v>
      </c>
      <c r="L132" s="46"/>
      <c r="M132" s="209" t="s">
        <v>19</v>
      </c>
      <c r="N132" s="210" t="s">
        <v>46</v>
      </c>
      <c r="O132" s="86"/>
      <c r="P132" s="211">
        <f>O132*H132</f>
        <v>0</v>
      </c>
      <c r="Q132" s="211">
        <v>0</v>
      </c>
      <c r="R132" s="211">
        <f>Q132*H132</f>
        <v>0</v>
      </c>
      <c r="S132" s="211">
        <v>0.505</v>
      </c>
      <c r="T132" s="212">
        <f>S132*H132</f>
        <v>53.277500000000003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3" t="s">
        <v>133</v>
      </c>
      <c r="AT132" s="213" t="s">
        <v>128</v>
      </c>
      <c r="AU132" s="213" t="s">
        <v>85</v>
      </c>
      <c r="AY132" s="19" t="s">
        <v>126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9" t="s">
        <v>83</v>
      </c>
      <c r="BK132" s="214">
        <f>ROUND(I132*H132,2)</f>
        <v>0</v>
      </c>
      <c r="BL132" s="19" t="s">
        <v>133</v>
      </c>
      <c r="BM132" s="213" t="s">
        <v>167</v>
      </c>
    </row>
    <row r="133" s="2" customFormat="1">
      <c r="A133" s="40"/>
      <c r="B133" s="41"/>
      <c r="C133" s="42"/>
      <c r="D133" s="215" t="s">
        <v>135</v>
      </c>
      <c r="E133" s="42"/>
      <c r="F133" s="216" t="s">
        <v>168</v>
      </c>
      <c r="G133" s="42"/>
      <c r="H133" s="42"/>
      <c r="I133" s="217"/>
      <c r="J133" s="42"/>
      <c r="K133" s="42"/>
      <c r="L133" s="46"/>
      <c r="M133" s="218"/>
      <c r="N133" s="219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135</v>
      </c>
      <c r="AU133" s="19" t="s">
        <v>85</v>
      </c>
    </row>
    <row r="134" s="2" customFormat="1">
      <c r="A134" s="40"/>
      <c r="B134" s="41"/>
      <c r="C134" s="42"/>
      <c r="D134" s="220" t="s">
        <v>137</v>
      </c>
      <c r="E134" s="42"/>
      <c r="F134" s="221" t="s">
        <v>169</v>
      </c>
      <c r="G134" s="42"/>
      <c r="H134" s="42"/>
      <c r="I134" s="217"/>
      <c r="J134" s="42"/>
      <c r="K134" s="42"/>
      <c r="L134" s="46"/>
      <c r="M134" s="218"/>
      <c r="N134" s="219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137</v>
      </c>
      <c r="AU134" s="19" t="s">
        <v>85</v>
      </c>
    </row>
    <row r="135" s="2" customFormat="1">
      <c r="A135" s="40"/>
      <c r="B135" s="41"/>
      <c r="C135" s="42"/>
      <c r="D135" s="215" t="s">
        <v>139</v>
      </c>
      <c r="E135" s="42"/>
      <c r="F135" s="222" t="s">
        <v>170</v>
      </c>
      <c r="G135" s="42"/>
      <c r="H135" s="42"/>
      <c r="I135" s="217"/>
      <c r="J135" s="42"/>
      <c r="K135" s="42"/>
      <c r="L135" s="46"/>
      <c r="M135" s="218"/>
      <c r="N135" s="219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139</v>
      </c>
      <c r="AU135" s="19" t="s">
        <v>85</v>
      </c>
    </row>
    <row r="136" s="13" customFormat="1">
      <c r="A136" s="13"/>
      <c r="B136" s="223"/>
      <c r="C136" s="224"/>
      <c r="D136" s="215" t="s">
        <v>141</v>
      </c>
      <c r="E136" s="225" t="s">
        <v>19</v>
      </c>
      <c r="F136" s="226" t="s">
        <v>171</v>
      </c>
      <c r="G136" s="224"/>
      <c r="H136" s="225" t="s">
        <v>19</v>
      </c>
      <c r="I136" s="227"/>
      <c r="J136" s="224"/>
      <c r="K136" s="224"/>
      <c r="L136" s="228"/>
      <c r="M136" s="229"/>
      <c r="N136" s="230"/>
      <c r="O136" s="230"/>
      <c r="P136" s="230"/>
      <c r="Q136" s="230"/>
      <c r="R136" s="230"/>
      <c r="S136" s="230"/>
      <c r="T136" s="23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2" t="s">
        <v>141</v>
      </c>
      <c r="AU136" s="232" t="s">
        <v>85</v>
      </c>
      <c r="AV136" s="13" t="s">
        <v>83</v>
      </c>
      <c r="AW136" s="13" t="s">
        <v>35</v>
      </c>
      <c r="AX136" s="13" t="s">
        <v>75</v>
      </c>
      <c r="AY136" s="232" t="s">
        <v>126</v>
      </c>
    </row>
    <row r="137" s="14" customFormat="1">
      <c r="A137" s="14"/>
      <c r="B137" s="233"/>
      <c r="C137" s="234"/>
      <c r="D137" s="215" t="s">
        <v>141</v>
      </c>
      <c r="E137" s="235" t="s">
        <v>19</v>
      </c>
      <c r="F137" s="236" t="s">
        <v>172</v>
      </c>
      <c r="G137" s="234"/>
      <c r="H137" s="237">
        <v>105.5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141</v>
      </c>
      <c r="AU137" s="243" t="s">
        <v>85</v>
      </c>
      <c r="AV137" s="14" t="s">
        <v>85</v>
      </c>
      <c r="AW137" s="14" t="s">
        <v>35</v>
      </c>
      <c r="AX137" s="14" t="s">
        <v>83</v>
      </c>
      <c r="AY137" s="243" t="s">
        <v>126</v>
      </c>
    </row>
    <row r="138" s="2" customFormat="1" ht="16.5" customHeight="1">
      <c r="A138" s="40"/>
      <c r="B138" s="41"/>
      <c r="C138" s="202" t="s">
        <v>133</v>
      </c>
      <c r="D138" s="202" t="s">
        <v>128</v>
      </c>
      <c r="E138" s="203" t="s">
        <v>173</v>
      </c>
      <c r="F138" s="204" t="s">
        <v>174</v>
      </c>
      <c r="G138" s="205" t="s">
        <v>131</v>
      </c>
      <c r="H138" s="206">
        <v>105</v>
      </c>
      <c r="I138" s="207"/>
      <c r="J138" s="208">
        <f>ROUND(I138*H138,2)</f>
        <v>0</v>
      </c>
      <c r="K138" s="204" t="s">
        <v>132</v>
      </c>
      <c r="L138" s="46"/>
      <c r="M138" s="209" t="s">
        <v>19</v>
      </c>
      <c r="N138" s="210" t="s">
        <v>46</v>
      </c>
      <c r="O138" s="86"/>
      <c r="P138" s="211">
        <f>O138*H138</f>
        <v>0</v>
      </c>
      <c r="Q138" s="211">
        <v>0</v>
      </c>
      <c r="R138" s="211">
        <f>Q138*H138</f>
        <v>0</v>
      </c>
      <c r="S138" s="211">
        <v>0.17000000000000001</v>
      </c>
      <c r="T138" s="212">
        <f>S138*H138</f>
        <v>17.850000000000001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3" t="s">
        <v>133</v>
      </c>
      <c r="AT138" s="213" t="s">
        <v>128</v>
      </c>
      <c r="AU138" s="213" t="s">
        <v>85</v>
      </c>
      <c r="AY138" s="19" t="s">
        <v>126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9" t="s">
        <v>83</v>
      </c>
      <c r="BK138" s="214">
        <f>ROUND(I138*H138,2)</f>
        <v>0</v>
      </c>
      <c r="BL138" s="19" t="s">
        <v>133</v>
      </c>
      <c r="BM138" s="213" t="s">
        <v>175</v>
      </c>
    </row>
    <row r="139" s="2" customFormat="1">
      <c r="A139" s="40"/>
      <c r="B139" s="41"/>
      <c r="C139" s="42"/>
      <c r="D139" s="215" t="s">
        <v>135</v>
      </c>
      <c r="E139" s="42"/>
      <c r="F139" s="216" t="s">
        <v>176</v>
      </c>
      <c r="G139" s="42"/>
      <c r="H139" s="42"/>
      <c r="I139" s="217"/>
      <c r="J139" s="42"/>
      <c r="K139" s="42"/>
      <c r="L139" s="46"/>
      <c r="M139" s="218"/>
      <c r="N139" s="219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135</v>
      </c>
      <c r="AU139" s="19" t="s">
        <v>85</v>
      </c>
    </row>
    <row r="140" s="2" customFormat="1">
      <c r="A140" s="40"/>
      <c r="B140" s="41"/>
      <c r="C140" s="42"/>
      <c r="D140" s="220" t="s">
        <v>137</v>
      </c>
      <c r="E140" s="42"/>
      <c r="F140" s="221" t="s">
        <v>177</v>
      </c>
      <c r="G140" s="42"/>
      <c r="H140" s="42"/>
      <c r="I140" s="217"/>
      <c r="J140" s="42"/>
      <c r="K140" s="42"/>
      <c r="L140" s="46"/>
      <c r="M140" s="218"/>
      <c r="N140" s="219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137</v>
      </c>
      <c r="AU140" s="19" t="s">
        <v>85</v>
      </c>
    </row>
    <row r="141" s="2" customFormat="1">
      <c r="A141" s="40"/>
      <c r="B141" s="41"/>
      <c r="C141" s="42"/>
      <c r="D141" s="215" t="s">
        <v>139</v>
      </c>
      <c r="E141" s="42"/>
      <c r="F141" s="222" t="s">
        <v>178</v>
      </c>
      <c r="G141" s="42"/>
      <c r="H141" s="42"/>
      <c r="I141" s="217"/>
      <c r="J141" s="42"/>
      <c r="K141" s="42"/>
      <c r="L141" s="46"/>
      <c r="M141" s="218"/>
      <c r="N141" s="219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139</v>
      </c>
      <c r="AU141" s="19" t="s">
        <v>85</v>
      </c>
    </row>
    <row r="142" s="13" customFormat="1">
      <c r="A142" s="13"/>
      <c r="B142" s="223"/>
      <c r="C142" s="224"/>
      <c r="D142" s="215" t="s">
        <v>141</v>
      </c>
      <c r="E142" s="225" t="s">
        <v>19</v>
      </c>
      <c r="F142" s="226" t="s">
        <v>179</v>
      </c>
      <c r="G142" s="224"/>
      <c r="H142" s="225" t="s">
        <v>19</v>
      </c>
      <c r="I142" s="227"/>
      <c r="J142" s="224"/>
      <c r="K142" s="224"/>
      <c r="L142" s="228"/>
      <c r="M142" s="229"/>
      <c r="N142" s="230"/>
      <c r="O142" s="230"/>
      <c r="P142" s="230"/>
      <c r="Q142" s="230"/>
      <c r="R142" s="230"/>
      <c r="S142" s="230"/>
      <c r="T142" s="23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2" t="s">
        <v>141</v>
      </c>
      <c r="AU142" s="232" t="s">
        <v>85</v>
      </c>
      <c r="AV142" s="13" t="s">
        <v>83</v>
      </c>
      <c r="AW142" s="13" t="s">
        <v>35</v>
      </c>
      <c r="AX142" s="13" t="s">
        <v>75</v>
      </c>
      <c r="AY142" s="232" t="s">
        <v>126</v>
      </c>
    </row>
    <row r="143" s="14" customFormat="1">
      <c r="A143" s="14"/>
      <c r="B143" s="233"/>
      <c r="C143" s="234"/>
      <c r="D143" s="215" t="s">
        <v>141</v>
      </c>
      <c r="E143" s="235" t="s">
        <v>19</v>
      </c>
      <c r="F143" s="236" t="s">
        <v>180</v>
      </c>
      <c r="G143" s="234"/>
      <c r="H143" s="237">
        <v>105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3" t="s">
        <v>141</v>
      </c>
      <c r="AU143" s="243" t="s">
        <v>85</v>
      </c>
      <c r="AV143" s="14" t="s">
        <v>85</v>
      </c>
      <c r="AW143" s="14" t="s">
        <v>35</v>
      </c>
      <c r="AX143" s="14" t="s">
        <v>83</v>
      </c>
      <c r="AY143" s="243" t="s">
        <v>126</v>
      </c>
    </row>
    <row r="144" s="2" customFormat="1" ht="16.5" customHeight="1">
      <c r="A144" s="40"/>
      <c r="B144" s="41"/>
      <c r="C144" s="202" t="s">
        <v>181</v>
      </c>
      <c r="D144" s="202" t="s">
        <v>128</v>
      </c>
      <c r="E144" s="203" t="s">
        <v>182</v>
      </c>
      <c r="F144" s="204" t="s">
        <v>183</v>
      </c>
      <c r="G144" s="205" t="s">
        <v>131</v>
      </c>
      <c r="H144" s="206">
        <v>82.875</v>
      </c>
      <c r="I144" s="207"/>
      <c r="J144" s="208">
        <f>ROUND(I144*H144,2)</f>
        <v>0</v>
      </c>
      <c r="K144" s="204" t="s">
        <v>132</v>
      </c>
      <c r="L144" s="46"/>
      <c r="M144" s="209" t="s">
        <v>19</v>
      </c>
      <c r="N144" s="210" t="s">
        <v>46</v>
      </c>
      <c r="O144" s="86"/>
      <c r="P144" s="211">
        <f>O144*H144</f>
        <v>0</v>
      </c>
      <c r="Q144" s="211">
        <v>0</v>
      </c>
      <c r="R144" s="211">
        <f>Q144*H144</f>
        <v>0</v>
      </c>
      <c r="S144" s="211">
        <v>0.28999999999999998</v>
      </c>
      <c r="T144" s="212">
        <f>S144*H144</f>
        <v>24.033749999999998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3" t="s">
        <v>133</v>
      </c>
      <c r="AT144" s="213" t="s">
        <v>128</v>
      </c>
      <c r="AU144" s="213" t="s">
        <v>85</v>
      </c>
      <c r="AY144" s="19" t="s">
        <v>126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9" t="s">
        <v>83</v>
      </c>
      <c r="BK144" s="214">
        <f>ROUND(I144*H144,2)</f>
        <v>0</v>
      </c>
      <c r="BL144" s="19" t="s">
        <v>133</v>
      </c>
      <c r="BM144" s="213" t="s">
        <v>184</v>
      </c>
    </row>
    <row r="145" s="2" customFormat="1">
      <c r="A145" s="40"/>
      <c r="B145" s="41"/>
      <c r="C145" s="42"/>
      <c r="D145" s="215" t="s">
        <v>135</v>
      </c>
      <c r="E145" s="42"/>
      <c r="F145" s="216" t="s">
        <v>185</v>
      </c>
      <c r="G145" s="42"/>
      <c r="H145" s="42"/>
      <c r="I145" s="217"/>
      <c r="J145" s="42"/>
      <c r="K145" s="42"/>
      <c r="L145" s="46"/>
      <c r="M145" s="218"/>
      <c r="N145" s="219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135</v>
      </c>
      <c r="AU145" s="19" t="s">
        <v>85</v>
      </c>
    </row>
    <row r="146" s="2" customFormat="1">
      <c r="A146" s="40"/>
      <c r="B146" s="41"/>
      <c r="C146" s="42"/>
      <c r="D146" s="220" t="s">
        <v>137</v>
      </c>
      <c r="E146" s="42"/>
      <c r="F146" s="221" t="s">
        <v>186</v>
      </c>
      <c r="G146" s="42"/>
      <c r="H146" s="42"/>
      <c r="I146" s="217"/>
      <c r="J146" s="42"/>
      <c r="K146" s="42"/>
      <c r="L146" s="46"/>
      <c r="M146" s="218"/>
      <c r="N146" s="219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137</v>
      </c>
      <c r="AU146" s="19" t="s">
        <v>85</v>
      </c>
    </row>
    <row r="147" s="2" customFormat="1">
      <c r="A147" s="40"/>
      <c r="B147" s="41"/>
      <c r="C147" s="42"/>
      <c r="D147" s="215" t="s">
        <v>139</v>
      </c>
      <c r="E147" s="42"/>
      <c r="F147" s="222" t="s">
        <v>178</v>
      </c>
      <c r="G147" s="42"/>
      <c r="H147" s="42"/>
      <c r="I147" s="217"/>
      <c r="J147" s="42"/>
      <c r="K147" s="42"/>
      <c r="L147" s="46"/>
      <c r="M147" s="218"/>
      <c r="N147" s="219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139</v>
      </c>
      <c r="AU147" s="19" t="s">
        <v>85</v>
      </c>
    </row>
    <row r="148" s="13" customFormat="1">
      <c r="A148" s="13"/>
      <c r="B148" s="223"/>
      <c r="C148" s="224"/>
      <c r="D148" s="215" t="s">
        <v>141</v>
      </c>
      <c r="E148" s="225" t="s">
        <v>19</v>
      </c>
      <c r="F148" s="226" t="s">
        <v>158</v>
      </c>
      <c r="G148" s="224"/>
      <c r="H148" s="225" t="s">
        <v>19</v>
      </c>
      <c r="I148" s="227"/>
      <c r="J148" s="224"/>
      <c r="K148" s="224"/>
      <c r="L148" s="228"/>
      <c r="M148" s="229"/>
      <c r="N148" s="230"/>
      <c r="O148" s="230"/>
      <c r="P148" s="230"/>
      <c r="Q148" s="230"/>
      <c r="R148" s="230"/>
      <c r="S148" s="230"/>
      <c r="T148" s="23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2" t="s">
        <v>141</v>
      </c>
      <c r="AU148" s="232" t="s">
        <v>85</v>
      </c>
      <c r="AV148" s="13" t="s">
        <v>83</v>
      </c>
      <c r="AW148" s="13" t="s">
        <v>35</v>
      </c>
      <c r="AX148" s="13" t="s">
        <v>75</v>
      </c>
      <c r="AY148" s="232" t="s">
        <v>126</v>
      </c>
    </row>
    <row r="149" s="14" customFormat="1">
      <c r="A149" s="14"/>
      <c r="B149" s="233"/>
      <c r="C149" s="234"/>
      <c r="D149" s="215" t="s">
        <v>141</v>
      </c>
      <c r="E149" s="235" t="s">
        <v>19</v>
      </c>
      <c r="F149" s="236" t="s">
        <v>159</v>
      </c>
      <c r="G149" s="234"/>
      <c r="H149" s="237">
        <v>49.875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3" t="s">
        <v>141</v>
      </c>
      <c r="AU149" s="243" t="s">
        <v>85</v>
      </c>
      <c r="AV149" s="14" t="s">
        <v>85</v>
      </c>
      <c r="AW149" s="14" t="s">
        <v>35</v>
      </c>
      <c r="AX149" s="14" t="s">
        <v>75</v>
      </c>
      <c r="AY149" s="243" t="s">
        <v>126</v>
      </c>
    </row>
    <row r="150" s="14" customFormat="1">
      <c r="A150" s="14"/>
      <c r="B150" s="233"/>
      <c r="C150" s="234"/>
      <c r="D150" s="215" t="s">
        <v>141</v>
      </c>
      <c r="E150" s="235" t="s">
        <v>19</v>
      </c>
      <c r="F150" s="236" t="s">
        <v>160</v>
      </c>
      <c r="G150" s="234"/>
      <c r="H150" s="237">
        <v>33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3" t="s">
        <v>141</v>
      </c>
      <c r="AU150" s="243" t="s">
        <v>85</v>
      </c>
      <c r="AV150" s="14" t="s">
        <v>85</v>
      </c>
      <c r="AW150" s="14" t="s">
        <v>35</v>
      </c>
      <c r="AX150" s="14" t="s">
        <v>75</v>
      </c>
      <c r="AY150" s="243" t="s">
        <v>126</v>
      </c>
    </row>
    <row r="151" s="15" customFormat="1">
      <c r="A151" s="15"/>
      <c r="B151" s="244"/>
      <c r="C151" s="245"/>
      <c r="D151" s="215" t="s">
        <v>141</v>
      </c>
      <c r="E151" s="246" t="s">
        <v>19</v>
      </c>
      <c r="F151" s="247" t="s">
        <v>146</v>
      </c>
      <c r="G151" s="245"/>
      <c r="H151" s="248">
        <v>82.875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4" t="s">
        <v>141</v>
      </c>
      <c r="AU151" s="254" t="s">
        <v>85</v>
      </c>
      <c r="AV151" s="15" t="s">
        <v>133</v>
      </c>
      <c r="AW151" s="15" t="s">
        <v>35</v>
      </c>
      <c r="AX151" s="15" t="s">
        <v>83</v>
      </c>
      <c r="AY151" s="254" t="s">
        <v>126</v>
      </c>
    </row>
    <row r="152" s="2" customFormat="1" ht="16.5" customHeight="1">
      <c r="A152" s="40"/>
      <c r="B152" s="41"/>
      <c r="C152" s="202" t="s">
        <v>164</v>
      </c>
      <c r="D152" s="202" t="s">
        <v>128</v>
      </c>
      <c r="E152" s="203" t="s">
        <v>187</v>
      </c>
      <c r="F152" s="204" t="s">
        <v>188</v>
      </c>
      <c r="G152" s="205" t="s">
        <v>131</v>
      </c>
      <c r="H152" s="206">
        <v>207</v>
      </c>
      <c r="I152" s="207"/>
      <c r="J152" s="208">
        <f>ROUND(I152*H152,2)</f>
        <v>0</v>
      </c>
      <c r="K152" s="204" t="s">
        <v>132</v>
      </c>
      <c r="L152" s="46"/>
      <c r="M152" s="209" t="s">
        <v>19</v>
      </c>
      <c r="N152" s="210" t="s">
        <v>46</v>
      </c>
      <c r="O152" s="86"/>
      <c r="P152" s="211">
        <f>O152*H152</f>
        <v>0</v>
      </c>
      <c r="Q152" s="211">
        <v>0</v>
      </c>
      <c r="R152" s="211">
        <f>Q152*H152</f>
        <v>0</v>
      </c>
      <c r="S152" s="211">
        <v>0.44</v>
      </c>
      <c r="T152" s="212">
        <f>S152*H152</f>
        <v>91.079999999999998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3" t="s">
        <v>133</v>
      </c>
      <c r="AT152" s="213" t="s">
        <v>128</v>
      </c>
      <c r="AU152" s="213" t="s">
        <v>85</v>
      </c>
      <c r="AY152" s="19" t="s">
        <v>126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9" t="s">
        <v>83</v>
      </c>
      <c r="BK152" s="214">
        <f>ROUND(I152*H152,2)</f>
        <v>0</v>
      </c>
      <c r="BL152" s="19" t="s">
        <v>133</v>
      </c>
      <c r="BM152" s="213" t="s">
        <v>189</v>
      </c>
    </row>
    <row r="153" s="2" customFormat="1">
      <c r="A153" s="40"/>
      <c r="B153" s="41"/>
      <c r="C153" s="42"/>
      <c r="D153" s="215" t="s">
        <v>135</v>
      </c>
      <c r="E153" s="42"/>
      <c r="F153" s="216" t="s">
        <v>190</v>
      </c>
      <c r="G153" s="42"/>
      <c r="H153" s="42"/>
      <c r="I153" s="217"/>
      <c r="J153" s="42"/>
      <c r="K153" s="42"/>
      <c r="L153" s="46"/>
      <c r="M153" s="218"/>
      <c r="N153" s="219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135</v>
      </c>
      <c r="AU153" s="19" t="s">
        <v>85</v>
      </c>
    </row>
    <row r="154" s="2" customFormat="1">
      <c r="A154" s="40"/>
      <c r="B154" s="41"/>
      <c r="C154" s="42"/>
      <c r="D154" s="220" t="s">
        <v>137</v>
      </c>
      <c r="E154" s="42"/>
      <c r="F154" s="221" t="s">
        <v>191</v>
      </c>
      <c r="G154" s="42"/>
      <c r="H154" s="42"/>
      <c r="I154" s="217"/>
      <c r="J154" s="42"/>
      <c r="K154" s="42"/>
      <c r="L154" s="46"/>
      <c r="M154" s="218"/>
      <c r="N154" s="219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137</v>
      </c>
      <c r="AU154" s="19" t="s">
        <v>85</v>
      </c>
    </row>
    <row r="155" s="2" customFormat="1">
      <c r="A155" s="40"/>
      <c r="B155" s="41"/>
      <c r="C155" s="42"/>
      <c r="D155" s="215" t="s">
        <v>139</v>
      </c>
      <c r="E155" s="42"/>
      <c r="F155" s="222" t="s">
        <v>178</v>
      </c>
      <c r="G155" s="42"/>
      <c r="H155" s="42"/>
      <c r="I155" s="217"/>
      <c r="J155" s="42"/>
      <c r="K155" s="42"/>
      <c r="L155" s="46"/>
      <c r="M155" s="218"/>
      <c r="N155" s="219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139</v>
      </c>
      <c r="AU155" s="19" t="s">
        <v>85</v>
      </c>
    </row>
    <row r="156" s="13" customFormat="1">
      <c r="A156" s="13"/>
      <c r="B156" s="223"/>
      <c r="C156" s="224"/>
      <c r="D156" s="215" t="s">
        <v>141</v>
      </c>
      <c r="E156" s="225" t="s">
        <v>19</v>
      </c>
      <c r="F156" s="226" t="s">
        <v>192</v>
      </c>
      <c r="G156" s="224"/>
      <c r="H156" s="225" t="s">
        <v>19</v>
      </c>
      <c r="I156" s="227"/>
      <c r="J156" s="224"/>
      <c r="K156" s="224"/>
      <c r="L156" s="228"/>
      <c r="M156" s="229"/>
      <c r="N156" s="230"/>
      <c r="O156" s="230"/>
      <c r="P156" s="230"/>
      <c r="Q156" s="230"/>
      <c r="R156" s="230"/>
      <c r="S156" s="230"/>
      <c r="T156" s="23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2" t="s">
        <v>141</v>
      </c>
      <c r="AU156" s="232" t="s">
        <v>85</v>
      </c>
      <c r="AV156" s="13" t="s">
        <v>83</v>
      </c>
      <c r="AW156" s="13" t="s">
        <v>35</v>
      </c>
      <c r="AX156" s="13" t="s">
        <v>75</v>
      </c>
      <c r="AY156" s="232" t="s">
        <v>126</v>
      </c>
    </row>
    <row r="157" s="14" customFormat="1">
      <c r="A157" s="14"/>
      <c r="B157" s="233"/>
      <c r="C157" s="234"/>
      <c r="D157" s="215" t="s">
        <v>141</v>
      </c>
      <c r="E157" s="235" t="s">
        <v>19</v>
      </c>
      <c r="F157" s="236" t="s">
        <v>193</v>
      </c>
      <c r="G157" s="234"/>
      <c r="H157" s="237">
        <v>207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141</v>
      </c>
      <c r="AU157" s="243" t="s">
        <v>85</v>
      </c>
      <c r="AV157" s="14" t="s">
        <v>85</v>
      </c>
      <c r="AW157" s="14" t="s">
        <v>35</v>
      </c>
      <c r="AX157" s="14" t="s">
        <v>83</v>
      </c>
      <c r="AY157" s="243" t="s">
        <v>126</v>
      </c>
    </row>
    <row r="158" s="2" customFormat="1" ht="16.5" customHeight="1">
      <c r="A158" s="40"/>
      <c r="B158" s="41"/>
      <c r="C158" s="202" t="s">
        <v>194</v>
      </c>
      <c r="D158" s="202" t="s">
        <v>128</v>
      </c>
      <c r="E158" s="203" t="s">
        <v>195</v>
      </c>
      <c r="F158" s="204" t="s">
        <v>196</v>
      </c>
      <c r="G158" s="205" t="s">
        <v>131</v>
      </c>
      <c r="H158" s="206">
        <v>105</v>
      </c>
      <c r="I158" s="207"/>
      <c r="J158" s="208">
        <f>ROUND(I158*H158,2)</f>
        <v>0</v>
      </c>
      <c r="K158" s="204" t="s">
        <v>132</v>
      </c>
      <c r="L158" s="46"/>
      <c r="M158" s="209" t="s">
        <v>19</v>
      </c>
      <c r="N158" s="210" t="s">
        <v>46</v>
      </c>
      <c r="O158" s="86"/>
      <c r="P158" s="211">
        <f>O158*H158</f>
        <v>0</v>
      </c>
      <c r="Q158" s="211">
        <v>0</v>
      </c>
      <c r="R158" s="211">
        <f>Q158*H158</f>
        <v>0</v>
      </c>
      <c r="S158" s="211">
        <v>0.23999999999999999</v>
      </c>
      <c r="T158" s="212">
        <f>S158*H158</f>
        <v>25.199999999999999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3" t="s">
        <v>133</v>
      </c>
      <c r="AT158" s="213" t="s">
        <v>128</v>
      </c>
      <c r="AU158" s="213" t="s">
        <v>85</v>
      </c>
      <c r="AY158" s="19" t="s">
        <v>126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9" t="s">
        <v>83</v>
      </c>
      <c r="BK158" s="214">
        <f>ROUND(I158*H158,2)</f>
        <v>0</v>
      </c>
      <c r="BL158" s="19" t="s">
        <v>133</v>
      </c>
      <c r="BM158" s="213" t="s">
        <v>197</v>
      </c>
    </row>
    <row r="159" s="2" customFormat="1">
      <c r="A159" s="40"/>
      <c r="B159" s="41"/>
      <c r="C159" s="42"/>
      <c r="D159" s="215" t="s">
        <v>135</v>
      </c>
      <c r="E159" s="42"/>
      <c r="F159" s="216" t="s">
        <v>198</v>
      </c>
      <c r="G159" s="42"/>
      <c r="H159" s="42"/>
      <c r="I159" s="217"/>
      <c r="J159" s="42"/>
      <c r="K159" s="42"/>
      <c r="L159" s="46"/>
      <c r="M159" s="218"/>
      <c r="N159" s="219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135</v>
      </c>
      <c r="AU159" s="19" t="s">
        <v>85</v>
      </c>
    </row>
    <row r="160" s="2" customFormat="1">
      <c r="A160" s="40"/>
      <c r="B160" s="41"/>
      <c r="C160" s="42"/>
      <c r="D160" s="220" t="s">
        <v>137</v>
      </c>
      <c r="E160" s="42"/>
      <c r="F160" s="221" t="s">
        <v>199</v>
      </c>
      <c r="G160" s="42"/>
      <c r="H160" s="42"/>
      <c r="I160" s="217"/>
      <c r="J160" s="42"/>
      <c r="K160" s="42"/>
      <c r="L160" s="46"/>
      <c r="M160" s="218"/>
      <c r="N160" s="219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137</v>
      </c>
      <c r="AU160" s="19" t="s">
        <v>85</v>
      </c>
    </row>
    <row r="161" s="2" customFormat="1">
      <c r="A161" s="40"/>
      <c r="B161" s="41"/>
      <c r="C161" s="42"/>
      <c r="D161" s="215" t="s">
        <v>139</v>
      </c>
      <c r="E161" s="42"/>
      <c r="F161" s="222" t="s">
        <v>178</v>
      </c>
      <c r="G161" s="42"/>
      <c r="H161" s="42"/>
      <c r="I161" s="217"/>
      <c r="J161" s="42"/>
      <c r="K161" s="42"/>
      <c r="L161" s="46"/>
      <c r="M161" s="218"/>
      <c r="N161" s="219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139</v>
      </c>
      <c r="AU161" s="19" t="s">
        <v>85</v>
      </c>
    </row>
    <row r="162" s="13" customFormat="1">
      <c r="A162" s="13"/>
      <c r="B162" s="223"/>
      <c r="C162" s="224"/>
      <c r="D162" s="215" t="s">
        <v>141</v>
      </c>
      <c r="E162" s="225" t="s">
        <v>19</v>
      </c>
      <c r="F162" s="226" t="s">
        <v>179</v>
      </c>
      <c r="G162" s="224"/>
      <c r="H162" s="225" t="s">
        <v>19</v>
      </c>
      <c r="I162" s="227"/>
      <c r="J162" s="224"/>
      <c r="K162" s="224"/>
      <c r="L162" s="228"/>
      <c r="M162" s="229"/>
      <c r="N162" s="230"/>
      <c r="O162" s="230"/>
      <c r="P162" s="230"/>
      <c r="Q162" s="230"/>
      <c r="R162" s="230"/>
      <c r="S162" s="230"/>
      <c r="T162" s="23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2" t="s">
        <v>141</v>
      </c>
      <c r="AU162" s="232" t="s">
        <v>85</v>
      </c>
      <c r="AV162" s="13" t="s">
        <v>83</v>
      </c>
      <c r="AW162" s="13" t="s">
        <v>35</v>
      </c>
      <c r="AX162" s="13" t="s">
        <v>75</v>
      </c>
      <c r="AY162" s="232" t="s">
        <v>126</v>
      </c>
    </row>
    <row r="163" s="14" customFormat="1">
      <c r="A163" s="14"/>
      <c r="B163" s="233"/>
      <c r="C163" s="234"/>
      <c r="D163" s="215" t="s">
        <v>141</v>
      </c>
      <c r="E163" s="235" t="s">
        <v>19</v>
      </c>
      <c r="F163" s="236" t="s">
        <v>180</v>
      </c>
      <c r="G163" s="234"/>
      <c r="H163" s="237">
        <v>105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3" t="s">
        <v>141</v>
      </c>
      <c r="AU163" s="243" t="s">
        <v>85</v>
      </c>
      <c r="AV163" s="14" t="s">
        <v>85</v>
      </c>
      <c r="AW163" s="14" t="s">
        <v>35</v>
      </c>
      <c r="AX163" s="14" t="s">
        <v>83</v>
      </c>
      <c r="AY163" s="243" t="s">
        <v>126</v>
      </c>
    </row>
    <row r="164" s="2" customFormat="1" ht="16.5" customHeight="1">
      <c r="A164" s="40"/>
      <c r="B164" s="41"/>
      <c r="C164" s="202" t="s">
        <v>200</v>
      </c>
      <c r="D164" s="202" t="s">
        <v>128</v>
      </c>
      <c r="E164" s="203" t="s">
        <v>201</v>
      </c>
      <c r="F164" s="204" t="s">
        <v>202</v>
      </c>
      <c r="G164" s="205" t="s">
        <v>131</v>
      </c>
      <c r="H164" s="206">
        <v>105.5</v>
      </c>
      <c r="I164" s="207"/>
      <c r="J164" s="208">
        <f>ROUND(I164*H164,2)</f>
        <v>0</v>
      </c>
      <c r="K164" s="204" t="s">
        <v>132</v>
      </c>
      <c r="L164" s="46"/>
      <c r="M164" s="209" t="s">
        <v>19</v>
      </c>
      <c r="N164" s="210" t="s">
        <v>46</v>
      </c>
      <c r="O164" s="86"/>
      <c r="P164" s="211">
        <f>O164*H164</f>
        <v>0</v>
      </c>
      <c r="Q164" s="211">
        <v>0</v>
      </c>
      <c r="R164" s="211">
        <f>Q164*H164</f>
        <v>0</v>
      </c>
      <c r="S164" s="211">
        <v>0.32500000000000001</v>
      </c>
      <c r="T164" s="212">
        <f>S164*H164</f>
        <v>34.287500000000001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3" t="s">
        <v>133</v>
      </c>
      <c r="AT164" s="213" t="s">
        <v>128</v>
      </c>
      <c r="AU164" s="213" t="s">
        <v>85</v>
      </c>
      <c r="AY164" s="19" t="s">
        <v>126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9" t="s">
        <v>83</v>
      </c>
      <c r="BK164" s="214">
        <f>ROUND(I164*H164,2)</f>
        <v>0</v>
      </c>
      <c r="BL164" s="19" t="s">
        <v>133</v>
      </c>
      <c r="BM164" s="213" t="s">
        <v>203</v>
      </c>
    </row>
    <row r="165" s="2" customFormat="1">
      <c r="A165" s="40"/>
      <c r="B165" s="41"/>
      <c r="C165" s="42"/>
      <c r="D165" s="215" t="s">
        <v>135</v>
      </c>
      <c r="E165" s="42"/>
      <c r="F165" s="216" t="s">
        <v>204</v>
      </c>
      <c r="G165" s="42"/>
      <c r="H165" s="42"/>
      <c r="I165" s="217"/>
      <c r="J165" s="42"/>
      <c r="K165" s="42"/>
      <c r="L165" s="46"/>
      <c r="M165" s="218"/>
      <c r="N165" s="219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135</v>
      </c>
      <c r="AU165" s="19" t="s">
        <v>85</v>
      </c>
    </row>
    <row r="166" s="2" customFormat="1">
      <c r="A166" s="40"/>
      <c r="B166" s="41"/>
      <c r="C166" s="42"/>
      <c r="D166" s="220" t="s">
        <v>137</v>
      </c>
      <c r="E166" s="42"/>
      <c r="F166" s="221" t="s">
        <v>205</v>
      </c>
      <c r="G166" s="42"/>
      <c r="H166" s="42"/>
      <c r="I166" s="217"/>
      <c r="J166" s="42"/>
      <c r="K166" s="42"/>
      <c r="L166" s="46"/>
      <c r="M166" s="218"/>
      <c r="N166" s="219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137</v>
      </c>
      <c r="AU166" s="19" t="s">
        <v>85</v>
      </c>
    </row>
    <row r="167" s="2" customFormat="1">
      <c r="A167" s="40"/>
      <c r="B167" s="41"/>
      <c r="C167" s="42"/>
      <c r="D167" s="215" t="s">
        <v>139</v>
      </c>
      <c r="E167" s="42"/>
      <c r="F167" s="222" t="s">
        <v>178</v>
      </c>
      <c r="G167" s="42"/>
      <c r="H167" s="42"/>
      <c r="I167" s="217"/>
      <c r="J167" s="42"/>
      <c r="K167" s="42"/>
      <c r="L167" s="46"/>
      <c r="M167" s="218"/>
      <c r="N167" s="219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139</v>
      </c>
      <c r="AU167" s="19" t="s">
        <v>85</v>
      </c>
    </row>
    <row r="168" s="13" customFormat="1">
      <c r="A168" s="13"/>
      <c r="B168" s="223"/>
      <c r="C168" s="224"/>
      <c r="D168" s="215" t="s">
        <v>141</v>
      </c>
      <c r="E168" s="225" t="s">
        <v>19</v>
      </c>
      <c r="F168" s="226" t="s">
        <v>206</v>
      </c>
      <c r="G168" s="224"/>
      <c r="H168" s="225" t="s">
        <v>19</v>
      </c>
      <c r="I168" s="227"/>
      <c r="J168" s="224"/>
      <c r="K168" s="224"/>
      <c r="L168" s="228"/>
      <c r="M168" s="229"/>
      <c r="N168" s="230"/>
      <c r="O168" s="230"/>
      <c r="P168" s="230"/>
      <c r="Q168" s="230"/>
      <c r="R168" s="230"/>
      <c r="S168" s="230"/>
      <c r="T168" s="23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2" t="s">
        <v>141</v>
      </c>
      <c r="AU168" s="232" t="s">
        <v>85</v>
      </c>
      <c r="AV168" s="13" t="s">
        <v>83</v>
      </c>
      <c r="AW168" s="13" t="s">
        <v>35</v>
      </c>
      <c r="AX168" s="13" t="s">
        <v>75</v>
      </c>
      <c r="AY168" s="232" t="s">
        <v>126</v>
      </c>
    </row>
    <row r="169" s="14" customFormat="1">
      <c r="A169" s="14"/>
      <c r="B169" s="233"/>
      <c r="C169" s="234"/>
      <c r="D169" s="215" t="s">
        <v>141</v>
      </c>
      <c r="E169" s="235" t="s">
        <v>19</v>
      </c>
      <c r="F169" s="236" t="s">
        <v>172</v>
      </c>
      <c r="G169" s="234"/>
      <c r="H169" s="237">
        <v>105.5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3" t="s">
        <v>141</v>
      </c>
      <c r="AU169" s="243" t="s">
        <v>85</v>
      </c>
      <c r="AV169" s="14" t="s">
        <v>85</v>
      </c>
      <c r="AW169" s="14" t="s">
        <v>35</v>
      </c>
      <c r="AX169" s="14" t="s">
        <v>83</v>
      </c>
      <c r="AY169" s="243" t="s">
        <v>126</v>
      </c>
    </row>
    <row r="170" s="2" customFormat="1" ht="16.5" customHeight="1">
      <c r="A170" s="40"/>
      <c r="B170" s="41"/>
      <c r="C170" s="202" t="s">
        <v>207</v>
      </c>
      <c r="D170" s="202" t="s">
        <v>128</v>
      </c>
      <c r="E170" s="203" t="s">
        <v>208</v>
      </c>
      <c r="F170" s="204" t="s">
        <v>209</v>
      </c>
      <c r="G170" s="205" t="s">
        <v>131</v>
      </c>
      <c r="H170" s="206">
        <v>105</v>
      </c>
      <c r="I170" s="207"/>
      <c r="J170" s="208">
        <f>ROUND(I170*H170,2)</f>
        <v>0</v>
      </c>
      <c r="K170" s="204" t="s">
        <v>132</v>
      </c>
      <c r="L170" s="46"/>
      <c r="M170" s="209" t="s">
        <v>19</v>
      </c>
      <c r="N170" s="210" t="s">
        <v>46</v>
      </c>
      <c r="O170" s="86"/>
      <c r="P170" s="211">
        <f>O170*H170</f>
        <v>0</v>
      </c>
      <c r="Q170" s="211">
        <v>0</v>
      </c>
      <c r="R170" s="211">
        <f>Q170*H170</f>
        <v>0</v>
      </c>
      <c r="S170" s="211">
        <v>0.22</v>
      </c>
      <c r="T170" s="212">
        <f>S170*H170</f>
        <v>23.100000000000001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3" t="s">
        <v>133</v>
      </c>
      <c r="AT170" s="213" t="s">
        <v>128</v>
      </c>
      <c r="AU170" s="213" t="s">
        <v>85</v>
      </c>
      <c r="AY170" s="19" t="s">
        <v>126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9" t="s">
        <v>83</v>
      </c>
      <c r="BK170" s="214">
        <f>ROUND(I170*H170,2)</f>
        <v>0</v>
      </c>
      <c r="BL170" s="19" t="s">
        <v>133</v>
      </c>
      <c r="BM170" s="213" t="s">
        <v>210</v>
      </c>
    </row>
    <row r="171" s="2" customFormat="1">
      <c r="A171" s="40"/>
      <c r="B171" s="41"/>
      <c r="C171" s="42"/>
      <c r="D171" s="215" t="s">
        <v>135</v>
      </c>
      <c r="E171" s="42"/>
      <c r="F171" s="216" t="s">
        <v>211</v>
      </c>
      <c r="G171" s="42"/>
      <c r="H171" s="42"/>
      <c r="I171" s="217"/>
      <c r="J171" s="42"/>
      <c r="K171" s="42"/>
      <c r="L171" s="46"/>
      <c r="M171" s="218"/>
      <c r="N171" s="219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135</v>
      </c>
      <c r="AU171" s="19" t="s">
        <v>85</v>
      </c>
    </row>
    <row r="172" s="2" customFormat="1">
      <c r="A172" s="40"/>
      <c r="B172" s="41"/>
      <c r="C172" s="42"/>
      <c r="D172" s="220" t="s">
        <v>137</v>
      </c>
      <c r="E172" s="42"/>
      <c r="F172" s="221" t="s">
        <v>212</v>
      </c>
      <c r="G172" s="42"/>
      <c r="H172" s="42"/>
      <c r="I172" s="217"/>
      <c r="J172" s="42"/>
      <c r="K172" s="42"/>
      <c r="L172" s="46"/>
      <c r="M172" s="218"/>
      <c r="N172" s="219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137</v>
      </c>
      <c r="AU172" s="19" t="s">
        <v>85</v>
      </c>
    </row>
    <row r="173" s="2" customFormat="1">
      <c r="A173" s="40"/>
      <c r="B173" s="41"/>
      <c r="C173" s="42"/>
      <c r="D173" s="215" t="s">
        <v>139</v>
      </c>
      <c r="E173" s="42"/>
      <c r="F173" s="222" t="s">
        <v>178</v>
      </c>
      <c r="G173" s="42"/>
      <c r="H173" s="42"/>
      <c r="I173" s="217"/>
      <c r="J173" s="42"/>
      <c r="K173" s="42"/>
      <c r="L173" s="46"/>
      <c r="M173" s="218"/>
      <c r="N173" s="219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139</v>
      </c>
      <c r="AU173" s="19" t="s">
        <v>85</v>
      </c>
    </row>
    <row r="174" s="13" customFormat="1">
      <c r="A174" s="13"/>
      <c r="B174" s="223"/>
      <c r="C174" s="224"/>
      <c r="D174" s="215" t="s">
        <v>141</v>
      </c>
      <c r="E174" s="225" t="s">
        <v>19</v>
      </c>
      <c r="F174" s="226" t="s">
        <v>179</v>
      </c>
      <c r="G174" s="224"/>
      <c r="H174" s="225" t="s">
        <v>19</v>
      </c>
      <c r="I174" s="227"/>
      <c r="J174" s="224"/>
      <c r="K174" s="224"/>
      <c r="L174" s="228"/>
      <c r="M174" s="229"/>
      <c r="N174" s="230"/>
      <c r="O174" s="230"/>
      <c r="P174" s="230"/>
      <c r="Q174" s="230"/>
      <c r="R174" s="230"/>
      <c r="S174" s="230"/>
      <c r="T174" s="23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2" t="s">
        <v>141</v>
      </c>
      <c r="AU174" s="232" t="s">
        <v>85</v>
      </c>
      <c r="AV174" s="13" t="s">
        <v>83</v>
      </c>
      <c r="AW174" s="13" t="s">
        <v>35</v>
      </c>
      <c r="AX174" s="13" t="s">
        <v>75</v>
      </c>
      <c r="AY174" s="232" t="s">
        <v>126</v>
      </c>
    </row>
    <row r="175" s="14" customFormat="1">
      <c r="A175" s="14"/>
      <c r="B175" s="233"/>
      <c r="C175" s="234"/>
      <c r="D175" s="215" t="s">
        <v>141</v>
      </c>
      <c r="E175" s="235" t="s">
        <v>19</v>
      </c>
      <c r="F175" s="236" t="s">
        <v>180</v>
      </c>
      <c r="G175" s="234"/>
      <c r="H175" s="237">
        <v>105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3" t="s">
        <v>141</v>
      </c>
      <c r="AU175" s="243" t="s">
        <v>85</v>
      </c>
      <c r="AV175" s="14" t="s">
        <v>85</v>
      </c>
      <c r="AW175" s="14" t="s">
        <v>35</v>
      </c>
      <c r="AX175" s="14" t="s">
        <v>83</v>
      </c>
      <c r="AY175" s="243" t="s">
        <v>126</v>
      </c>
    </row>
    <row r="176" s="2" customFormat="1" ht="16.5" customHeight="1">
      <c r="A176" s="40"/>
      <c r="B176" s="41"/>
      <c r="C176" s="202" t="s">
        <v>213</v>
      </c>
      <c r="D176" s="202" t="s">
        <v>128</v>
      </c>
      <c r="E176" s="203" t="s">
        <v>214</v>
      </c>
      <c r="F176" s="204" t="s">
        <v>215</v>
      </c>
      <c r="G176" s="205" t="s">
        <v>131</v>
      </c>
      <c r="H176" s="206">
        <v>2988.8000000000002</v>
      </c>
      <c r="I176" s="207"/>
      <c r="J176" s="208">
        <f>ROUND(I176*H176,2)</f>
        <v>0</v>
      </c>
      <c r="K176" s="204" t="s">
        <v>132</v>
      </c>
      <c r="L176" s="46"/>
      <c r="M176" s="209" t="s">
        <v>19</v>
      </c>
      <c r="N176" s="210" t="s">
        <v>46</v>
      </c>
      <c r="O176" s="86"/>
      <c r="P176" s="211">
        <f>O176*H176</f>
        <v>0</v>
      </c>
      <c r="Q176" s="211">
        <v>0</v>
      </c>
      <c r="R176" s="211">
        <f>Q176*H176</f>
        <v>0</v>
      </c>
      <c r="S176" s="211">
        <v>0.28999999999999998</v>
      </c>
      <c r="T176" s="212">
        <f>S176*H176</f>
        <v>866.75199999999995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3" t="s">
        <v>133</v>
      </c>
      <c r="AT176" s="213" t="s">
        <v>128</v>
      </c>
      <c r="AU176" s="213" t="s">
        <v>85</v>
      </c>
      <c r="AY176" s="19" t="s">
        <v>126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9" t="s">
        <v>83</v>
      </c>
      <c r="BK176" s="214">
        <f>ROUND(I176*H176,2)</f>
        <v>0</v>
      </c>
      <c r="BL176" s="19" t="s">
        <v>133</v>
      </c>
      <c r="BM176" s="213" t="s">
        <v>216</v>
      </c>
    </row>
    <row r="177" s="2" customFormat="1">
      <c r="A177" s="40"/>
      <c r="B177" s="41"/>
      <c r="C177" s="42"/>
      <c r="D177" s="215" t="s">
        <v>135</v>
      </c>
      <c r="E177" s="42"/>
      <c r="F177" s="216" t="s">
        <v>217</v>
      </c>
      <c r="G177" s="42"/>
      <c r="H177" s="42"/>
      <c r="I177" s="217"/>
      <c r="J177" s="42"/>
      <c r="K177" s="42"/>
      <c r="L177" s="46"/>
      <c r="M177" s="218"/>
      <c r="N177" s="219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135</v>
      </c>
      <c r="AU177" s="19" t="s">
        <v>85</v>
      </c>
    </row>
    <row r="178" s="2" customFormat="1">
      <c r="A178" s="40"/>
      <c r="B178" s="41"/>
      <c r="C178" s="42"/>
      <c r="D178" s="220" t="s">
        <v>137</v>
      </c>
      <c r="E178" s="42"/>
      <c r="F178" s="221" t="s">
        <v>218</v>
      </c>
      <c r="G178" s="42"/>
      <c r="H178" s="42"/>
      <c r="I178" s="217"/>
      <c r="J178" s="42"/>
      <c r="K178" s="42"/>
      <c r="L178" s="46"/>
      <c r="M178" s="218"/>
      <c r="N178" s="219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137</v>
      </c>
      <c r="AU178" s="19" t="s">
        <v>85</v>
      </c>
    </row>
    <row r="179" s="2" customFormat="1">
      <c r="A179" s="40"/>
      <c r="B179" s="41"/>
      <c r="C179" s="42"/>
      <c r="D179" s="215" t="s">
        <v>139</v>
      </c>
      <c r="E179" s="42"/>
      <c r="F179" s="222" t="s">
        <v>178</v>
      </c>
      <c r="G179" s="42"/>
      <c r="H179" s="42"/>
      <c r="I179" s="217"/>
      <c r="J179" s="42"/>
      <c r="K179" s="42"/>
      <c r="L179" s="46"/>
      <c r="M179" s="218"/>
      <c r="N179" s="219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139</v>
      </c>
      <c r="AU179" s="19" t="s">
        <v>85</v>
      </c>
    </row>
    <row r="180" s="13" customFormat="1">
      <c r="A180" s="13"/>
      <c r="B180" s="223"/>
      <c r="C180" s="224"/>
      <c r="D180" s="215" t="s">
        <v>141</v>
      </c>
      <c r="E180" s="225" t="s">
        <v>19</v>
      </c>
      <c r="F180" s="226" t="s">
        <v>219</v>
      </c>
      <c r="G180" s="224"/>
      <c r="H180" s="225" t="s">
        <v>19</v>
      </c>
      <c r="I180" s="227"/>
      <c r="J180" s="224"/>
      <c r="K180" s="224"/>
      <c r="L180" s="228"/>
      <c r="M180" s="229"/>
      <c r="N180" s="230"/>
      <c r="O180" s="230"/>
      <c r="P180" s="230"/>
      <c r="Q180" s="230"/>
      <c r="R180" s="230"/>
      <c r="S180" s="230"/>
      <c r="T180" s="23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2" t="s">
        <v>141</v>
      </c>
      <c r="AU180" s="232" t="s">
        <v>85</v>
      </c>
      <c r="AV180" s="13" t="s">
        <v>83</v>
      </c>
      <c r="AW180" s="13" t="s">
        <v>35</v>
      </c>
      <c r="AX180" s="13" t="s">
        <v>75</v>
      </c>
      <c r="AY180" s="232" t="s">
        <v>126</v>
      </c>
    </row>
    <row r="181" s="14" customFormat="1">
      <c r="A181" s="14"/>
      <c r="B181" s="233"/>
      <c r="C181" s="234"/>
      <c r="D181" s="215" t="s">
        <v>141</v>
      </c>
      <c r="E181" s="235" t="s">
        <v>19</v>
      </c>
      <c r="F181" s="236" t="s">
        <v>220</v>
      </c>
      <c r="G181" s="234"/>
      <c r="H181" s="237">
        <v>2988.8000000000002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3" t="s">
        <v>141</v>
      </c>
      <c r="AU181" s="243" t="s">
        <v>85</v>
      </c>
      <c r="AV181" s="14" t="s">
        <v>85</v>
      </c>
      <c r="AW181" s="14" t="s">
        <v>35</v>
      </c>
      <c r="AX181" s="14" t="s">
        <v>83</v>
      </c>
      <c r="AY181" s="243" t="s">
        <v>126</v>
      </c>
    </row>
    <row r="182" s="2" customFormat="1" ht="16.5" customHeight="1">
      <c r="A182" s="40"/>
      <c r="B182" s="41"/>
      <c r="C182" s="202" t="s">
        <v>221</v>
      </c>
      <c r="D182" s="202" t="s">
        <v>128</v>
      </c>
      <c r="E182" s="203" t="s">
        <v>222</v>
      </c>
      <c r="F182" s="204" t="s">
        <v>223</v>
      </c>
      <c r="G182" s="205" t="s">
        <v>131</v>
      </c>
      <c r="H182" s="206">
        <v>18.800000000000001</v>
      </c>
      <c r="I182" s="207"/>
      <c r="J182" s="208">
        <f>ROUND(I182*H182,2)</f>
        <v>0</v>
      </c>
      <c r="K182" s="204" t="s">
        <v>132</v>
      </c>
      <c r="L182" s="46"/>
      <c r="M182" s="209" t="s">
        <v>19</v>
      </c>
      <c r="N182" s="210" t="s">
        <v>46</v>
      </c>
      <c r="O182" s="86"/>
      <c r="P182" s="211">
        <f>O182*H182</f>
        <v>0</v>
      </c>
      <c r="Q182" s="211">
        <v>0</v>
      </c>
      <c r="R182" s="211">
        <f>Q182*H182</f>
        <v>0</v>
      </c>
      <c r="S182" s="211">
        <v>0.17000000000000001</v>
      </c>
      <c r="T182" s="212">
        <f>S182*H182</f>
        <v>3.1960000000000002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3" t="s">
        <v>133</v>
      </c>
      <c r="AT182" s="213" t="s">
        <v>128</v>
      </c>
      <c r="AU182" s="213" t="s">
        <v>85</v>
      </c>
      <c r="AY182" s="19" t="s">
        <v>126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9" t="s">
        <v>83</v>
      </c>
      <c r="BK182" s="214">
        <f>ROUND(I182*H182,2)</f>
        <v>0</v>
      </c>
      <c r="BL182" s="19" t="s">
        <v>133</v>
      </c>
      <c r="BM182" s="213" t="s">
        <v>224</v>
      </c>
    </row>
    <row r="183" s="2" customFormat="1">
      <c r="A183" s="40"/>
      <c r="B183" s="41"/>
      <c r="C183" s="42"/>
      <c r="D183" s="215" t="s">
        <v>135</v>
      </c>
      <c r="E183" s="42"/>
      <c r="F183" s="216" t="s">
        <v>225</v>
      </c>
      <c r="G183" s="42"/>
      <c r="H183" s="42"/>
      <c r="I183" s="217"/>
      <c r="J183" s="42"/>
      <c r="K183" s="42"/>
      <c r="L183" s="46"/>
      <c r="M183" s="218"/>
      <c r="N183" s="219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135</v>
      </c>
      <c r="AU183" s="19" t="s">
        <v>85</v>
      </c>
    </row>
    <row r="184" s="2" customFormat="1">
      <c r="A184" s="40"/>
      <c r="B184" s="41"/>
      <c r="C184" s="42"/>
      <c r="D184" s="220" t="s">
        <v>137</v>
      </c>
      <c r="E184" s="42"/>
      <c r="F184" s="221" t="s">
        <v>226</v>
      </c>
      <c r="G184" s="42"/>
      <c r="H184" s="42"/>
      <c r="I184" s="217"/>
      <c r="J184" s="42"/>
      <c r="K184" s="42"/>
      <c r="L184" s="46"/>
      <c r="M184" s="218"/>
      <c r="N184" s="219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137</v>
      </c>
      <c r="AU184" s="19" t="s">
        <v>85</v>
      </c>
    </row>
    <row r="185" s="2" customFormat="1">
      <c r="A185" s="40"/>
      <c r="B185" s="41"/>
      <c r="C185" s="42"/>
      <c r="D185" s="215" t="s">
        <v>139</v>
      </c>
      <c r="E185" s="42"/>
      <c r="F185" s="222" t="s">
        <v>178</v>
      </c>
      <c r="G185" s="42"/>
      <c r="H185" s="42"/>
      <c r="I185" s="217"/>
      <c r="J185" s="42"/>
      <c r="K185" s="42"/>
      <c r="L185" s="46"/>
      <c r="M185" s="218"/>
      <c r="N185" s="219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139</v>
      </c>
      <c r="AU185" s="19" t="s">
        <v>85</v>
      </c>
    </row>
    <row r="186" s="13" customFormat="1">
      <c r="A186" s="13"/>
      <c r="B186" s="223"/>
      <c r="C186" s="224"/>
      <c r="D186" s="215" t="s">
        <v>141</v>
      </c>
      <c r="E186" s="225" t="s">
        <v>19</v>
      </c>
      <c r="F186" s="226" t="s">
        <v>227</v>
      </c>
      <c r="G186" s="224"/>
      <c r="H186" s="225" t="s">
        <v>19</v>
      </c>
      <c r="I186" s="227"/>
      <c r="J186" s="224"/>
      <c r="K186" s="224"/>
      <c r="L186" s="228"/>
      <c r="M186" s="229"/>
      <c r="N186" s="230"/>
      <c r="O186" s="230"/>
      <c r="P186" s="230"/>
      <c r="Q186" s="230"/>
      <c r="R186" s="230"/>
      <c r="S186" s="230"/>
      <c r="T186" s="23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2" t="s">
        <v>141</v>
      </c>
      <c r="AU186" s="232" t="s">
        <v>85</v>
      </c>
      <c r="AV186" s="13" t="s">
        <v>83</v>
      </c>
      <c r="AW186" s="13" t="s">
        <v>35</v>
      </c>
      <c r="AX186" s="13" t="s">
        <v>75</v>
      </c>
      <c r="AY186" s="232" t="s">
        <v>126</v>
      </c>
    </row>
    <row r="187" s="14" customFormat="1">
      <c r="A187" s="14"/>
      <c r="B187" s="233"/>
      <c r="C187" s="234"/>
      <c r="D187" s="215" t="s">
        <v>141</v>
      </c>
      <c r="E187" s="235" t="s">
        <v>19</v>
      </c>
      <c r="F187" s="236" t="s">
        <v>228</v>
      </c>
      <c r="G187" s="234"/>
      <c r="H187" s="237">
        <v>1.8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3" t="s">
        <v>141</v>
      </c>
      <c r="AU187" s="243" t="s">
        <v>85</v>
      </c>
      <c r="AV187" s="14" t="s">
        <v>85</v>
      </c>
      <c r="AW187" s="14" t="s">
        <v>35</v>
      </c>
      <c r="AX187" s="14" t="s">
        <v>75</v>
      </c>
      <c r="AY187" s="243" t="s">
        <v>126</v>
      </c>
    </row>
    <row r="188" s="13" customFormat="1">
      <c r="A188" s="13"/>
      <c r="B188" s="223"/>
      <c r="C188" s="224"/>
      <c r="D188" s="215" t="s">
        <v>141</v>
      </c>
      <c r="E188" s="225" t="s">
        <v>19</v>
      </c>
      <c r="F188" s="226" t="s">
        <v>229</v>
      </c>
      <c r="G188" s="224"/>
      <c r="H188" s="225" t="s">
        <v>19</v>
      </c>
      <c r="I188" s="227"/>
      <c r="J188" s="224"/>
      <c r="K188" s="224"/>
      <c r="L188" s="228"/>
      <c r="M188" s="229"/>
      <c r="N188" s="230"/>
      <c r="O188" s="230"/>
      <c r="P188" s="230"/>
      <c r="Q188" s="230"/>
      <c r="R188" s="230"/>
      <c r="S188" s="230"/>
      <c r="T188" s="23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2" t="s">
        <v>141</v>
      </c>
      <c r="AU188" s="232" t="s">
        <v>85</v>
      </c>
      <c r="AV188" s="13" t="s">
        <v>83</v>
      </c>
      <c r="AW188" s="13" t="s">
        <v>35</v>
      </c>
      <c r="AX188" s="13" t="s">
        <v>75</v>
      </c>
      <c r="AY188" s="232" t="s">
        <v>126</v>
      </c>
    </row>
    <row r="189" s="14" customFormat="1">
      <c r="A189" s="14"/>
      <c r="B189" s="233"/>
      <c r="C189" s="234"/>
      <c r="D189" s="215" t="s">
        <v>141</v>
      </c>
      <c r="E189" s="235" t="s">
        <v>19</v>
      </c>
      <c r="F189" s="236" t="s">
        <v>230</v>
      </c>
      <c r="G189" s="234"/>
      <c r="H189" s="237">
        <v>4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3" t="s">
        <v>141</v>
      </c>
      <c r="AU189" s="243" t="s">
        <v>85</v>
      </c>
      <c r="AV189" s="14" t="s">
        <v>85</v>
      </c>
      <c r="AW189" s="14" t="s">
        <v>35</v>
      </c>
      <c r="AX189" s="14" t="s">
        <v>75</v>
      </c>
      <c r="AY189" s="243" t="s">
        <v>126</v>
      </c>
    </row>
    <row r="190" s="16" customFormat="1">
      <c r="A190" s="16"/>
      <c r="B190" s="255"/>
      <c r="C190" s="256"/>
      <c r="D190" s="215" t="s">
        <v>141</v>
      </c>
      <c r="E190" s="257" t="s">
        <v>19</v>
      </c>
      <c r="F190" s="258" t="s">
        <v>156</v>
      </c>
      <c r="G190" s="256"/>
      <c r="H190" s="259">
        <v>5.7999999999999998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65" t="s">
        <v>141</v>
      </c>
      <c r="AU190" s="265" t="s">
        <v>85</v>
      </c>
      <c r="AV190" s="16" t="s">
        <v>157</v>
      </c>
      <c r="AW190" s="16" t="s">
        <v>35</v>
      </c>
      <c r="AX190" s="16" t="s">
        <v>75</v>
      </c>
      <c r="AY190" s="265" t="s">
        <v>126</v>
      </c>
    </row>
    <row r="191" s="13" customFormat="1">
      <c r="A191" s="13"/>
      <c r="B191" s="223"/>
      <c r="C191" s="224"/>
      <c r="D191" s="215" t="s">
        <v>141</v>
      </c>
      <c r="E191" s="225" t="s">
        <v>19</v>
      </c>
      <c r="F191" s="226" t="s">
        <v>161</v>
      </c>
      <c r="G191" s="224"/>
      <c r="H191" s="225" t="s">
        <v>19</v>
      </c>
      <c r="I191" s="227"/>
      <c r="J191" s="224"/>
      <c r="K191" s="224"/>
      <c r="L191" s="228"/>
      <c r="M191" s="229"/>
      <c r="N191" s="230"/>
      <c r="O191" s="230"/>
      <c r="P191" s="230"/>
      <c r="Q191" s="230"/>
      <c r="R191" s="230"/>
      <c r="S191" s="230"/>
      <c r="T191" s="23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2" t="s">
        <v>141</v>
      </c>
      <c r="AU191" s="232" t="s">
        <v>85</v>
      </c>
      <c r="AV191" s="13" t="s">
        <v>83</v>
      </c>
      <c r="AW191" s="13" t="s">
        <v>35</v>
      </c>
      <c r="AX191" s="13" t="s">
        <v>75</v>
      </c>
      <c r="AY191" s="232" t="s">
        <v>126</v>
      </c>
    </row>
    <row r="192" s="14" customFormat="1">
      <c r="A192" s="14"/>
      <c r="B192" s="233"/>
      <c r="C192" s="234"/>
      <c r="D192" s="215" t="s">
        <v>141</v>
      </c>
      <c r="E192" s="235" t="s">
        <v>19</v>
      </c>
      <c r="F192" s="236" t="s">
        <v>231</v>
      </c>
      <c r="G192" s="234"/>
      <c r="H192" s="237">
        <v>13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3" t="s">
        <v>141</v>
      </c>
      <c r="AU192" s="243" t="s">
        <v>85</v>
      </c>
      <c r="AV192" s="14" t="s">
        <v>85</v>
      </c>
      <c r="AW192" s="14" t="s">
        <v>35</v>
      </c>
      <c r="AX192" s="14" t="s">
        <v>75</v>
      </c>
      <c r="AY192" s="243" t="s">
        <v>126</v>
      </c>
    </row>
    <row r="193" s="15" customFormat="1">
      <c r="A193" s="15"/>
      <c r="B193" s="244"/>
      <c r="C193" s="245"/>
      <c r="D193" s="215" t="s">
        <v>141</v>
      </c>
      <c r="E193" s="246" t="s">
        <v>19</v>
      </c>
      <c r="F193" s="247" t="s">
        <v>146</v>
      </c>
      <c r="G193" s="245"/>
      <c r="H193" s="248">
        <v>18.800000000000001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4" t="s">
        <v>141</v>
      </c>
      <c r="AU193" s="254" t="s">
        <v>85</v>
      </c>
      <c r="AV193" s="15" t="s">
        <v>133</v>
      </c>
      <c r="AW193" s="15" t="s">
        <v>35</v>
      </c>
      <c r="AX193" s="15" t="s">
        <v>83</v>
      </c>
      <c r="AY193" s="254" t="s">
        <v>126</v>
      </c>
    </row>
    <row r="194" s="2" customFormat="1" ht="16.5" customHeight="1">
      <c r="A194" s="40"/>
      <c r="B194" s="41"/>
      <c r="C194" s="202" t="s">
        <v>232</v>
      </c>
      <c r="D194" s="202" t="s">
        <v>128</v>
      </c>
      <c r="E194" s="203" t="s">
        <v>233</v>
      </c>
      <c r="F194" s="204" t="s">
        <v>234</v>
      </c>
      <c r="G194" s="205" t="s">
        <v>131</v>
      </c>
      <c r="H194" s="206">
        <v>125.3</v>
      </c>
      <c r="I194" s="207"/>
      <c r="J194" s="208">
        <f>ROUND(I194*H194,2)</f>
        <v>0</v>
      </c>
      <c r="K194" s="204" t="s">
        <v>132</v>
      </c>
      <c r="L194" s="46"/>
      <c r="M194" s="209" t="s">
        <v>19</v>
      </c>
      <c r="N194" s="210" t="s">
        <v>46</v>
      </c>
      <c r="O194" s="86"/>
      <c r="P194" s="211">
        <f>O194*H194</f>
        <v>0</v>
      </c>
      <c r="Q194" s="211">
        <v>0</v>
      </c>
      <c r="R194" s="211">
        <f>Q194*H194</f>
        <v>0</v>
      </c>
      <c r="S194" s="211">
        <v>0.28999999999999998</v>
      </c>
      <c r="T194" s="212">
        <f>S194*H194</f>
        <v>36.336999999999996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3" t="s">
        <v>133</v>
      </c>
      <c r="AT194" s="213" t="s">
        <v>128</v>
      </c>
      <c r="AU194" s="213" t="s">
        <v>85</v>
      </c>
      <c r="AY194" s="19" t="s">
        <v>126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19" t="s">
        <v>83</v>
      </c>
      <c r="BK194" s="214">
        <f>ROUND(I194*H194,2)</f>
        <v>0</v>
      </c>
      <c r="BL194" s="19" t="s">
        <v>133</v>
      </c>
      <c r="BM194" s="213" t="s">
        <v>235</v>
      </c>
    </row>
    <row r="195" s="2" customFormat="1">
      <c r="A195" s="40"/>
      <c r="B195" s="41"/>
      <c r="C195" s="42"/>
      <c r="D195" s="215" t="s">
        <v>135</v>
      </c>
      <c r="E195" s="42"/>
      <c r="F195" s="216" t="s">
        <v>236</v>
      </c>
      <c r="G195" s="42"/>
      <c r="H195" s="42"/>
      <c r="I195" s="217"/>
      <c r="J195" s="42"/>
      <c r="K195" s="42"/>
      <c r="L195" s="46"/>
      <c r="M195" s="218"/>
      <c r="N195" s="219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135</v>
      </c>
      <c r="AU195" s="19" t="s">
        <v>85</v>
      </c>
    </row>
    <row r="196" s="2" customFormat="1">
      <c r="A196" s="40"/>
      <c r="B196" s="41"/>
      <c r="C196" s="42"/>
      <c r="D196" s="220" t="s">
        <v>137</v>
      </c>
      <c r="E196" s="42"/>
      <c r="F196" s="221" t="s">
        <v>237</v>
      </c>
      <c r="G196" s="42"/>
      <c r="H196" s="42"/>
      <c r="I196" s="217"/>
      <c r="J196" s="42"/>
      <c r="K196" s="42"/>
      <c r="L196" s="46"/>
      <c r="M196" s="218"/>
      <c r="N196" s="219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137</v>
      </c>
      <c r="AU196" s="19" t="s">
        <v>85</v>
      </c>
    </row>
    <row r="197" s="2" customFormat="1">
      <c r="A197" s="40"/>
      <c r="B197" s="41"/>
      <c r="C197" s="42"/>
      <c r="D197" s="215" t="s">
        <v>139</v>
      </c>
      <c r="E197" s="42"/>
      <c r="F197" s="222" t="s">
        <v>178</v>
      </c>
      <c r="G197" s="42"/>
      <c r="H197" s="42"/>
      <c r="I197" s="217"/>
      <c r="J197" s="42"/>
      <c r="K197" s="42"/>
      <c r="L197" s="46"/>
      <c r="M197" s="218"/>
      <c r="N197" s="219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139</v>
      </c>
      <c r="AU197" s="19" t="s">
        <v>85</v>
      </c>
    </row>
    <row r="198" s="13" customFormat="1">
      <c r="A198" s="13"/>
      <c r="B198" s="223"/>
      <c r="C198" s="224"/>
      <c r="D198" s="215" t="s">
        <v>141</v>
      </c>
      <c r="E198" s="225" t="s">
        <v>19</v>
      </c>
      <c r="F198" s="226" t="s">
        <v>152</v>
      </c>
      <c r="G198" s="224"/>
      <c r="H198" s="225" t="s">
        <v>19</v>
      </c>
      <c r="I198" s="227"/>
      <c r="J198" s="224"/>
      <c r="K198" s="224"/>
      <c r="L198" s="228"/>
      <c r="M198" s="229"/>
      <c r="N198" s="230"/>
      <c r="O198" s="230"/>
      <c r="P198" s="230"/>
      <c r="Q198" s="230"/>
      <c r="R198" s="230"/>
      <c r="S198" s="230"/>
      <c r="T198" s="23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2" t="s">
        <v>141</v>
      </c>
      <c r="AU198" s="232" t="s">
        <v>85</v>
      </c>
      <c r="AV198" s="13" t="s">
        <v>83</v>
      </c>
      <c r="AW198" s="13" t="s">
        <v>35</v>
      </c>
      <c r="AX198" s="13" t="s">
        <v>75</v>
      </c>
      <c r="AY198" s="232" t="s">
        <v>126</v>
      </c>
    </row>
    <row r="199" s="14" customFormat="1">
      <c r="A199" s="14"/>
      <c r="B199" s="233"/>
      <c r="C199" s="234"/>
      <c r="D199" s="215" t="s">
        <v>141</v>
      </c>
      <c r="E199" s="235" t="s">
        <v>19</v>
      </c>
      <c r="F199" s="236" t="s">
        <v>238</v>
      </c>
      <c r="G199" s="234"/>
      <c r="H199" s="237">
        <v>5.5999999999999996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3" t="s">
        <v>141</v>
      </c>
      <c r="AU199" s="243" t="s">
        <v>85</v>
      </c>
      <c r="AV199" s="14" t="s">
        <v>85</v>
      </c>
      <c r="AW199" s="14" t="s">
        <v>35</v>
      </c>
      <c r="AX199" s="14" t="s">
        <v>75</v>
      </c>
      <c r="AY199" s="243" t="s">
        <v>126</v>
      </c>
    </row>
    <row r="200" s="14" customFormat="1">
      <c r="A200" s="14"/>
      <c r="B200" s="233"/>
      <c r="C200" s="234"/>
      <c r="D200" s="215" t="s">
        <v>141</v>
      </c>
      <c r="E200" s="235" t="s">
        <v>19</v>
      </c>
      <c r="F200" s="236" t="s">
        <v>239</v>
      </c>
      <c r="G200" s="234"/>
      <c r="H200" s="237">
        <v>15.800000000000001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3" t="s">
        <v>141</v>
      </c>
      <c r="AU200" s="243" t="s">
        <v>85</v>
      </c>
      <c r="AV200" s="14" t="s">
        <v>85</v>
      </c>
      <c r="AW200" s="14" t="s">
        <v>35</v>
      </c>
      <c r="AX200" s="14" t="s">
        <v>75</v>
      </c>
      <c r="AY200" s="243" t="s">
        <v>126</v>
      </c>
    </row>
    <row r="201" s="13" customFormat="1">
      <c r="A201" s="13"/>
      <c r="B201" s="223"/>
      <c r="C201" s="224"/>
      <c r="D201" s="215" t="s">
        <v>141</v>
      </c>
      <c r="E201" s="225" t="s">
        <v>19</v>
      </c>
      <c r="F201" s="226" t="s">
        <v>142</v>
      </c>
      <c r="G201" s="224"/>
      <c r="H201" s="225" t="s">
        <v>19</v>
      </c>
      <c r="I201" s="227"/>
      <c r="J201" s="224"/>
      <c r="K201" s="224"/>
      <c r="L201" s="228"/>
      <c r="M201" s="229"/>
      <c r="N201" s="230"/>
      <c r="O201" s="230"/>
      <c r="P201" s="230"/>
      <c r="Q201" s="230"/>
      <c r="R201" s="230"/>
      <c r="S201" s="230"/>
      <c r="T201" s="23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2" t="s">
        <v>141</v>
      </c>
      <c r="AU201" s="232" t="s">
        <v>85</v>
      </c>
      <c r="AV201" s="13" t="s">
        <v>83</v>
      </c>
      <c r="AW201" s="13" t="s">
        <v>35</v>
      </c>
      <c r="AX201" s="13" t="s">
        <v>75</v>
      </c>
      <c r="AY201" s="232" t="s">
        <v>126</v>
      </c>
    </row>
    <row r="202" s="14" customFormat="1">
      <c r="A202" s="14"/>
      <c r="B202" s="233"/>
      <c r="C202" s="234"/>
      <c r="D202" s="215" t="s">
        <v>141</v>
      </c>
      <c r="E202" s="235" t="s">
        <v>19</v>
      </c>
      <c r="F202" s="236" t="s">
        <v>240</v>
      </c>
      <c r="G202" s="234"/>
      <c r="H202" s="237">
        <v>7.4000000000000004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3" t="s">
        <v>141</v>
      </c>
      <c r="AU202" s="243" t="s">
        <v>85</v>
      </c>
      <c r="AV202" s="14" t="s">
        <v>85</v>
      </c>
      <c r="AW202" s="14" t="s">
        <v>35</v>
      </c>
      <c r="AX202" s="14" t="s">
        <v>75</v>
      </c>
      <c r="AY202" s="243" t="s">
        <v>126</v>
      </c>
    </row>
    <row r="203" s="14" customFormat="1">
      <c r="A203" s="14"/>
      <c r="B203" s="233"/>
      <c r="C203" s="234"/>
      <c r="D203" s="215" t="s">
        <v>141</v>
      </c>
      <c r="E203" s="235" t="s">
        <v>19</v>
      </c>
      <c r="F203" s="236" t="s">
        <v>241</v>
      </c>
      <c r="G203" s="234"/>
      <c r="H203" s="237">
        <v>22.899999999999999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3" t="s">
        <v>141</v>
      </c>
      <c r="AU203" s="243" t="s">
        <v>85</v>
      </c>
      <c r="AV203" s="14" t="s">
        <v>85</v>
      </c>
      <c r="AW203" s="14" t="s">
        <v>35</v>
      </c>
      <c r="AX203" s="14" t="s">
        <v>75</v>
      </c>
      <c r="AY203" s="243" t="s">
        <v>126</v>
      </c>
    </row>
    <row r="204" s="13" customFormat="1">
      <c r="A204" s="13"/>
      <c r="B204" s="223"/>
      <c r="C204" s="224"/>
      <c r="D204" s="215" t="s">
        <v>141</v>
      </c>
      <c r="E204" s="225" t="s">
        <v>19</v>
      </c>
      <c r="F204" s="226" t="s">
        <v>143</v>
      </c>
      <c r="G204" s="224"/>
      <c r="H204" s="225" t="s">
        <v>19</v>
      </c>
      <c r="I204" s="227"/>
      <c r="J204" s="224"/>
      <c r="K204" s="224"/>
      <c r="L204" s="228"/>
      <c r="M204" s="229"/>
      <c r="N204" s="230"/>
      <c r="O204" s="230"/>
      <c r="P204" s="230"/>
      <c r="Q204" s="230"/>
      <c r="R204" s="230"/>
      <c r="S204" s="230"/>
      <c r="T204" s="23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2" t="s">
        <v>141</v>
      </c>
      <c r="AU204" s="232" t="s">
        <v>85</v>
      </c>
      <c r="AV204" s="13" t="s">
        <v>83</v>
      </c>
      <c r="AW204" s="13" t="s">
        <v>35</v>
      </c>
      <c r="AX204" s="13" t="s">
        <v>75</v>
      </c>
      <c r="AY204" s="232" t="s">
        <v>126</v>
      </c>
    </row>
    <row r="205" s="14" customFormat="1">
      <c r="A205" s="14"/>
      <c r="B205" s="233"/>
      <c r="C205" s="234"/>
      <c r="D205" s="215" t="s">
        <v>141</v>
      </c>
      <c r="E205" s="235" t="s">
        <v>19</v>
      </c>
      <c r="F205" s="236" t="s">
        <v>242</v>
      </c>
      <c r="G205" s="234"/>
      <c r="H205" s="237">
        <v>12.800000000000001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3" t="s">
        <v>141</v>
      </c>
      <c r="AU205" s="243" t="s">
        <v>85</v>
      </c>
      <c r="AV205" s="14" t="s">
        <v>85</v>
      </c>
      <c r="AW205" s="14" t="s">
        <v>35</v>
      </c>
      <c r="AX205" s="14" t="s">
        <v>75</v>
      </c>
      <c r="AY205" s="243" t="s">
        <v>126</v>
      </c>
    </row>
    <row r="206" s="14" customFormat="1">
      <c r="A206" s="14"/>
      <c r="B206" s="233"/>
      <c r="C206" s="234"/>
      <c r="D206" s="215" t="s">
        <v>141</v>
      </c>
      <c r="E206" s="235" t="s">
        <v>19</v>
      </c>
      <c r="F206" s="236" t="s">
        <v>243</v>
      </c>
      <c r="G206" s="234"/>
      <c r="H206" s="237">
        <v>21.300000000000001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3" t="s">
        <v>141</v>
      </c>
      <c r="AU206" s="243" t="s">
        <v>85</v>
      </c>
      <c r="AV206" s="14" t="s">
        <v>85</v>
      </c>
      <c r="AW206" s="14" t="s">
        <v>35</v>
      </c>
      <c r="AX206" s="14" t="s">
        <v>75</v>
      </c>
      <c r="AY206" s="243" t="s">
        <v>126</v>
      </c>
    </row>
    <row r="207" s="13" customFormat="1">
      <c r="A207" s="13"/>
      <c r="B207" s="223"/>
      <c r="C207" s="224"/>
      <c r="D207" s="215" t="s">
        <v>141</v>
      </c>
      <c r="E207" s="225" t="s">
        <v>19</v>
      </c>
      <c r="F207" s="226" t="s">
        <v>145</v>
      </c>
      <c r="G207" s="224"/>
      <c r="H207" s="225" t="s">
        <v>19</v>
      </c>
      <c r="I207" s="227"/>
      <c r="J207" s="224"/>
      <c r="K207" s="224"/>
      <c r="L207" s="228"/>
      <c r="M207" s="229"/>
      <c r="N207" s="230"/>
      <c r="O207" s="230"/>
      <c r="P207" s="230"/>
      <c r="Q207" s="230"/>
      <c r="R207" s="230"/>
      <c r="S207" s="230"/>
      <c r="T207" s="23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2" t="s">
        <v>141</v>
      </c>
      <c r="AU207" s="232" t="s">
        <v>85</v>
      </c>
      <c r="AV207" s="13" t="s">
        <v>83</v>
      </c>
      <c r="AW207" s="13" t="s">
        <v>35</v>
      </c>
      <c r="AX207" s="13" t="s">
        <v>75</v>
      </c>
      <c r="AY207" s="232" t="s">
        <v>126</v>
      </c>
    </row>
    <row r="208" s="14" customFormat="1">
      <c r="A208" s="14"/>
      <c r="B208" s="233"/>
      <c r="C208" s="234"/>
      <c r="D208" s="215" t="s">
        <v>141</v>
      </c>
      <c r="E208" s="235" t="s">
        <v>19</v>
      </c>
      <c r="F208" s="236" t="s">
        <v>244</v>
      </c>
      <c r="G208" s="234"/>
      <c r="H208" s="237">
        <v>7.4000000000000004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141</v>
      </c>
      <c r="AU208" s="243" t="s">
        <v>85</v>
      </c>
      <c r="AV208" s="14" t="s">
        <v>85</v>
      </c>
      <c r="AW208" s="14" t="s">
        <v>35</v>
      </c>
      <c r="AX208" s="14" t="s">
        <v>75</v>
      </c>
      <c r="AY208" s="243" t="s">
        <v>126</v>
      </c>
    </row>
    <row r="209" s="14" customFormat="1">
      <c r="A209" s="14"/>
      <c r="B209" s="233"/>
      <c r="C209" s="234"/>
      <c r="D209" s="215" t="s">
        <v>141</v>
      </c>
      <c r="E209" s="235" t="s">
        <v>19</v>
      </c>
      <c r="F209" s="236" t="s">
        <v>245</v>
      </c>
      <c r="G209" s="234"/>
      <c r="H209" s="237">
        <v>22.899999999999999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3" t="s">
        <v>141</v>
      </c>
      <c r="AU209" s="243" t="s">
        <v>85</v>
      </c>
      <c r="AV209" s="14" t="s">
        <v>85</v>
      </c>
      <c r="AW209" s="14" t="s">
        <v>35</v>
      </c>
      <c r="AX209" s="14" t="s">
        <v>75</v>
      </c>
      <c r="AY209" s="243" t="s">
        <v>126</v>
      </c>
    </row>
    <row r="210" s="16" customFormat="1">
      <c r="A210" s="16"/>
      <c r="B210" s="255"/>
      <c r="C210" s="256"/>
      <c r="D210" s="215" t="s">
        <v>141</v>
      </c>
      <c r="E210" s="257" t="s">
        <v>19</v>
      </c>
      <c r="F210" s="258" t="s">
        <v>156</v>
      </c>
      <c r="G210" s="256"/>
      <c r="H210" s="259">
        <v>116.09999999999999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65" t="s">
        <v>141</v>
      </c>
      <c r="AU210" s="265" t="s">
        <v>85</v>
      </c>
      <c r="AV210" s="16" t="s">
        <v>157</v>
      </c>
      <c r="AW210" s="16" t="s">
        <v>35</v>
      </c>
      <c r="AX210" s="16" t="s">
        <v>75</v>
      </c>
      <c r="AY210" s="265" t="s">
        <v>126</v>
      </c>
    </row>
    <row r="211" s="13" customFormat="1">
      <c r="A211" s="13"/>
      <c r="B211" s="223"/>
      <c r="C211" s="224"/>
      <c r="D211" s="215" t="s">
        <v>141</v>
      </c>
      <c r="E211" s="225" t="s">
        <v>19</v>
      </c>
      <c r="F211" s="226" t="s">
        <v>161</v>
      </c>
      <c r="G211" s="224"/>
      <c r="H211" s="225" t="s">
        <v>19</v>
      </c>
      <c r="I211" s="227"/>
      <c r="J211" s="224"/>
      <c r="K211" s="224"/>
      <c r="L211" s="228"/>
      <c r="M211" s="229"/>
      <c r="N211" s="230"/>
      <c r="O211" s="230"/>
      <c r="P211" s="230"/>
      <c r="Q211" s="230"/>
      <c r="R211" s="230"/>
      <c r="S211" s="230"/>
      <c r="T211" s="23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2" t="s">
        <v>141</v>
      </c>
      <c r="AU211" s="232" t="s">
        <v>85</v>
      </c>
      <c r="AV211" s="13" t="s">
        <v>83</v>
      </c>
      <c r="AW211" s="13" t="s">
        <v>35</v>
      </c>
      <c r="AX211" s="13" t="s">
        <v>75</v>
      </c>
      <c r="AY211" s="232" t="s">
        <v>126</v>
      </c>
    </row>
    <row r="212" s="14" customFormat="1">
      <c r="A212" s="14"/>
      <c r="B212" s="233"/>
      <c r="C212" s="234"/>
      <c r="D212" s="215" t="s">
        <v>141</v>
      </c>
      <c r="E212" s="235" t="s">
        <v>19</v>
      </c>
      <c r="F212" s="236" t="s">
        <v>162</v>
      </c>
      <c r="G212" s="234"/>
      <c r="H212" s="237">
        <v>3.2000000000000002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3" t="s">
        <v>141</v>
      </c>
      <c r="AU212" s="243" t="s">
        <v>85</v>
      </c>
      <c r="AV212" s="14" t="s">
        <v>85</v>
      </c>
      <c r="AW212" s="14" t="s">
        <v>35</v>
      </c>
      <c r="AX212" s="14" t="s">
        <v>75</v>
      </c>
      <c r="AY212" s="243" t="s">
        <v>126</v>
      </c>
    </row>
    <row r="213" s="13" customFormat="1">
      <c r="A213" s="13"/>
      <c r="B213" s="223"/>
      <c r="C213" s="224"/>
      <c r="D213" s="215" t="s">
        <v>141</v>
      </c>
      <c r="E213" s="225" t="s">
        <v>19</v>
      </c>
      <c r="F213" s="226" t="s">
        <v>163</v>
      </c>
      <c r="G213" s="224"/>
      <c r="H213" s="225" t="s">
        <v>19</v>
      </c>
      <c r="I213" s="227"/>
      <c r="J213" s="224"/>
      <c r="K213" s="224"/>
      <c r="L213" s="228"/>
      <c r="M213" s="229"/>
      <c r="N213" s="230"/>
      <c r="O213" s="230"/>
      <c r="P213" s="230"/>
      <c r="Q213" s="230"/>
      <c r="R213" s="230"/>
      <c r="S213" s="230"/>
      <c r="T213" s="23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2" t="s">
        <v>141</v>
      </c>
      <c r="AU213" s="232" t="s">
        <v>85</v>
      </c>
      <c r="AV213" s="13" t="s">
        <v>83</v>
      </c>
      <c r="AW213" s="13" t="s">
        <v>35</v>
      </c>
      <c r="AX213" s="13" t="s">
        <v>75</v>
      </c>
      <c r="AY213" s="232" t="s">
        <v>126</v>
      </c>
    </row>
    <row r="214" s="14" customFormat="1">
      <c r="A214" s="14"/>
      <c r="B214" s="233"/>
      <c r="C214" s="234"/>
      <c r="D214" s="215" t="s">
        <v>141</v>
      </c>
      <c r="E214" s="235" t="s">
        <v>19</v>
      </c>
      <c r="F214" s="236" t="s">
        <v>246</v>
      </c>
      <c r="G214" s="234"/>
      <c r="H214" s="237">
        <v>6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141</v>
      </c>
      <c r="AU214" s="243" t="s">
        <v>85</v>
      </c>
      <c r="AV214" s="14" t="s">
        <v>85</v>
      </c>
      <c r="AW214" s="14" t="s">
        <v>35</v>
      </c>
      <c r="AX214" s="14" t="s">
        <v>75</v>
      </c>
      <c r="AY214" s="243" t="s">
        <v>126</v>
      </c>
    </row>
    <row r="215" s="15" customFormat="1">
      <c r="A215" s="15"/>
      <c r="B215" s="244"/>
      <c r="C215" s="245"/>
      <c r="D215" s="215" t="s">
        <v>141</v>
      </c>
      <c r="E215" s="246" t="s">
        <v>19</v>
      </c>
      <c r="F215" s="247" t="s">
        <v>146</v>
      </c>
      <c r="G215" s="245"/>
      <c r="H215" s="248">
        <v>125.3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4" t="s">
        <v>141</v>
      </c>
      <c r="AU215" s="254" t="s">
        <v>85</v>
      </c>
      <c r="AV215" s="15" t="s">
        <v>133</v>
      </c>
      <c r="AW215" s="15" t="s">
        <v>35</v>
      </c>
      <c r="AX215" s="15" t="s">
        <v>83</v>
      </c>
      <c r="AY215" s="254" t="s">
        <v>126</v>
      </c>
    </row>
    <row r="216" s="2" customFormat="1" ht="16.5" customHeight="1">
      <c r="A216" s="40"/>
      <c r="B216" s="41"/>
      <c r="C216" s="202" t="s">
        <v>247</v>
      </c>
      <c r="D216" s="202" t="s">
        <v>128</v>
      </c>
      <c r="E216" s="203" t="s">
        <v>248</v>
      </c>
      <c r="F216" s="204" t="s">
        <v>249</v>
      </c>
      <c r="G216" s="205" t="s">
        <v>131</v>
      </c>
      <c r="H216" s="206">
        <v>18.800000000000001</v>
      </c>
      <c r="I216" s="207"/>
      <c r="J216" s="208">
        <f>ROUND(I216*H216,2)</f>
        <v>0</v>
      </c>
      <c r="K216" s="204" t="s">
        <v>132</v>
      </c>
      <c r="L216" s="46"/>
      <c r="M216" s="209" t="s">
        <v>19</v>
      </c>
      <c r="N216" s="210" t="s">
        <v>46</v>
      </c>
      <c r="O216" s="86"/>
      <c r="P216" s="211">
        <f>O216*H216</f>
        <v>0</v>
      </c>
      <c r="Q216" s="211">
        <v>0</v>
      </c>
      <c r="R216" s="211">
        <f>Q216*H216</f>
        <v>0</v>
      </c>
      <c r="S216" s="211">
        <v>0.23999999999999999</v>
      </c>
      <c r="T216" s="212">
        <f>S216*H216</f>
        <v>4.5119999999999996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3" t="s">
        <v>133</v>
      </c>
      <c r="AT216" s="213" t="s">
        <v>128</v>
      </c>
      <c r="AU216" s="213" t="s">
        <v>85</v>
      </c>
      <c r="AY216" s="19" t="s">
        <v>126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19" t="s">
        <v>83</v>
      </c>
      <c r="BK216" s="214">
        <f>ROUND(I216*H216,2)</f>
        <v>0</v>
      </c>
      <c r="BL216" s="19" t="s">
        <v>133</v>
      </c>
      <c r="BM216" s="213" t="s">
        <v>250</v>
      </c>
    </row>
    <row r="217" s="2" customFormat="1">
      <c r="A217" s="40"/>
      <c r="B217" s="41"/>
      <c r="C217" s="42"/>
      <c r="D217" s="215" t="s">
        <v>135</v>
      </c>
      <c r="E217" s="42"/>
      <c r="F217" s="216" t="s">
        <v>251</v>
      </c>
      <c r="G217" s="42"/>
      <c r="H217" s="42"/>
      <c r="I217" s="217"/>
      <c r="J217" s="42"/>
      <c r="K217" s="42"/>
      <c r="L217" s="46"/>
      <c r="M217" s="218"/>
      <c r="N217" s="219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135</v>
      </c>
      <c r="AU217" s="19" t="s">
        <v>85</v>
      </c>
    </row>
    <row r="218" s="2" customFormat="1">
      <c r="A218" s="40"/>
      <c r="B218" s="41"/>
      <c r="C218" s="42"/>
      <c r="D218" s="220" t="s">
        <v>137</v>
      </c>
      <c r="E218" s="42"/>
      <c r="F218" s="221" t="s">
        <v>252</v>
      </c>
      <c r="G218" s="42"/>
      <c r="H218" s="42"/>
      <c r="I218" s="217"/>
      <c r="J218" s="42"/>
      <c r="K218" s="42"/>
      <c r="L218" s="46"/>
      <c r="M218" s="218"/>
      <c r="N218" s="219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137</v>
      </c>
      <c r="AU218" s="19" t="s">
        <v>85</v>
      </c>
    </row>
    <row r="219" s="2" customFormat="1">
      <c r="A219" s="40"/>
      <c r="B219" s="41"/>
      <c r="C219" s="42"/>
      <c r="D219" s="215" t="s">
        <v>139</v>
      </c>
      <c r="E219" s="42"/>
      <c r="F219" s="222" t="s">
        <v>178</v>
      </c>
      <c r="G219" s="42"/>
      <c r="H219" s="42"/>
      <c r="I219" s="217"/>
      <c r="J219" s="42"/>
      <c r="K219" s="42"/>
      <c r="L219" s="46"/>
      <c r="M219" s="218"/>
      <c r="N219" s="219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139</v>
      </c>
      <c r="AU219" s="19" t="s">
        <v>85</v>
      </c>
    </row>
    <row r="220" s="13" customFormat="1">
      <c r="A220" s="13"/>
      <c r="B220" s="223"/>
      <c r="C220" s="224"/>
      <c r="D220" s="215" t="s">
        <v>141</v>
      </c>
      <c r="E220" s="225" t="s">
        <v>19</v>
      </c>
      <c r="F220" s="226" t="s">
        <v>227</v>
      </c>
      <c r="G220" s="224"/>
      <c r="H220" s="225" t="s">
        <v>19</v>
      </c>
      <c r="I220" s="227"/>
      <c r="J220" s="224"/>
      <c r="K220" s="224"/>
      <c r="L220" s="228"/>
      <c r="M220" s="229"/>
      <c r="N220" s="230"/>
      <c r="O220" s="230"/>
      <c r="P220" s="230"/>
      <c r="Q220" s="230"/>
      <c r="R220" s="230"/>
      <c r="S220" s="230"/>
      <c r="T220" s="23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2" t="s">
        <v>141</v>
      </c>
      <c r="AU220" s="232" t="s">
        <v>85</v>
      </c>
      <c r="AV220" s="13" t="s">
        <v>83</v>
      </c>
      <c r="AW220" s="13" t="s">
        <v>35</v>
      </c>
      <c r="AX220" s="13" t="s">
        <v>75</v>
      </c>
      <c r="AY220" s="232" t="s">
        <v>126</v>
      </c>
    </row>
    <row r="221" s="14" customFormat="1">
      <c r="A221" s="14"/>
      <c r="B221" s="233"/>
      <c r="C221" s="234"/>
      <c r="D221" s="215" t="s">
        <v>141</v>
      </c>
      <c r="E221" s="235" t="s">
        <v>19</v>
      </c>
      <c r="F221" s="236" t="s">
        <v>228</v>
      </c>
      <c r="G221" s="234"/>
      <c r="H221" s="237">
        <v>1.8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3" t="s">
        <v>141</v>
      </c>
      <c r="AU221" s="243" t="s">
        <v>85</v>
      </c>
      <c r="AV221" s="14" t="s">
        <v>85</v>
      </c>
      <c r="AW221" s="14" t="s">
        <v>35</v>
      </c>
      <c r="AX221" s="14" t="s">
        <v>75</v>
      </c>
      <c r="AY221" s="243" t="s">
        <v>126</v>
      </c>
    </row>
    <row r="222" s="13" customFormat="1">
      <c r="A222" s="13"/>
      <c r="B222" s="223"/>
      <c r="C222" s="224"/>
      <c r="D222" s="215" t="s">
        <v>141</v>
      </c>
      <c r="E222" s="225" t="s">
        <v>19</v>
      </c>
      <c r="F222" s="226" t="s">
        <v>229</v>
      </c>
      <c r="G222" s="224"/>
      <c r="H222" s="225" t="s">
        <v>19</v>
      </c>
      <c r="I222" s="227"/>
      <c r="J222" s="224"/>
      <c r="K222" s="224"/>
      <c r="L222" s="228"/>
      <c r="M222" s="229"/>
      <c r="N222" s="230"/>
      <c r="O222" s="230"/>
      <c r="P222" s="230"/>
      <c r="Q222" s="230"/>
      <c r="R222" s="230"/>
      <c r="S222" s="230"/>
      <c r="T222" s="23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2" t="s">
        <v>141</v>
      </c>
      <c r="AU222" s="232" t="s">
        <v>85</v>
      </c>
      <c r="AV222" s="13" t="s">
        <v>83</v>
      </c>
      <c r="AW222" s="13" t="s">
        <v>35</v>
      </c>
      <c r="AX222" s="13" t="s">
        <v>75</v>
      </c>
      <c r="AY222" s="232" t="s">
        <v>126</v>
      </c>
    </row>
    <row r="223" s="14" customFormat="1">
      <c r="A223" s="14"/>
      <c r="B223" s="233"/>
      <c r="C223" s="234"/>
      <c r="D223" s="215" t="s">
        <v>141</v>
      </c>
      <c r="E223" s="235" t="s">
        <v>19</v>
      </c>
      <c r="F223" s="236" t="s">
        <v>230</v>
      </c>
      <c r="G223" s="234"/>
      <c r="H223" s="237">
        <v>4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3" t="s">
        <v>141</v>
      </c>
      <c r="AU223" s="243" t="s">
        <v>85</v>
      </c>
      <c r="AV223" s="14" t="s">
        <v>85</v>
      </c>
      <c r="AW223" s="14" t="s">
        <v>35</v>
      </c>
      <c r="AX223" s="14" t="s">
        <v>75</v>
      </c>
      <c r="AY223" s="243" t="s">
        <v>126</v>
      </c>
    </row>
    <row r="224" s="16" customFormat="1">
      <c r="A224" s="16"/>
      <c r="B224" s="255"/>
      <c r="C224" s="256"/>
      <c r="D224" s="215" t="s">
        <v>141</v>
      </c>
      <c r="E224" s="257" t="s">
        <v>19</v>
      </c>
      <c r="F224" s="258" t="s">
        <v>156</v>
      </c>
      <c r="G224" s="256"/>
      <c r="H224" s="259">
        <v>5.7999999999999998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65" t="s">
        <v>141</v>
      </c>
      <c r="AU224" s="265" t="s">
        <v>85</v>
      </c>
      <c r="AV224" s="16" t="s">
        <v>157</v>
      </c>
      <c r="AW224" s="16" t="s">
        <v>35</v>
      </c>
      <c r="AX224" s="16" t="s">
        <v>75</v>
      </c>
      <c r="AY224" s="265" t="s">
        <v>126</v>
      </c>
    </row>
    <row r="225" s="13" customFormat="1">
      <c r="A225" s="13"/>
      <c r="B225" s="223"/>
      <c r="C225" s="224"/>
      <c r="D225" s="215" t="s">
        <v>141</v>
      </c>
      <c r="E225" s="225" t="s">
        <v>19</v>
      </c>
      <c r="F225" s="226" t="s">
        <v>161</v>
      </c>
      <c r="G225" s="224"/>
      <c r="H225" s="225" t="s">
        <v>19</v>
      </c>
      <c r="I225" s="227"/>
      <c r="J225" s="224"/>
      <c r="K225" s="224"/>
      <c r="L225" s="228"/>
      <c r="M225" s="229"/>
      <c r="N225" s="230"/>
      <c r="O225" s="230"/>
      <c r="P225" s="230"/>
      <c r="Q225" s="230"/>
      <c r="R225" s="230"/>
      <c r="S225" s="230"/>
      <c r="T225" s="23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2" t="s">
        <v>141</v>
      </c>
      <c r="AU225" s="232" t="s">
        <v>85</v>
      </c>
      <c r="AV225" s="13" t="s">
        <v>83</v>
      </c>
      <c r="AW225" s="13" t="s">
        <v>35</v>
      </c>
      <c r="AX225" s="13" t="s">
        <v>75</v>
      </c>
      <c r="AY225" s="232" t="s">
        <v>126</v>
      </c>
    </row>
    <row r="226" s="14" customFormat="1">
      <c r="A226" s="14"/>
      <c r="B226" s="233"/>
      <c r="C226" s="234"/>
      <c r="D226" s="215" t="s">
        <v>141</v>
      </c>
      <c r="E226" s="235" t="s">
        <v>19</v>
      </c>
      <c r="F226" s="236" t="s">
        <v>231</v>
      </c>
      <c r="G226" s="234"/>
      <c r="H226" s="237">
        <v>13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3" t="s">
        <v>141</v>
      </c>
      <c r="AU226" s="243" t="s">
        <v>85</v>
      </c>
      <c r="AV226" s="14" t="s">
        <v>85</v>
      </c>
      <c r="AW226" s="14" t="s">
        <v>35</v>
      </c>
      <c r="AX226" s="14" t="s">
        <v>75</v>
      </c>
      <c r="AY226" s="243" t="s">
        <v>126</v>
      </c>
    </row>
    <row r="227" s="15" customFormat="1">
      <c r="A227" s="15"/>
      <c r="B227" s="244"/>
      <c r="C227" s="245"/>
      <c r="D227" s="215" t="s">
        <v>141</v>
      </c>
      <c r="E227" s="246" t="s">
        <v>19</v>
      </c>
      <c r="F227" s="247" t="s">
        <v>146</v>
      </c>
      <c r="G227" s="245"/>
      <c r="H227" s="248">
        <v>18.800000000000001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4" t="s">
        <v>141</v>
      </c>
      <c r="AU227" s="254" t="s">
        <v>85</v>
      </c>
      <c r="AV227" s="15" t="s">
        <v>133</v>
      </c>
      <c r="AW227" s="15" t="s">
        <v>35</v>
      </c>
      <c r="AX227" s="15" t="s">
        <v>83</v>
      </c>
      <c r="AY227" s="254" t="s">
        <v>126</v>
      </c>
    </row>
    <row r="228" s="2" customFormat="1" ht="16.5" customHeight="1">
      <c r="A228" s="40"/>
      <c r="B228" s="41"/>
      <c r="C228" s="202" t="s">
        <v>253</v>
      </c>
      <c r="D228" s="202" t="s">
        <v>128</v>
      </c>
      <c r="E228" s="203" t="s">
        <v>254</v>
      </c>
      <c r="F228" s="204" t="s">
        <v>255</v>
      </c>
      <c r="G228" s="205" t="s">
        <v>131</v>
      </c>
      <c r="H228" s="206">
        <v>18.800000000000001</v>
      </c>
      <c r="I228" s="207"/>
      <c r="J228" s="208">
        <f>ROUND(I228*H228,2)</f>
        <v>0</v>
      </c>
      <c r="K228" s="204" t="s">
        <v>132</v>
      </c>
      <c r="L228" s="46"/>
      <c r="M228" s="209" t="s">
        <v>19</v>
      </c>
      <c r="N228" s="210" t="s">
        <v>46</v>
      </c>
      <c r="O228" s="86"/>
      <c r="P228" s="211">
        <f>O228*H228</f>
        <v>0</v>
      </c>
      <c r="Q228" s="211">
        <v>0</v>
      </c>
      <c r="R228" s="211">
        <f>Q228*H228</f>
        <v>0</v>
      </c>
      <c r="S228" s="211">
        <v>0.22</v>
      </c>
      <c r="T228" s="212">
        <f>S228*H228</f>
        <v>4.1360000000000001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3" t="s">
        <v>133</v>
      </c>
      <c r="AT228" s="213" t="s">
        <v>128</v>
      </c>
      <c r="AU228" s="213" t="s">
        <v>85</v>
      </c>
      <c r="AY228" s="19" t="s">
        <v>126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19" t="s">
        <v>83</v>
      </c>
      <c r="BK228" s="214">
        <f>ROUND(I228*H228,2)</f>
        <v>0</v>
      </c>
      <c r="BL228" s="19" t="s">
        <v>133</v>
      </c>
      <c r="BM228" s="213" t="s">
        <v>256</v>
      </c>
    </row>
    <row r="229" s="2" customFormat="1">
      <c r="A229" s="40"/>
      <c r="B229" s="41"/>
      <c r="C229" s="42"/>
      <c r="D229" s="215" t="s">
        <v>135</v>
      </c>
      <c r="E229" s="42"/>
      <c r="F229" s="216" t="s">
        <v>257</v>
      </c>
      <c r="G229" s="42"/>
      <c r="H229" s="42"/>
      <c r="I229" s="217"/>
      <c r="J229" s="42"/>
      <c r="K229" s="42"/>
      <c r="L229" s="46"/>
      <c r="M229" s="218"/>
      <c r="N229" s="219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135</v>
      </c>
      <c r="AU229" s="19" t="s">
        <v>85</v>
      </c>
    </row>
    <row r="230" s="2" customFormat="1">
      <c r="A230" s="40"/>
      <c r="B230" s="41"/>
      <c r="C230" s="42"/>
      <c r="D230" s="220" t="s">
        <v>137</v>
      </c>
      <c r="E230" s="42"/>
      <c r="F230" s="221" t="s">
        <v>258</v>
      </c>
      <c r="G230" s="42"/>
      <c r="H230" s="42"/>
      <c r="I230" s="217"/>
      <c r="J230" s="42"/>
      <c r="K230" s="42"/>
      <c r="L230" s="46"/>
      <c r="M230" s="218"/>
      <c r="N230" s="219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137</v>
      </c>
      <c r="AU230" s="19" t="s">
        <v>85</v>
      </c>
    </row>
    <row r="231" s="2" customFormat="1">
      <c r="A231" s="40"/>
      <c r="B231" s="41"/>
      <c r="C231" s="42"/>
      <c r="D231" s="215" t="s">
        <v>139</v>
      </c>
      <c r="E231" s="42"/>
      <c r="F231" s="222" t="s">
        <v>178</v>
      </c>
      <c r="G231" s="42"/>
      <c r="H231" s="42"/>
      <c r="I231" s="217"/>
      <c r="J231" s="42"/>
      <c r="K231" s="42"/>
      <c r="L231" s="46"/>
      <c r="M231" s="218"/>
      <c r="N231" s="219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139</v>
      </c>
      <c r="AU231" s="19" t="s">
        <v>85</v>
      </c>
    </row>
    <row r="232" s="13" customFormat="1">
      <c r="A232" s="13"/>
      <c r="B232" s="223"/>
      <c r="C232" s="224"/>
      <c r="D232" s="215" t="s">
        <v>141</v>
      </c>
      <c r="E232" s="225" t="s">
        <v>19</v>
      </c>
      <c r="F232" s="226" t="s">
        <v>227</v>
      </c>
      <c r="G232" s="224"/>
      <c r="H232" s="225" t="s">
        <v>19</v>
      </c>
      <c r="I232" s="227"/>
      <c r="J232" s="224"/>
      <c r="K232" s="224"/>
      <c r="L232" s="228"/>
      <c r="M232" s="229"/>
      <c r="N232" s="230"/>
      <c r="O232" s="230"/>
      <c r="P232" s="230"/>
      <c r="Q232" s="230"/>
      <c r="R232" s="230"/>
      <c r="S232" s="230"/>
      <c r="T232" s="23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2" t="s">
        <v>141</v>
      </c>
      <c r="AU232" s="232" t="s">
        <v>85</v>
      </c>
      <c r="AV232" s="13" t="s">
        <v>83</v>
      </c>
      <c r="AW232" s="13" t="s">
        <v>35</v>
      </c>
      <c r="AX232" s="13" t="s">
        <v>75</v>
      </c>
      <c r="AY232" s="232" t="s">
        <v>126</v>
      </c>
    </row>
    <row r="233" s="14" customFormat="1">
      <c r="A233" s="14"/>
      <c r="B233" s="233"/>
      <c r="C233" s="234"/>
      <c r="D233" s="215" t="s">
        <v>141</v>
      </c>
      <c r="E233" s="235" t="s">
        <v>19</v>
      </c>
      <c r="F233" s="236" t="s">
        <v>228</v>
      </c>
      <c r="G233" s="234"/>
      <c r="H233" s="237">
        <v>1.8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3" t="s">
        <v>141</v>
      </c>
      <c r="AU233" s="243" t="s">
        <v>85</v>
      </c>
      <c r="AV233" s="14" t="s">
        <v>85</v>
      </c>
      <c r="AW233" s="14" t="s">
        <v>35</v>
      </c>
      <c r="AX233" s="14" t="s">
        <v>75</v>
      </c>
      <c r="AY233" s="243" t="s">
        <v>126</v>
      </c>
    </row>
    <row r="234" s="13" customFormat="1">
      <c r="A234" s="13"/>
      <c r="B234" s="223"/>
      <c r="C234" s="224"/>
      <c r="D234" s="215" t="s">
        <v>141</v>
      </c>
      <c r="E234" s="225" t="s">
        <v>19</v>
      </c>
      <c r="F234" s="226" t="s">
        <v>229</v>
      </c>
      <c r="G234" s="224"/>
      <c r="H234" s="225" t="s">
        <v>19</v>
      </c>
      <c r="I234" s="227"/>
      <c r="J234" s="224"/>
      <c r="K234" s="224"/>
      <c r="L234" s="228"/>
      <c r="M234" s="229"/>
      <c r="N234" s="230"/>
      <c r="O234" s="230"/>
      <c r="P234" s="230"/>
      <c r="Q234" s="230"/>
      <c r="R234" s="230"/>
      <c r="S234" s="230"/>
      <c r="T234" s="23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2" t="s">
        <v>141</v>
      </c>
      <c r="AU234" s="232" t="s">
        <v>85</v>
      </c>
      <c r="AV234" s="13" t="s">
        <v>83</v>
      </c>
      <c r="AW234" s="13" t="s">
        <v>35</v>
      </c>
      <c r="AX234" s="13" t="s">
        <v>75</v>
      </c>
      <c r="AY234" s="232" t="s">
        <v>126</v>
      </c>
    </row>
    <row r="235" s="14" customFormat="1">
      <c r="A235" s="14"/>
      <c r="B235" s="233"/>
      <c r="C235" s="234"/>
      <c r="D235" s="215" t="s">
        <v>141</v>
      </c>
      <c r="E235" s="235" t="s">
        <v>19</v>
      </c>
      <c r="F235" s="236" t="s">
        <v>230</v>
      </c>
      <c r="G235" s="234"/>
      <c r="H235" s="237">
        <v>4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3" t="s">
        <v>141</v>
      </c>
      <c r="AU235" s="243" t="s">
        <v>85</v>
      </c>
      <c r="AV235" s="14" t="s">
        <v>85</v>
      </c>
      <c r="AW235" s="14" t="s">
        <v>35</v>
      </c>
      <c r="AX235" s="14" t="s">
        <v>75</v>
      </c>
      <c r="AY235" s="243" t="s">
        <v>126</v>
      </c>
    </row>
    <row r="236" s="16" customFormat="1">
      <c r="A236" s="16"/>
      <c r="B236" s="255"/>
      <c r="C236" s="256"/>
      <c r="D236" s="215" t="s">
        <v>141</v>
      </c>
      <c r="E236" s="257" t="s">
        <v>19</v>
      </c>
      <c r="F236" s="258" t="s">
        <v>156</v>
      </c>
      <c r="G236" s="256"/>
      <c r="H236" s="259">
        <v>5.7999999999999998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5" t="s">
        <v>141</v>
      </c>
      <c r="AU236" s="265" t="s">
        <v>85</v>
      </c>
      <c r="AV236" s="16" t="s">
        <v>157</v>
      </c>
      <c r="AW236" s="16" t="s">
        <v>35</v>
      </c>
      <c r="AX236" s="16" t="s">
        <v>75</v>
      </c>
      <c r="AY236" s="265" t="s">
        <v>126</v>
      </c>
    </row>
    <row r="237" s="13" customFormat="1">
      <c r="A237" s="13"/>
      <c r="B237" s="223"/>
      <c r="C237" s="224"/>
      <c r="D237" s="215" t="s">
        <v>141</v>
      </c>
      <c r="E237" s="225" t="s">
        <v>19</v>
      </c>
      <c r="F237" s="226" t="s">
        <v>161</v>
      </c>
      <c r="G237" s="224"/>
      <c r="H237" s="225" t="s">
        <v>19</v>
      </c>
      <c r="I237" s="227"/>
      <c r="J237" s="224"/>
      <c r="K237" s="224"/>
      <c r="L237" s="228"/>
      <c r="M237" s="229"/>
      <c r="N237" s="230"/>
      <c r="O237" s="230"/>
      <c r="P237" s="230"/>
      <c r="Q237" s="230"/>
      <c r="R237" s="230"/>
      <c r="S237" s="230"/>
      <c r="T237" s="23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2" t="s">
        <v>141</v>
      </c>
      <c r="AU237" s="232" t="s">
        <v>85</v>
      </c>
      <c r="AV237" s="13" t="s">
        <v>83</v>
      </c>
      <c r="AW237" s="13" t="s">
        <v>35</v>
      </c>
      <c r="AX237" s="13" t="s">
        <v>75</v>
      </c>
      <c r="AY237" s="232" t="s">
        <v>126</v>
      </c>
    </row>
    <row r="238" s="14" customFormat="1">
      <c r="A238" s="14"/>
      <c r="B238" s="233"/>
      <c r="C238" s="234"/>
      <c r="D238" s="215" t="s">
        <v>141</v>
      </c>
      <c r="E238" s="235" t="s">
        <v>19</v>
      </c>
      <c r="F238" s="236" t="s">
        <v>231</v>
      </c>
      <c r="G238" s="234"/>
      <c r="H238" s="237">
        <v>13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3" t="s">
        <v>141</v>
      </c>
      <c r="AU238" s="243" t="s">
        <v>85</v>
      </c>
      <c r="AV238" s="14" t="s">
        <v>85</v>
      </c>
      <c r="AW238" s="14" t="s">
        <v>35</v>
      </c>
      <c r="AX238" s="14" t="s">
        <v>75</v>
      </c>
      <c r="AY238" s="243" t="s">
        <v>126</v>
      </c>
    </row>
    <row r="239" s="15" customFormat="1">
      <c r="A239" s="15"/>
      <c r="B239" s="244"/>
      <c r="C239" s="245"/>
      <c r="D239" s="215" t="s">
        <v>141</v>
      </c>
      <c r="E239" s="246" t="s">
        <v>19</v>
      </c>
      <c r="F239" s="247" t="s">
        <v>146</v>
      </c>
      <c r="G239" s="245"/>
      <c r="H239" s="248">
        <v>18.800000000000001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4" t="s">
        <v>141</v>
      </c>
      <c r="AU239" s="254" t="s">
        <v>85</v>
      </c>
      <c r="AV239" s="15" t="s">
        <v>133</v>
      </c>
      <c r="AW239" s="15" t="s">
        <v>35</v>
      </c>
      <c r="AX239" s="15" t="s">
        <v>83</v>
      </c>
      <c r="AY239" s="254" t="s">
        <v>126</v>
      </c>
    </row>
    <row r="240" s="2" customFormat="1" ht="16.5" customHeight="1">
      <c r="A240" s="40"/>
      <c r="B240" s="41"/>
      <c r="C240" s="202" t="s">
        <v>8</v>
      </c>
      <c r="D240" s="202" t="s">
        <v>128</v>
      </c>
      <c r="E240" s="203" t="s">
        <v>259</v>
      </c>
      <c r="F240" s="204" t="s">
        <v>260</v>
      </c>
      <c r="G240" s="205" t="s">
        <v>131</v>
      </c>
      <c r="H240" s="206">
        <v>5.0999999999999996</v>
      </c>
      <c r="I240" s="207"/>
      <c r="J240" s="208">
        <f>ROUND(I240*H240,2)</f>
        <v>0</v>
      </c>
      <c r="K240" s="204" t="s">
        <v>132</v>
      </c>
      <c r="L240" s="46"/>
      <c r="M240" s="209" t="s">
        <v>19</v>
      </c>
      <c r="N240" s="210" t="s">
        <v>46</v>
      </c>
      <c r="O240" s="86"/>
      <c r="P240" s="211">
        <f>O240*H240</f>
        <v>0</v>
      </c>
      <c r="Q240" s="211">
        <v>0</v>
      </c>
      <c r="R240" s="211">
        <f>Q240*H240</f>
        <v>0</v>
      </c>
      <c r="S240" s="211">
        <v>0.45000000000000001</v>
      </c>
      <c r="T240" s="212">
        <f>S240*H240</f>
        <v>2.2949999999999999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3" t="s">
        <v>133</v>
      </c>
      <c r="AT240" s="213" t="s">
        <v>128</v>
      </c>
      <c r="AU240" s="213" t="s">
        <v>85</v>
      </c>
      <c r="AY240" s="19" t="s">
        <v>126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19" t="s">
        <v>83</v>
      </c>
      <c r="BK240" s="214">
        <f>ROUND(I240*H240,2)</f>
        <v>0</v>
      </c>
      <c r="BL240" s="19" t="s">
        <v>133</v>
      </c>
      <c r="BM240" s="213" t="s">
        <v>261</v>
      </c>
    </row>
    <row r="241" s="2" customFormat="1">
      <c r="A241" s="40"/>
      <c r="B241" s="41"/>
      <c r="C241" s="42"/>
      <c r="D241" s="215" t="s">
        <v>135</v>
      </c>
      <c r="E241" s="42"/>
      <c r="F241" s="216" t="s">
        <v>262</v>
      </c>
      <c r="G241" s="42"/>
      <c r="H241" s="42"/>
      <c r="I241" s="217"/>
      <c r="J241" s="42"/>
      <c r="K241" s="42"/>
      <c r="L241" s="46"/>
      <c r="M241" s="218"/>
      <c r="N241" s="219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135</v>
      </c>
      <c r="AU241" s="19" t="s">
        <v>85</v>
      </c>
    </row>
    <row r="242" s="2" customFormat="1">
      <c r="A242" s="40"/>
      <c r="B242" s="41"/>
      <c r="C242" s="42"/>
      <c r="D242" s="220" t="s">
        <v>137</v>
      </c>
      <c r="E242" s="42"/>
      <c r="F242" s="221" t="s">
        <v>263</v>
      </c>
      <c r="G242" s="42"/>
      <c r="H242" s="42"/>
      <c r="I242" s="217"/>
      <c r="J242" s="42"/>
      <c r="K242" s="42"/>
      <c r="L242" s="46"/>
      <c r="M242" s="218"/>
      <c r="N242" s="219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137</v>
      </c>
      <c r="AU242" s="19" t="s">
        <v>85</v>
      </c>
    </row>
    <row r="243" s="2" customFormat="1">
      <c r="A243" s="40"/>
      <c r="B243" s="41"/>
      <c r="C243" s="42"/>
      <c r="D243" s="215" t="s">
        <v>139</v>
      </c>
      <c r="E243" s="42"/>
      <c r="F243" s="222" t="s">
        <v>178</v>
      </c>
      <c r="G243" s="42"/>
      <c r="H243" s="42"/>
      <c r="I243" s="217"/>
      <c r="J243" s="42"/>
      <c r="K243" s="42"/>
      <c r="L243" s="46"/>
      <c r="M243" s="218"/>
      <c r="N243" s="219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139</v>
      </c>
      <c r="AU243" s="19" t="s">
        <v>85</v>
      </c>
    </row>
    <row r="244" s="13" customFormat="1">
      <c r="A244" s="13"/>
      <c r="B244" s="223"/>
      <c r="C244" s="224"/>
      <c r="D244" s="215" t="s">
        <v>141</v>
      </c>
      <c r="E244" s="225" t="s">
        <v>19</v>
      </c>
      <c r="F244" s="226" t="s">
        <v>152</v>
      </c>
      <c r="G244" s="224"/>
      <c r="H244" s="225" t="s">
        <v>19</v>
      </c>
      <c r="I244" s="227"/>
      <c r="J244" s="224"/>
      <c r="K244" s="224"/>
      <c r="L244" s="228"/>
      <c r="M244" s="229"/>
      <c r="N244" s="230"/>
      <c r="O244" s="230"/>
      <c r="P244" s="230"/>
      <c r="Q244" s="230"/>
      <c r="R244" s="230"/>
      <c r="S244" s="230"/>
      <c r="T244" s="23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2" t="s">
        <v>141</v>
      </c>
      <c r="AU244" s="232" t="s">
        <v>85</v>
      </c>
      <c r="AV244" s="13" t="s">
        <v>83</v>
      </c>
      <c r="AW244" s="13" t="s">
        <v>35</v>
      </c>
      <c r="AX244" s="13" t="s">
        <v>75</v>
      </c>
      <c r="AY244" s="232" t="s">
        <v>126</v>
      </c>
    </row>
    <row r="245" s="14" customFormat="1">
      <c r="A245" s="14"/>
      <c r="B245" s="233"/>
      <c r="C245" s="234"/>
      <c r="D245" s="215" t="s">
        <v>141</v>
      </c>
      <c r="E245" s="235" t="s">
        <v>19</v>
      </c>
      <c r="F245" s="236" t="s">
        <v>153</v>
      </c>
      <c r="G245" s="234"/>
      <c r="H245" s="237">
        <v>5.0999999999999996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3" t="s">
        <v>141</v>
      </c>
      <c r="AU245" s="243" t="s">
        <v>85</v>
      </c>
      <c r="AV245" s="14" t="s">
        <v>85</v>
      </c>
      <c r="AW245" s="14" t="s">
        <v>35</v>
      </c>
      <c r="AX245" s="14" t="s">
        <v>83</v>
      </c>
      <c r="AY245" s="243" t="s">
        <v>126</v>
      </c>
    </row>
    <row r="246" s="2" customFormat="1" ht="21.75" customHeight="1">
      <c r="A246" s="40"/>
      <c r="B246" s="41"/>
      <c r="C246" s="202" t="s">
        <v>264</v>
      </c>
      <c r="D246" s="202" t="s">
        <v>128</v>
      </c>
      <c r="E246" s="203" t="s">
        <v>265</v>
      </c>
      <c r="F246" s="204" t="s">
        <v>266</v>
      </c>
      <c r="G246" s="205" t="s">
        <v>131</v>
      </c>
      <c r="H246" s="206">
        <v>620.5</v>
      </c>
      <c r="I246" s="207"/>
      <c r="J246" s="208">
        <f>ROUND(I246*H246,2)</f>
        <v>0</v>
      </c>
      <c r="K246" s="204" t="s">
        <v>132</v>
      </c>
      <c r="L246" s="46"/>
      <c r="M246" s="209" t="s">
        <v>19</v>
      </c>
      <c r="N246" s="210" t="s">
        <v>46</v>
      </c>
      <c r="O246" s="86"/>
      <c r="P246" s="211">
        <f>O246*H246</f>
        <v>0</v>
      </c>
      <c r="Q246" s="211">
        <v>6.9999999999999994E-05</v>
      </c>
      <c r="R246" s="211">
        <f>Q246*H246</f>
        <v>0.043434999999999994</v>
      </c>
      <c r="S246" s="211">
        <v>0.11500000000000001</v>
      </c>
      <c r="T246" s="212">
        <f>S246*H246</f>
        <v>71.357500000000002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3" t="s">
        <v>133</v>
      </c>
      <c r="AT246" s="213" t="s">
        <v>128</v>
      </c>
      <c r="AU246" s="213" t="s">
        <v>85</v>
      </c>
      <c r="AY246" s="19" t="s">
        <v>126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19" t="s">
        <v>83</v>
      </c>
      <c r="BK246" s="214">
        <f>ROUND(I246*H246,2)</f>
        <v>0</v>
      </c>
      <c r="BL246" s="19" t="s">
        <v>133</v>
      </c>
      <c r="BM246" s="213" t="s">
        <v>267</v>
      </c>
    </row>
    <row r="247" s="2" customFormat="1">
      <c r="A247" s="40"/>
      <c r="B247" s="41"/>
      <c r="C247" s="42"/>
      <c r="D247" s="215" t="s">
        <v>135</v>
      </c>
      <c r="E247" s="42"/>
      <c r="F247" s="216" t="s">
        <v>268</v>
      </c>
      <c r="G247" s="42"/>
      <c r="H247" s="42"/>
      <c r="I247" s="217"/>
      <c r="J247" s="42"/>
      <c r="K247" s="42"/>
      <c r="L247" s="46"/>
      <c r="M247" s="218"/>
      <c r="N247" s="219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135</v>
      </c>
      <c r="AU247" s="19" t="s">
        <v>85</v>
      </c>
    </row>
    <row r="248" s="2" customFormat="1">
      <c r="A248" s="40"/>
      <c r="B248" s="41"/>
      <c r="C248" s="42"/>
      <c r="D248" s="220" t="s">
        <v>137</v>
      </c>
      <c r="E248" s="42"/>
      <c r="F248" s="221" t="s">
        <v>269</v>
      </c>
      <c r="G248" s="42"/>
      <c r="H248" s="42"/>
      <c r="I248" s="217"/>
      <c r="J248" s="42"/>
      <c r="K248" s="42"/>
      <c r="L248" s="46"/>
      <c r="M248" s="218"/>
      <c r="N248" s="219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137</v>
      </c>
      <c r="AU248" s="19" t="s">
        <v>85</v>
      </c>
    </row>
    <row r="249" s="13" customFormat="1">
      <c r="A249" s="13"/>
      <c r="B249" s="223"/>
      <c r="C249" s="224"/>
      <c r="D249" s="215" t="s">
        <v>141</v>
      </c>
      <c r="E249" s="225" t="s">
        <v>19</v>
      </c>
      <c r="F249" s="226" t="s">
        <v>270</v>
      </c>
      <c r="G249" s="224"/>
      <c r="H249" s="225" t="s">
        <v>19</v>
      </c>
      <c r="I249" s="227"/>
      <c r="J249" s="224"/>
      <c r="K249" s="224"/>
      <c r="L249" s="228"/>
      <c r="M249" s="229"/>
      <c r="N249" s="230"/>
      <c r="O249" s="230"/>
      <c r="P249" s="230"/>
      <c r="Q249" s="230"/>
      <c r="R249" s="230"/>
      <c r="S249" s="230"/>
      <c r="T249" s="23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2" t="s">
        <v>141</v>
      </c>
      <c r="AU249" s="232" t="s">
        <v>85</v>
      </c>
      <c r="AV249" s="13" t="s">
        <v>83</v>
      </c>
      <c r="AW249" s="13" t="s">
        <v>35</v>
      </c>
      <c r="AX249" s="13" t="s">
        <v>75</v>
      </c>
      <c r="AY249" s="232" t="s">
        <v>126</v>
      </c>
    </row>
    <row r="250" s="14" customFormat="1">
      <c r="A250" s="14"/>
      <c r="B250" s="233"/>
      <c r="C250" s="234"/>
      <c r="D250" s="215" t="s">
        <v>141</v>
      </c>
      <c r="E250" s="235" t="s">
        <v>19</v>
      </c>
      <c r="F250" s="236" t="s">
        <v>271</v>
      </c>
      <c r="G250" s="234"/>
      <c r="H250" s="237">
        <v>620.5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3" t="s">
        <v>141</v>
      </c>
      <c r="AU250" s="243" t="s">
        <v>85</v>
      </c>
      <c r="AV250" s="14" t="s">
        <v>85</v>
      </c>
      <c r="AW250" s="14" t="s">
        <v>35</v>
      </c>
      <c r="AX250" s="14" t="s">
        <v>83</v>
      </c>
      <c r="AY250" s="243" t="s">
        <v>126</v>
      </c>
    </row>
    <row r="251" s="2" customFormat="1" ht="16.5" customHeight="1">
      <c r="A251" s="40"/>
      <c r="B251" s="41"/>
      <c r="C251" s="202" t="s">
        <v>272</v>
      </c>
      <c r="D251" s="202" t="s">
        <v>128</v>
      </c>
      <c r="E251" s="203" t="s">
        <v>273</v>
      </c>
      <c r="F251" s="204" t="s">
        <v>274</v>
      </c>
      <c r="G251" s="205" t="s">
        <v>131</v>
      </c>
      <c r="H251" s="206">
        <v>101.5</v>
      </c>
      <c r="I251" s="207"/>
      <c r="J251" s="208">
        <f>ROUND(I251*H251,2)</f>
        <v>0</v>
      </c>
      <c r="K251" s="204" t="s">
        <v>132</v>
      </c>
      <c r="L251" s="46"/>
      <c r="M251" s="209" t="s">
        <v>19</v>
      </c>
      <c r="N251" s="210" t="s">
        <v>46</v>
      </c>
      <c r="O251" s="86"/>
      <c r="P251" s="211">
        <f>O251*H251</f>
        <v>0</v>
      </c>
      <c r="Q251" s="211">
        <v>0.00033198</v>
      </c>
      <c r="R251" s="211">
        <f>Q251*H251</f>
        <v>0.033695969999999999</v>
      </c>
      <c r="S251" s="211">
        <v>0.68999999999999995</v>
      </c>
      <c r="T251" s="212">
        <f>S251*H251</f>
        <v>70.034999999999997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3" t="s">
        <v>133</v>
      </c>
      <c r="AT251" s="213" t="s">
        <v>128</v>
      </c>
      <c r="AU251" s="213" t="s">
        <v>85</v>
      </c>
      <c r="AY251" s="19" t="s">
        <v>126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19" t="s">
        <v>83</v>
      </c>
      <c r="BK251" s="214">
        <f>ROUND(I251*H251,2)</f>
        <v>0</v>
      </c>
      <c r="BL251" s="19" t="s">
        <v>133</v>
      </c>
      <c r="BM251" s="213" t="s">
        <v>275</v>
      </c>
    </row>
    <row r="252" s="2" customFormat="1">
      <c r="A252" s="40"/>
      <c r="B252" s="41"/>
      <c r="C252" s="42"/>
      <c r="D252" s="215" t="s">
        <v>135</v>
      </c>
      <c r="E252" s="42"/>
      <c r="F252" s="216" t="s">
        <v>276</v>
      </c>
      <c r="G252" s="42"/>
      <c r="H252" s="42"/>
      <c r="I252" s="217"/>
      <c r="J252" s="42"/>
      <c r="K252" s="42"/>
      <c r="L252" s="46"/>
      <c r="M252" s="218"/>
      <c r="N252" s="219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135</v>
      </c>
      <c r="AU252" s="19" t="s">
        <v>85</v>
      </c>
    </row>
    <row r="253" s="2" customFormat="1">
      <c r="A253" s="40"/>
      <c r="B253" s="41"/>
      <c r="C253" s="42"/>
      <c r="D253" s="220" t="s">
        <v>137</v>
      </c>
      <c r="E253" s="42"/>
      <c r="F253" s="221" t="s">
        <v>277</v>
      </c>
      <c r="G253" s="42"/>
      <c r="H253" s="42"/>
      <c r="I253" s="217"/>
      <c r="J253" s="42"/>
      <c r="K253" s="42"/>
      <c r="L253" s="46"/>
      <c r="M253" s="218"/>
      <c r="N253" s="219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137</v>
      </c>
      <c r="AU253" s="19" t="s">
        <v>85</v>
      </c>
    </row>
    <row r="254" s="2" customFormat="1">
      <c r="A254" s="40"/>
      <c r="B254" s="41"/>
      <c r="C254" s="42"/>
      <c r="D254" s="215" t="s">
        <v>139</v>
      </c>
      <c r="E254" s="42"/>
      <c r="F254" s="222" t="s">
        <v>278</v>
      </c>
      <c r="G254" s="42"/>
      <c r="H254" s="42"/>
      <c r="I254" s="217"/>
      <c r="J254" s="42"/>
      <c r="K254" s="42"/>
      <c r="L254" s="46"/>
      <c r="M254" s="218"/>
      <c r="N254" s="219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139</v>
      </c>
      <c r="AU254" s="19" t="s">
        <v>85</v>
      </c>
    </row>
    <row r="255" s="13" customFormat="1">
      <c r="A255" s="13"/>
      <c r="B255" s="223"/>
      <c r="C255" s="224"/>
      <c r="D255" s="215" t="s">
        <v>141</v>
      </c>
      <c r="E255" s="225" t="s">
        <v>19</v>
      </c>
      <c r="F255" s="226" t="s">
        <v>192</v>
      </c>
      <c r="G255" s="224"/>
      <c r="H255" s="225" t="s">
        <v>19</v>
      </c>
      <c r="I255" s="227"/>
      <c r="J255" s="224"/>
      <c r="K255" s="224"/>
      <c r="L255" s="228"/>
      <c r="M255" s="229"/>
      <c r="N255" s="230"/>
      <c r="O255" s="230"/>
      <c r="P255" s="230"/>
      <c r="Q255" s="230"/>
      <c r="R255" s="230"/>
      <c r="S255" s="230"/>
      <c r="T255" s="23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2" t="s">
        <v>141</v>
      </c>
      <c r="AU255" s="232" t="s">
        <v>85</v>
      </c>
      <c r="AV255" s="13" t="s">
        <v>83</v>
      </c>
      <c r="AW255" s="13" t="s">
        <v>35</v>
      </c>
      <c r="AX255" s="13" t="s">
        <v>75</v>
      </c>
      <c r="AY255" s="232" t="s">
        <v>126</v>
      </c>
    </row>
    <row r="256" s="14" customFormat="1">
      <c r="A256" s="14"/>
      <c r="B256" s="233"/>
      <c r="C256" s="234"/>
      <c r="D256" s="215" t="s">
        <v>141</v>
      </c>
      <c r="E256" s="235" t="s">
        <v>19</v>
      </c>
      <c r="F256" s="236" t="s">
        <v>279</v>
      </c>
      <c r="G256" s="234"/>
      <c r="H256" s="237">
        <v>101.5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3" t="s">
        <v>141</v>
      </c>
      <c r="AU256" s="243" t="s">
        <v>85</v>
      </c>
      <c r="AV256" s="14" t="s">
        <v>85</v>
      </c>
      <c r="AW256" s="14" t="s">
        <v>35</v>
      </c>
      <c r="AX256" s="14" t="s">
        <v>83</v>
      </c>
      <c r="AY256" s="243" t="s">
        <v>126</v>
      </c>
    </row>
    <row r="257" s="2" customFormat="1" ht="16.5" customHeight="1">
      <c r="A257" s="40"/>
      <c r="B257" s="41"/>
      <c r="C257" s="202" t="s">
        <v>280</v>
      </c>
      <c r="D257" s="202" t="s">
        <v>128</v>
      </c>
      <c r="E257" s="203" t="s">
        <v>281</v>
      </c>
      <c r="F257" s="204" t="s">
        <v>282</v>
      </c>
      <c r="G257" s="205" t="s">
        <v>131</v>
      </c>
      <c r="H257" s="206">
        <v>4181</v>
      </c>
      <c r="I257" s="207"/>
      <c r="J257" s="208">
        <f>ROUND(I257*H257,2)</f>
        <v>0</v>
      </c>
      <c r="K257" s="204" t="s">
        <v>132</v>
      </c>
      <c r="L257" s="46"/>
      <c r="M257" s="209" t="s">
        <v>19</v>
      </c>
      <c r="N257" s="210" t="s">
        <v>46</v>
      </c>
      <c r="O257" s="86"/>
      <c r="P257" s="211">
        <f>O257*H257</f>
        <v>0</v>
      </c>
      <c r="Q257" s="211">
        <v>0.00029509000000000002</v>
      </c>
      <c r="R257" s="211">
        <f>Q257*H257</f>
        <v>1.2337712900000002</v>
      </c>
      <c r="S257" s="211">
        <v>0.46000000000000002</v>
      </c>
      <c r="T257" s="212">
        <f>S257*H257</f>
        <v>1923.26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3" t="s">
        <v>133</v>
      </c>
      <c r="AT257" s="213" t="s">
        <v>128</v>
      </c>
      <c r="AU257" s="213" t="s">
        <v>85</v>
      </c>
      <c r="AY257" s="19" t="s">
        <v>126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19" t="s">
        <v>83</v>
      </c>
      <c r="BK257" s="214">
        <f>ROUND(I257*H257,2)</f>
        <v>0</v>
      </c>
      <c r="BL257" s="19" t="s">
        <v>133</v>
      </c>
      <c r="BM257" s="213" t="s">
        <v>283</v>
      </c>
    </row>
    <row r="258" s="2" customFormat="1">
      <c r="A258" s="40"/>
      <c r="B258" s="41"/>
      <c r="C258" s="42"/>
      <c r="D258" s="215" t="s">
        <v>135</v>
      </c>
      <c r="E258" s="42"/>
      <c r="F258" s="216" t="s">
        <v>284</v>
      </c>
      <c r="G258" s="42"/>
      <c r="H258" s="42"/>
      <c r="I258" s="217"/>
      <c r="J258" s="42"/>
      <c r="K258" s="42"/>
      <c r="L258" s="46"/>
      <c r="M258" s="218"/>
      <c r="N258" s="219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135</v>
      </c>
      <c r="AU258" s="19" t="s">
        <v>85</v>
      </c>
    </row>
    <row r="259" s="2" customFormat="1">
      <c r="A259" s="40"/>
      <c r="B259" s="41"/>
      <c r="C259" s="42"/>
      <c r="D259" s="220" t="s">
        <v>137</v>
      </c>
      <c r="E259" s="42"/>
      <c r="F259" s="221" t="s">
        <v>285</v>
      </c>
      <c r="G259" s="42"/>
      <c r="H259" s="42"/>
      <c r="I259" s="217"/>
      <c r="J259" s="42"/>
      <c r="K259" s="42"/>
      <c r="L259" s="46"/>
      <c r="M259" s="218"/>
      <c r="N259" s="219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137</v>
      </c>
      <c r="AU259" s="19" t="s">
        <v>85</v>
      </c>
    </row>
    <row r="260" s="2" customFormat="1">
      <c r="A260" s="40"/>
      <c r="B260" s="41"/>
      <c r="C260" s="42"/>
      <c r="D260" s="215" t="s">
        <v>139</v>
      </c>
      <c r="E260" s="42"/>
      <c r="F260" s="222" t="s">
        <v>278</v>
      </c>
      <c r="G260" s="42"/>
      <c r="H260" s="42"/>
      <c r="I260" s="217"/>
      <c r="J260" s="42"/>
      <c r="K260" s="42"/>
      <c r="L260" s="46"/>
      <c r="M260" s="218"/>
      <c r="N260" s="219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139</v>
      </c>
      <c r="AU260" s="19" t="s">
        <v>85</v>
      </c>
    </row>
    <row r="261" s="13" customFormat="1">
      <c r="A261" s="13"/>
      <c r="B261" s="223"/>
      <c r="C261" s="224"/>
      <c r="D261" s="215" t="s">
        <v>141</v>
      </c>
      <c r="E261" s="225" t="s">
        <v>19</v>
      </c>
      <c r="F261" s="226" t="s">
        <v>286</v>
      </c>
      <c r="G261" s="224"/>
      <c r="H261" s="225" t="s">
        <v>19</v>
      </c>
      <c r="I261" s="227"/>
      <c r="J261" s="224"/>
      <c r="K261" s="224"/>
      <c r="L261" s="228"/>
      <c r="M261" s="229"/>
      <c r="N261" s="230"/>
      <c r="O261" s="230"/>
      <c r="P261" s="230"/>
      <c r="Q261" s="230"/>
      <c r="R261" s="230"/>
      <c r="S261" s="230"/>
      <c r="T261" s="23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2" t="s">
        <v>141</v>
      </c>
      <c r="AU261" s="232" t="s">
        <v>85</v>
      </c>
      <c r="AV261" s="13" t="s">
        <v>83</v>
      </c>
      <c r="AW261" s="13" t="s">
        <v>35</v>
      </c>
      <c r="AX261" s="13" t="s">
        <v>75</v>
      </c>
      <c r="AY261" s="232" t="s">
        <v>126</v>
      </c>
    </row>
    <row r="262" s="14" customFormat="1">
      <c r="A262" s="14"/>
      <c r="B262" s="233"/>
      <c r="C262" s="234"/>
      <c r="D262" s="215" t="s">
        <v>141</v>
      </c>
      <c r="E262" s="235" t="s">
        <v>19</v>
      </c>
      <c r="F262" s="236" t="s">
        <v>287</v>
      </c>
      <c r="G262" s="234"/>
      <c r="H262" s="237">
        <v>4181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3" t="s">
        <v>141</v>
      </c>
      <c r="AU262" s="243" t="s">
        <v>85</v>
      </c>
      <c r="AV262" s="14" t="s">
        <v>85</v>
      </c>
      <c r="AW262" s="14" t="s">
        <v>35</v>
      </c>
      <c r="AX262" s="14" t="s">
        <v>75</v>
      </c>
      <c r="AY262" s="243" t="s">
        <v>126</v>
      </c>
    </row>
    <row r="263" s="15" customFormat="1">
      <c r="A263" s="15"/>
      <c r="B263" s="244"/>
      <c r="C263" s="245"/>
      <c r="D263" s="215" t="s">
        <v>141</v>
      </c>
      <c r="E263" s="246" t="s">
        <v>19</v>
      </c>
      <c r="F263" s="247" t="s">
        <v>146</v>
      </c>
      <c r="G263" s="245"/>
      <c r="H263" s="248">
        <v>4181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4" t="s">
        <v>141</v>
      </c>
      <c r="AU263" s="254" t="s">
        <v>85</v>
      </c>
      <c r="AV263" s="15" t="s">
        <v>133</v>
      </c>
      <c r="AW263" s="15" t="s">
        <v>35</v>
      </c>
      <c r="AX263" s="15" t="s">
        <v>83</v>
      </c>
      <c r="AY263" s="254" t="s">
        <v>126</v>
      </c>
    </row>
    <row r="264" s="2" customFormat="1" ht="16.5" customHeight="1">
      <c r="A264" s="40"/>
      <c r="B264" s="41"/>
      <c r="C264" s="202" t="s">
        <v>288</v>
      </c>
      <c r="D264" s="202" t="s">
        <v>128</v>
      </c>
      <c r="E264" s="203" t="s">
        <v>289</v>
      </c>
      <c r="F264" s="204" t="s">
        <v>290</v>
      </c>
      <c r="G264" s="205" t="s">
        <v>291</v>
      </c>
      <c r="H264" s="206">
        <v>552.5</v>
      </c>
      <c r="I264" s="207"/>
      <c r="J264" s="208">
        <f>ROUND(I264*H264,2)</f>
        <v>0</v>
      </c>
      <c r="K264" s="204" t="s">
        <v>132</v>
      </c>
      <c r="L264" s="46"/>
      <c r="M264" s="209" t="s">
        <v>19</v>
      </c>
      <c r="N264" s="210" t="s">
        <v>46</v>
      </c>
      <c r="O264" s="86"/>
      <c r="P264" s="211">
        <f>O264*H264</f>
        <v>0</v>
      </c>
      <c r="Q264" s="211">
        <v>0</v>
      </c>
      <c r="R264" s="211">
        <f>Q264*H264</f>
        <v>0</v>
      </c>
      <c r="S264" s="211">
        <v>0.28999999999999998</v>
      </c>
      <c r="T264" s="212">
        <f>S264*H264</f>
        <v>160.22499999999999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3" t="s">
        <v>133</v>
      </c>
      <c r="AT264" s="213" t="s">
        <v>128</v>
      </c>
      <c r="AU264" s="213" t="s">
        <v>85</v>
      </c>
      <c r="AY264" s="19" t="s">
        <v>126</v>
      </c>
      <c r="BE264" s="214">
        <f>IF(N264="základní",J264,0)</f>
        <v>0</v>
      </c>
      <c r="BF264" s="214">
        <f>IF(N264="snížená",J264,0)</f>
        <v>0</v>
      </c>
      <c r="BG264" s="214">
        <f>IF(N264="zákl. přenesená",J264,0)</f>
        <v>0</v>
      </c>
      <c r="BH264" s="214">
        <f>IF(N264="sníž. přenesená",J264,0)</f>
        <v>0</v>
      </c>
      <c r="BI264" s="214">
        <f>IF(N264="nulová",J264,0)</f>
        <v>0</v>
      </c>
      <c r="BJ264" s="19" t="s">
        <v>83</v>
      </c>
      <c r="BK264" s="214">
        <f>ROUND(I264*H264,2)</f>
        <v>0</v>
      </c>
      <c r="BL264" s="19" t="s">
        <v>133</v>
      </c>
      <c r="BM264" s="213" t="s">
        <v>292</v>
      </c>
    </row>
    <row r="265" s="2" customFormat="1">
      <c r="A265" s="40"/>
      <c r="B265" s="41"/>
      <c r="C265" s="42"/>
      <c r="D265" s="215" t="s">
        <v>135</v>
      </c>
      <c r="E265" s="42"/>
      <c r="F265" s="216" t="s">
        <v>293</v>
      </c>
      <c r="G265" s="42"/>
      <c r="H265" s="42"/>
      <c r="I265" s="217"/>
      <c r="J265" s="42"/>
      <c r="K265" s="42"/>
      <c r="L265" s="46"/>
      <c r="M265" s="218"/>
      <c r="N265" s="219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135</v>
      </c>
      <c r="AU265" s="19" t="s">
        <v>85</v>
      </c>
    </row>
    <row r="266" s="2" customFormat="1">
      <c r="A266" s="40"/>
      <c r="B266" s="41"/>
      <c r="C266" s="42"/>
      <c r="D266" s="220" t="s">
        <v>137</v>
      </c>
      <c r="E266" s="42"/>
      <c r="F266" s="221" t="s">
        <v>294</v>
      </c>
      <c r="G266" s="42"/>
      <c r="H266" s="42"/>
      <c r="I266" s="217"/>
      <c r="J266" s="42"/>
      <c r="K266" s="42"/>
      <c r="L266" s="46"/>
      <c r="M266" s="218"/>
      <c r="N266" s="219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137</v>
      </c>
      <c r="AU266" s="19" t="s">
        <v>85</v>
      </c>
    </row>
    <row r="267" s="2" customFormat="1">
      <c r="A267" s="40"/>
      <c r="B267" s="41"/>
      <c r="C267" s="42"/>
      <c r="D267" s="215" t="s">
        <v>139</v>
      </c>
      <c r="E267" s="42"/>
      <c r="F267" s="222" t="s">
        <v>295</v>
      </c>
      <c r="G267" s="42"/>
      <c r="H267" s="42"/>
      <c r="I267" s="217"/>
      <c r="J267" s="42"/>
      <c r="K267" s="42"/>
      <c r="L267" s="46"/>
      <c r="M267" s="218"/>
      <c r="N267" s="219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139</v>
      </c>
      <c r="AU267" s="19" t="s">
        <v>85</v>
      </c>
    </row>
    <row r="268" s="13" customFormat="1">
      <c r="A268" s="13"/>
      <c r="B268" s="223"/>
      <c r="C268" s="224"/>
      <c r="D268" s="215" t="s">
        <v>141</v>
      </c>
      <c r="E268" s="225" t="s">
        <v>19</v>
      </c>
      <c r="F268" s="226" t="s">
        <v>296</v>
      </c>
      <c r="G268" s="224"/>
      <c r="H268" s="225" t="s">
        <v>19</v>
      </c>
      <c r="I268" s="227"/>
      <c r="J268" s="224"/>
      <c r="K268" s="224"/>
      <c r="L268" s="228"/>
      <c r="M268" s="229"/>
      <c r="N268" s="230"/>
      <c r="O268" s="230"/>
      <c r="P268" s="230"/>
      <c r="Q268" s="230"/>
      <c r="R268" s="230"/>
      <c r="S268" s="230"/>
      <c r="T268" s="23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2" t="s">
        <v>141</v>
      </c>
      <c r="AU268" s="232" t="s">
        <v>85</v>
      </c>
      <c r="AV268" s="13" t="s">
        <v>83</v>
      </c>
      <c r="AW268" s="13" t="s">
        <v>35</v>
      </c>
      <c r="AX268" s="13" t="s">
        <v>75</v>
      </c>
      <c r="AY268" s="232" t="s">
        <v>126</v>
      </c>
    </row>
    <row r="269" s="14" customFormat="1">
      <c r="A269" s="14"/>
      <c r="B269" s="233"/>
      <c r="C269" s="234"/>
      <c r="D269" s="215" t="s">
        <v>141</v>
      </c>
      <c r="E269" s="235" t="s">
        <v>19</v>
      </c>
      <c r="F269" s="236" t="s">
        <v>297</v>
      </c>
      <c r="G269" s="234"/>
      <c r="H269" s="237">
        <v>20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3" t="s">
        <v>141</v>
      </c>
      <c r="AU269" s="243" t="s">
        <v>85</v>
      </c>
      <c r="AV269" s="14" t="s">
        <v>85</v>
      </c>
      <c r="AW269" s="14" t="s">
        <v>35</v>
      </c>
      <c r="AX269" s="14" t="s">
        <v>75</v>
      </c>
      <c r="AY269" s="243" t="s">
        <v>126</v>
      </c>
    </row>
    <row r="270" s="13" customFormat="1">
      <c r="A270" s="13"/>
      <c r="B270" s="223"/>
      <c r="C270" s="224"/>
      <c r="D270" s="215" t="s">
        <v>141</v>
      </c>
      <c r="E270" s="225" t="s">
        <v>19</v>
      </c>
      <c r="F270" s="226" t="s">
        <v>298</v>
      </c>
      <c r="G270" s="224"/>
      <c r="H270" s="225" t="s">
        <v>19</v>
      </c>
      <c r="I270" s="227"/>
      <c r="J270" s="224"/>
      <c r="K270" s="224"/>
      <c r="L270" s="228"/>
      <c r="M270" s="229"/>
      <c r="N270" s="230"/>
      <c r="O270" s="230"/>
      <c r="P270" s="230"/>
      <c r="Q270" s="230"/>
      <c r="R270" s="230"/>
      <c r="S270" s="230"/>
      <c r="T270" s="23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2" t="s">
        <v>141</v>
      </c>
      <c r="AU270" s="232" t="s">
        <v>85</v>
      </c>
      <c r="AV270" s="13" t="s">
        <v>83</v>
      </c>
      <c r="AW270" s="13" t="s">
        <v>35</v>
      </c>
      <c r="AX270" s="13" t="s">
        <v>75</v>
      </c>
      <c r="AY270" s="232" t="s">
        <v>126</v>
      </c>
    </row>
    <row r="271" s="14" customFormat="1">
      <c r="A271" s="14"/>
      <c r="B271" s="233"/>
      <c r="C271" s="234"/>
      <c r="D271" s="215" t="s">
        <v>141</v>
      </c>
      <c r="E271" s="235" t="s">
        <v>19</v>
      </c>
      <c r="F271" s="236" t="s">
        <v>299</v>
      </c>
      <c r="G271" s="234"/>
      <c r="H271" s="237">
        <v>312.5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3" t="s">
        <v>141</v>
      </c>
      <c r="AU271" s="243" t="s">
        <v>85</v>
      </c>
      <c r="AV271" s="14" t="s">
        <v>85</v>
      </c>
      <c r="AW271" s="14" t="s">
        <v>35</v>
      </c>
      <c r="AX271" s="14" t="s">
        <v>75</v>
      </c>
      <c r="AY271" s="243" t="s">
        <v>126</v>
      </c>
    </row>
    <row r="272" s="16" customFormat="1">
      <c r="A272" s="16"/>
      <c r="B272" s="255"/>
      <c r="C272" s="256"/>
      <c r="D272" s="215" t="s">
        <v>141</v>
      </c>
      <c r="E272" s="257" t="s">
        <v>19</v>
      </c>
      <c r="F272" s="258" t="s">
        <v>156</v>
      </c>
      <c r="G272" s="256"/>
      <c r="H272" s="259">
        <v>332.5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65" t="s">
        <v>141</v>
      </c>
      <c r="AU272" s="265" t="s">
        <v>85</v>
      </c>
      <c r="AV272" s="16" t="s">
        <v>157</v>
      </c>
      <c r="AW272" s="16" t="s">
        <v>35</v>
      </c>
      <c r="AX272" s="16" t="s">
        <v>75</v>
      </c>
      <c r="AY272" s="265" t="s">
        <v>126</v>
      </c>
    </row>
    <row r="273" s="13" customFormat="1">
      <c r="A273" s="13"/>
      <c r="B273" s="223"/>
      <c r="C273" s="224"/>
      <c r="D273" s="215" t="s">
        <v>141</v>
      </c>
      <c r="E273" s="225" t="s">
        <v>19</v>
      </c>
      <c r="F273" s="226" t="s">
        <v>300</v>
      </c>
      <c r="G273" s="224"/>
      <c r="H273" s="225" t="s">
        <v>19</v>
      </c>
      <c r="I273" s="227"/>
      <c r="J273" s="224"/>
      <c r="K273" s="224"/>
      <c r="L273" s="228"/>
      <c r="M273" s="229"/>
      <c r="N273" s="230"/>
      <c r="O273" s="230"/>
      <c r="P273" s="230"/>
      <c r="Q273" s="230"/>
      <c r="R273" s="230"/>
      <c r="S273" s="230"/>
      <c r="T273" s="23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2" t="s">
        <v>141</v>
      </c>
      <c r="AU273" s="232" t="s">
        <v>85</v>
      </c>
      <c r="AV273" s="13" t="s">
        <v>83</v>
      </c>
      <c r="AW273" s="13" t="s">
        <v>35</v>
      </c>
      <c r="AX273" s="13" t="s">
        <v>75</v>
      </c>
      <c r="AY273" s="232" t="s">
        <v>126</v>
      </c>
    </row>
    <row r="274" s="13" customFormat="1">
      <c r="A274" s="13"/>
      <c r="B274" s="223"/>
      <c r="C274" s="224"/>
      <c r="D274" s="215" t="s">
        <v>141</v>
      </c>
      <c r="E274" s="225" t="s">
        <v>19</v>
      </c>
      <c r="F274" s="226" t="s">
        <v>301</v>
      </c>
      <c r="G274" s="224"/>
      <c r="H274" s="225" t="s">
        <v>19</v>
      </c>
      <c r="I274" s="227"/>
      <c r="J274" s="224"/>
      <c r="K274" s="224"/>
      <c r="L274" s="228"/>
      <c r="M274" s="229"/>
      <c r="N274" s="230"/>
      <c r="O274" s="230"/>
      <c r="P274" s="230"/>
      <c r="Q274" s="230"/>
      <c r="R274" s="230"/>
      <c r="S274" s="230"/>
      <c r="T274" s="23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2" t="s">
        <v>141</v>
      </c>
      <c r="AU274" s="232" t="s">
        <v>85</v>
      </c>
      <c r="AV274" s="13" t="s">
        <v>83</v>
      </c>
      <c r="AW274" s="13" t="s">
        <v>35</v>
      </c>
      <c r="AX274" s="13" t="s">
        <v>75</v>
      </c>
      <c r="AY274" s="232" t="s">
        <v>126</v>
      </c>
    </row>
    <row r="275" s="14" customFormat="1">
      <c r="A275" s="14"/>
      <c r="B275" s="233"/>
      <c r="C275" s="234"/>
      <c r="D275" s="215" t="s">
        <v>141</v>
      </c>
      <c r="E275" s="235" t="s">
        <v>19</v>
      </c>
      <c r="F275" s="236" t="s">
        <v>302</v>
      </c>
      <c r="G275" s="234"/>
      <c r="H275" s="237">
        <v>15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3" t="s">
        <v>141</v>
      </c>
      <c r="AU275" s="243" t="s">
        <v>85</v>
      </c>
      <c r="AV275" s="14" t="s">
        <v>85</v>
      </c>
      <c r="AW275" s="14" t="s">
        <v>35</v>
      </c>
      <c r="AX275" s="14" t="s">
        <v>75</v>
      </c>
      <c r="AY275" s="243" t="s">
        <v>126</v>
      </c>
    </row>
    <row r="276" s="13" customFormat="1">
      <c r="A276" s="13"/>
      <c r="B276" s="223"/>
      <c r="C276" s="224"/>
      <c r="D276" s="215" t="s">
        <v>141</v>
      </c>
      <c r="E276" s="225" t="s">
        <v>19</v>
      </c>
      <c r="F276" s="226" t="s">
        <v>303</v>
      </c>
      <c r="G276" s="224"/>
      <c r="H276" s="225" t="s">
        <v>19</v>
      </c>
      <c r="I276" s="227"/>
      <c r="J276" s="224"/>
      <c r="K276" s="224"/>
      <c r="L276" s="228"/>
      <c r="M276" s="229"/>
      <c r="N276" s="230"/>
      <c r="O276" s="230"/>
      <c r="P276" s="230"/>
      <c r="Q276" s="230"/>
      <c r="R276" s="230"/>
      <c r="S276" s="230"/>
      <c r="T276" s="23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2" t="s">
        <v>141</v>
      </c>
      <c r="AU276" s="232" t="s">
        <v>85</v>
      </c>
      <c r="AV276" s="13" t="s">
        <v>83</v>
      </c>
      <c r="AW276" s="13" t="s">
        <v>35</v>
      </c>
      <c r="AX276" s="13" t="s">
        <v>75</v>
      </c>
      <c r="AY276" s="232" t="s">
        <v>126</v>
      </c>
    </row>
    <row r="277" s="14" customFormat="1">
      <c r="A277" s="14"/>
      <c r="B277" s="233"/>
      <c r="C277" s="234"/>
      <c r="D277" s="215" t="s">
        <v>141</v>
      </c>
      <c r="E277" s="235" t="s">
        <v>19</v>
      </c>
      <c r="F277" s="236" t="s">
        <v>304</v>
      </c>
      <c r="G277" s="234"/>
      <c r="H277" s="237">
        <v>205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3" t="s">
        <v>141</v>
      </c>
      <c r="AU277" s="243" t="s">
        <v>85</v>
      </c>
      <c r="AV277" s="14" t="s">
        <v>85</v>
      </c>
      <c r="AW277" s="14" t="s">
        <v>35</v>
      </c>
      <c r="AX277" s="14" t="s">
        <v>75</v>
      </c>
      <c r="AY277" s="243" t="s">
        <v>126</v>
      </c>
    </row>
    <row r="278" s="15" customFormat="1">
      <c r="A278" s="15"/>
      <c r="B278" s="244"/>
      <c r="C278" s="245"/>
      <c r="D278" s="215" t="s">
        <v>141</v>
      </c>
      <c r="E278" s="246" t="s">
        <v>19</v>
      </c>
      <c r="F278" s="247" t="s">
        <v>146</v>
      </c>
      <c r="G278" s="245"/>
      <c r="H278" s="248">
        <v>552.5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4" t="s">
        <v>141</v>
      </c>
      <c r="AU278" s="254" t="s">
        <v>85</v>
      </c>
      <c r="AV278" s="15" t="s">
        <v>133</v>
      </c>
      <c r="AW278" s="15" t="s">
        <v>35</v>
      </c>
      <c r="AX278" s="15" t="s">
        <v>83</v>
      </c>
      <c r="AY278" s="254" t="s">
        <v>126</v>
      </c>
    </row>
    <row r="279" s="2" customFormat="1" ht="16.5" customHeight="1">
      <c r="A279" s="40"/>
      <c r="B279" s="41"/>
      <c r="C279" s="202" t="s">
        <v>297</v>
      </c>
      <c r="D279" s="202" t="s">
        <v>128</v>
      </c>
      <c r="E279" s="203" t="s">
        <v>305</v>
      </c>
      <c r="F279" s="204" t="s">
        <v>306</v>
      </c>
      <c r="G279" s="205" t="s">
        <v>291</v>
      </c>
      <c r="H279" s="206">
        <v>118.59999999999999</v>
      </c>
      <c r="I279" s="207"/>
      <c r="J279" s="208">
        <f>ROUND(I279*H279,2)</f>
        <v>0</v>
      </c>
      <c r="K279" s="204" t="s">
        <v>132</v>
      </c>
      <c r="L279" s="46"/>
      <c r="M279" s="209" t="s">
        <v>19</v>
      </c>
      <c r="N279" s="210" t="s">
        <v>46</v>
      </c>
      <c r="O279" s="86"/>
      <c r="P279" s="211">
        <f>O279*H279</f>
        <v>0</v>
      </c>
      <c r="Q279" s="211">
        <v>0</v>
      </c>
      <c r="R279" s="211">
        <f>Q279*H279</f>
        <v>0</v>
      </c>
      <c r="S279" s="211">
        <v>0.20499999999999999</v>
      </c>
      <c r="T279" s="212">
        <f>S279*H279</f>
        <v>24.312999999999999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3" t="s">
        <v>133</v>
      </c>
      <c r="AT279" s="213" t="s">
        <v>128</v>
      </c>
      <c r="AU279" s="213" t="s">
        <v>85</v>
      </c>
      <c r="AY279" s="19" t="s">
        <v>126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19" t="s">
        <v>83</v>
      </c>
      <c r="BK279" s="214">
        <f>ROUND(I279*H279,2)</f>
        <v>0</v>
      </c>
      <c r="BL279" s="19" t="s">
        <v>133</v>
      </c>
      <c r="BM279" s="213" t="s">
        <v>307</v>
      </c>
    </row>
    <row r="280" s="2" customFormat="1">
      <c r="A280" s="40"/>
      <c r="B280" s="41"/>
      <c r="C280" s="42"/>
      <c r="D280" s="215" t="s">
        <v>135</v>
      </c>
      <c r="E280" s="42"/>
      <c r="F280" s="216" t="s">
        <v>308</v>
      </c>
      <c r="G280" s="42"/>
      <c r="H280" s="42"/>
      <c r="I280" s="217"/>
      <c r="J280" s="42"/>
      <c r="K280" s="42"/>
      <c r="L280" s="46"/>
      <c r="M280" s="218"/>
      <c r="N280" s="219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135</v>
      </c>
      <c r="AU280" s="19" t="s">
        <v>85</v>
      </c>
    </row>
    <row r="281" s="2" customFormat="1">
      <c r="A281" s="40"/>
      <c r="B281" s="41"/>
      <c r="C281" s="42"/>
      <c r="D281" s="220" t="s">
        <v>137</v>
      </c>
      <c r="E281" s="42"/>
      <c r="F281" s="221" t="s">
        <v>309</v>
      </c>
      <c r="G281" s="42"/>
      <c r="H281" s="42"/>
      <c r="I281" s="217"/>
      <c r="J281" s="42"/>
      <c r="K281" s="42"/>
      <c r="L281" s="46"/>
      <c r="M281" s="218"/>
      <c r="N281" s="219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137</v>
      </c>
      <c r="AU281" s="19" t="s">
        <v>85</v>
      </c>
    </row>
    <row r="282" s="2" customFormat="1">
      <c r="A282" s="40"/>
      <c r="B282" s="41"/>
      <c r="C282" s="42"/>
      <c r="D282" s="215" t="s">
        <v>139</v>
      </c>
      <c r="E282" s="42"/>
      <c r="F282" s="222" t="s">
        <v>295</v>
      </c>
      <c r="G282" s="42"/>
      <c r="H282" s="42"/>
      <c r="I282" s="217"/>
      <c r="J282" s="42"/>
      <c r="K282" s="42"/>
      <c r="L282" s="46"/>
      <c r="M282" s="218"/>
      <c r="N282" s="219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139</v>
      </c>
      <c r="AU282" s="19" t="s">
        <v>85</v>
      </c>
    </row>
    <row r="283" s="13" customFormat="1">
      <c r="A283" s="13"/>
      <c r="B283" s="223"/>
      <c r="C283" s="224"/>
      <c r="D283" s="215" t="s">
        <v>141</v>
      </c>
      <c r="E283" s="225" t="s">
        <v>19</v>
      </c>
      <c r="F283" s="226" t="s">
        <v>152</v>
      </c>
      <c r="G283" s="224"/>
      <c r="H283" s="225" t="s">
        <v>19</v>
      </c>
      <c r="I283" s="227"/>
      <c r="J283" s="224"/>
      <c r="K283" s="224"/>
      <c r="L283" s="228"/>
      <c r="M283" s="229"/>
      <c r="N283" s="230"/>
      <c r="O283" s="230"/>
      <c r="P283" s="230"/>
      <c r="Q283" s="230"/>
      <c r="R283" s="230"/>
      <c r="S283" s="230"/>
      <c r="T283" s="23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2" t="s">
        <v>141</v>
      </c>
      <c r="AU283" s="232" t="s">
        <v>85</v>
      </c>
      <c r="AV283" s="13" t="s">
        <v>83</v>
      </c>
      <c r="AW283" s="13" t="s">
        <v>35</v>
      </c>
      <c r="AX283" s="13" t="s">
        <v>75</v>
      </c>
      <c r="AY283" s="232" t="s">
        <v>126</v>
      </c>
    </row>
    <row r="284" s="14" customFormat="1">
      <c r="A284" s="14"/>
      <c r="B284" s="233"/>
      <c r="C284" s="234"/>
      <c r="D284" s="215" t="s">
        <v>141</v>
      </c>
      <c r="E284" s="235" t="s">
        <v>19</v>
      </c>
      <c r="F284" s="236" t="s">
        <v>310</v>
      </c>
      <c r="G284" s="234"/>
      <c r="H284" s="237">
        <v>27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3" t="s">
        <v>141</v>
      </c>
      <c r="AU284" s="243" t="s">
        <v>85</v>
      </c>
      <c r="AV284" s="14" t="s">
        <v>85</v>
      </c>
      <c r="AW284" s="14" t="s">
        <v>35</v>
      </c>
      <c r="AX284" s="14" t="s">
        <v>75</v>
      </c>
      <c r="AY284" s="243" t="s">
        <v>126</v>
      </c>
    </row>
    <row r="285" s="13" customFormat="1">
      <c r="A285" s="13"/>
      <c r="B285" s="223"/>
      <c r="C285" s="224"/>
      <c r="D285" s="215" t="s">
        <v>141</v>
      </c>
      <c r="E285" s="225" t="s">
        <v>19</v>
      </c>
      <c r="F285" s="226" t="s">
        <v>142</v>
      </c>
      <c r="G285" s="224"/>
      <c r="H285" s="225" t="s">
        <v>19</v>
      </c>
      <c r="I285" s="227"/>
      <c r="J285" s="224"/>
      <c r="K285" s="224"/>
      <c r="L285" s="228"/>
      <c r="M285" s="229"/>
      <c r="N285" s="230"/>
      <c r="O285" s="230"/>
      <c r="P285" s="230"/>
      <c r="Q285" s="230"/>
      <c r="R285" s="230"/>
      <c r="S285" s="230"/>
      <c r="T285" s="23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2" t="s">
        <v>141</v>
      </c>
      <c r="AU285" s="232" t="s">
        <v>85</v>
      </c>
      <c r="AV285" s="13" t="s">
        <v>83</v>
      </c>
      <c r="AW285" s="13" t="s">
        <v>35</v>
      </c>
      <c r="AX285" s="13" t="s">
        <v>75</v>
      </c>
      <c r="AY285" s="232" t="s">
        <v>126</v>
      </c>
    </row>
    <row r="286" s="14" customFormat="1">
      <c r="A286" s="14"/>
      <c r="B286" s="233"/>
      <c r="C286" s="234"/>
      <c r="D286" s="215" t="s">
        <v>141</v>
      </c>
      <c r="E286" s="235" t="s">
        <v>19</v>
      </c>
      <c r="F286" s="236" t="s">
        <v>311</v>
      </c>
      <c r="G286" s="234"/>
      <c r="H286" s="237">
        <v>15.199999999999999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3" t="s">
        <v>141</v>
      </c>
      <c r="AU286" s="243" t="s">
        <v>85</v>
      </c>
      <c r="AV286" s="14" t="s">
        <v>85</v>
      </c>
      <c r="AW286" s="14" t="s">
        <v>35</v>
      </c>
      <c r="AX286" s="14" t="s">
        <v>75</v>
      </c>
      <c r="AY286" s="243" t="s">
        <v>126</v>
      </c>
    </row>
    <row r="287" s="13" customFormat="1">
      <c r="A287" s="13"/>
      <c r="B287" s="223"/>
      <c r="C287" s="224"/>
      <c r="D287" s="215" t="s">
        <v>141</v>
      </c>
      <c r="E287" s="225" t="s">
        <v>19</v>
      </c>
      <c r="F287" s="226" t="s">
        <v>143</v>
      </c>
      <c r="G287" s="224"/>
      <c r="H287" s="225" t="s">
        <v>19</v>
      </c>
      <c r="I287" s="227"/>
      <c r="J287" s="224"/>
      <c r="K287" s="224"/>
      <c r="L287" s="228"/>
      <c r="M287" s="229"/>
      <c r="N287" s="230"/>
      <c r="O287" s="230"/>
      <c r="P287" s="230"/>
      <c r="Q287" s="230"/>
      <c r="R287" s="230"/>
      <c r="S287" s="230"/>
      <c r="T287" s="23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2" t="s">
        <v>141</v>
      </c>
      <c r="AU287" s="232" t="s">
        <v>85</v>
      </c>
      <c r="AV287" s="13" t="s">
        <v>83</v>
      </c>
      <c r="AW287" s="13" t="s">
        <v>35</v>
      </c>
      <c r="AX287" s="13" t="s">
        <v>75</v>
      </c>
      <c r="AY287" s="232" t="s">
        <v>126</v>
      </c>
    </row>
    <row r="288" s="14" customFormat="1">
      <c r="A288" s="14"/>
      <c r="B288" s="233"/>
      <c r="C288" s="234"/>
      <c r="D288" s="215" t="s">
        <v>141</v>
      </c>
      <c r="E288" s="235" t="s">
        <v>19</v>
      </c>
      <c r="F288" s="236" t="s">
        <v>312</v>
      </c>
      <c r="G288" s="234"/>
      <c r="H288" s="237">
        <v>13.199999999999999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3" t="s">
        <v>141</v>
      </c>
      <c r="AU288" s="243" t="s">
        <v>85</v>
      </c>
      <c r="AV288" s="14" t="s">
        <v>85</v>
      </c>
      <c r="AW288" s="14" t="s">
        <v>35</v>
      </c>
      <c r="AX288" s="14" t="s">
        <v>75</v>
      </c>
      <c r="AY288" s="243" t="s">
        <v>126</v>
      </c>
    </row>
    <row r="289" s="13" customFormat="1">
      <c r="A289" s="13"/>
      <c r="B289" s="223"/>
      <c r="C289" s="224"/>
      <c r="D289" s="215" t="s">
        <v>141</v>
      </c>
      <c r="E289" s="225" t="s">
        <v>19</v>
      </c>
      <c r="F289" s="226" t="s">
        <v>145</v>
      </c>
      <c r="G289" s="224"/>
      <c r="H289" s="225" t="s">
        <v>19</v>
      </c>
      <c r="I289" s="227"/>
      <c r="J289" s="224"/>
      <c r="K289" s="224"/>
      <c r="L289" s="228"/>
      <c r="M289" s="229"/>
      <c r="N289" s="230"/>
      <c r="O289" s="230"/>
      <c r="P289" s="230"/>
      <c r="Q289" s="230"/>
      <c r="R289" s="230"/>
      <c r="S289" s="230"/>
      <c r="T289" s="23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2" t="s">
        <v>141</v>
      </c>
      <c r="AU289" s="232" t="s">
        <v>85</v>
      </c>
      <c r="AV289" s="13" t="s">
        <v>83</v>
      </c>
      <c r="AW289" s="13" t="s">
        <v>35</v>
      </c>
      <c r="AX289" s="13" t="s">
        <v>75</v>
      </c>
      <c r="AY289" s="232" t="s">
        <v>126</v>
      </c>
    </row>
    <row r="290" s="14" customFormat="1">
      <c r="A290" s="14"/>
      <c r="B290" s="233"/>
      <c r="C290" s="234"/>
      <c r="D290" s="215" t="s">
        <v>141</v>
      </c>
      <c r="E290" s="235" t="s">
        <v>19</v>
      </c>
      <c r="F290" s="236" t="s">
        <v>311</v>
      </c>
      <c r="G290" s="234"/>
      <c r="H290" s="237">
        <v>15.199999999999999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3" t="s">
        <v>141</v>
      </c>
      <c r="AU290" s="243" t="s">
        <v>85</v>
      </c>
      <c r="AV290" s="14" t="s">
        <v>85</v>
      </c>
      <c r="AW290" s="14" t="s">
        <v>35</v>
      </c>
      <c r="AX290" s="14" t="s">
        <v>75</v>
      </c>
      <c r="AY290" s="243" t="s">
        <v>126</v>
      </c>
    </row>
    <row r="291" s="16" customFormat="1">
      <c r="A291" s="16"/>
      <c r="B291" s="255"/>
      <c r="C291" s="256"/>
      <c r="D291" s="215" t="s">
        <v>141</v>
      </c>
      <c r="E291" s="257" t="s">
        <v>19</v>
      </c>
      <c r="F291" s="258" t="s">
        <v>156</v>
      </c>
      <c r="G291" s="256"/>
      <c r="H291" s="259">
        <v>70.599999999999994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65" t="s">
        <v>141</v>
      </c>
      <c r="AU291" s="265" t="s">
        <v>85</v>
      </c>
      <c r="AV291" s="16" t="s">
        <v>157</v>
      </c>
      <c r="AW291" s="16" t="s">
        <v>35</v>
      </c>
      <c r="AX291" s="16" t="s">
        <v>75</v>
      </c>
      <c r="AY291" s="265" t="s">
        <v>126</v>
      </c>
    </row>
    <row r="292" s="13" customFormat="1">
      <c r="A292" s="13"/>
      <c r="B292" s="223"/>
      <c r="C292" s="224"/>
      <c r="D292" s="215" t="s">
        <v>141</v>
      </c>
      <c r="E292" s="225" t="s">
        <v>19</v>
      </c>
      <c r="F292" s="226" t="s">
        <v>313</v>
      </c>
      <c r="G292" s="224"/>
      <c r="H292" s="225" t="s">
        <v>19</v>
      </c>
      <c r="I292" s="227"/>
      <c r="J292" s="224"/>
      <c r="K292" s="224"/>
      <c r="L292" s="228"/>
      <c r="M292" s="229"/>
      <c r="N292" s="230"/>
      <c r="O292" s="230"/>
      <c r="P292" s="230"/>
      <c r="Q292" s="230"/>
      <c r="R292" s="230"/>
      <c r="S292" s="230"/>
      <c r="T292" s="23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2" t="s">
        <v>141</v>
      </c>
      <c r="AU292" s="232" t="s">
        <v>85</v>
      </c>
      <c r="AV292" s="13" t="s">
        <v>83</v>
      </c>
      <c r="AW292" s="13" t="s">
        <v>35</v>
      </c>
      <c r="AX292" s="13" t="s">
        <v>75</v>
      </c>
      <c r="AY292" s="232" t="s">
        <v>126</v>
      </c>
    </row>
    <row r="293" s="14" customFormat="1">
      <c r="A293" s="14"/>
      <c r="B293" s="233"/>
      <c r="C293" s="234"/>
      <c r="D293" s="215" t="s">
        <v>141</v>
      </c>
      <c r="E293" s="235" t="s">
        <v>19</v>
      </c>
      <c r="F293" s="236" t="s">
        <v>314</v>
      </c>
      <c r="G293" s="234"/>
      <c r="H293" s="237">
        <v>42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3" t="s">
        <v>141</v>
      </c>
      <c r="AU293" s="243" t="s">
        <v>85</v>
      </c>
      <c r="AV293" s="14" t="s">
        <v>85</v>
      </c>
      <c r="AW293" s="14" t="s">
        <v>35</v>
      </c>
      <c r="AX293" s="14" t="s">
        <v>75</v>
      </c>
      <c r="AY293" s="243" t="s">
        <v>126</v>
      </c>
    </row>
    <row r="294" s="16" customFormat="1">
      <c r="A294" s="16"/>
      <c r="B294" s="255"/>
      <c r="C294" s="256"/>
      <c r="D294" s="215" t="s">
        <v>141</v>
      </c>
      <c r="E294" s="257" t="s">
        <v>19</v>
      </c>
      <c r="F294" s="258" t="s">
        <v>156</v>
      </c>
      <c r="G294" s="256"/>
      <c r="H294" s="259">
        <v>42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65" t="s">
        <v>141</v>
      </c>
      <c r="AU294" s="265" t="s">
        <v>85</v>
      </c>
      <c r="AV294" s="16" t="s">
        <v>157</v>
      </c>
      <c r="AW294" s="16" t="s">
        <v>35</v>
      </c>
      <c r="AX294" s="16" t="s">
        <v>75</v>
      </c>
      <c r="AY294" s="265" t="s">
        <v>126</v>
      </c>
    </row>
    <row r="295" s="13" customFormat="1">
      <c r="A295" s="13"/>
      <c r="B295" s="223"/>
      <c r="C295" s="224"/>
      <c r="D295" s="215" t="s">
        <v>141</v>
      </c>
      <c r="E295" s="225" t="s">
        <v>19</v>
      </c>
      <c r="F295" s="226" t="s">
        <v>227</v>
      </c>
      <c r="G295" s="224"/>
      <c r="H295" s="225" t="s">
        <v>19</v>
      </c>
      <c r="I295" s="227"/>
      <c r="J295" s="224"/>
      <c r="K295" s="224"/>
      <c r="L295" s="228"/>
      <c r="M295" s="229"/>
      <c r="N295" s="230"/>
      <c r="O295" s="230"/>
      <c r="P295" s="230"/>
      <c r="Q295" s="230"/>
      <c r="R295" s="230"/>
      <c r="S295" s="230"/>
      <c r="T295" s="23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2" t="s">
        <v>141</v>
      </c>
      <c r="AU295" s="232" t="s">
        <v>85</v>
      </c>
      <c r="AV295" s="13" t="s">
        <v>83</v>
      </c>
      <c r="AW295" s="13" t="s">
        <v>35</v>
      </c>
      <c r="AX295" s="13" t="s">
        <v>75</v>
      </c>
      <c r="AY295" s="232" t="s">
        <v>126</v>
      </c>
    </row>
    <row r="296" s="14" customFormat="1">
      <c r="A296" s="14"/>
      <c r="B296" s="233"/>
      <c r="C296" s="234"/>
      <c r="D296" s="215" t="s">
        <v>141</v>
      </c>
      <c r="E296" s="235" t="s">
        <v>19</v>
      </c>
      <c r="F296" s="236" t="s">
        <v>315</v>
      </c>
      <c r="G296" s="234"/>
      <c r="H296" s="237">
        <v>2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3" t="s">
        <v>141</v>
      </c>
      <c r="AU296" s="243" t="s">
        <v>85</v>
      </c>
      <c r="AV296" s="14" t="s">
        <v>85</v>
      </c>
      <c r="AW296" s="14" t="s">
        <v>35</v>
      </c>
      <c r="AX296" s="14" t="s">
        <v>75</v>
      </c>
      <c r="AY296" s="243" t="s">
        <v>126</v>
      </c>
    </row>
    <row r="297" s="13" customFormat="1">
      <c r="A297" s="13"/>
      <c r="B297" s="223"/>
      <c r="C297" s="224"/>
      <c r="D297" s="215" t="s">
        <v>141</v>
      </c>
      <c r="E297" s="225" t="s">
        <v>19</v>
      </c>
      <c r="F297" s="226" t="s">
        <v>229</v>
      </c>
      <c r="G297" s="224"/>
      <c r="H297" s="225" t="s">
        <v>19</v>
      </c>
      <c r="I297" s="227"/>
      <c r="J297" s="224"/>
      <c r="K297" s="224"/>
      <c r="L297" s="228"/>
      <c r="M297" s="229"/>
      <c r="N297" s="230"/>
      <c r="O297" s="230"/>
      <c r="P297" s="230"/>
      <c r="Q297" s="230"/>
      <c r="R297" s="230"/>
      <c r="S297" s="230"/>
      <c r="T297" s="23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2" t="s">
        <v>141</v>
      </c>
      <c r="AU297" s="232" t="s">
        <v>85</v>
      </c>
      <c r="AV297" s="13" t="s">
        <v>83</v>
      </c>
      <c r="AW297" s="13" t="s">
        <v>35</v>
      </c>
      <c r="AX297" s="13" t="s">
        <v>75</v>
      </c>
      <c r="AY297" s="232" t="s">
        <v>126</v>
      </c>
    </row>
    <row r="298" s="14" customFormat="1">
      <c r="A298" s="14"/>
      <c r="B298" s="233"/>
      <c r="C298" s="234"/>
      <c r="D298" s="215" t="s">
        <v>141</v>
      </c>
      <c r="E298" s="235" t="s">
        <v>19</v>
      </c>
      <c r="F298" s="236" t="s">
        <v>230</v>
      </c>
      <c r="G298" s="234"/>
      <c r="H298" s="237">
        <v>4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3" t="s">
        <v>141</v>
      </c>
      <c r="AU298" s="243" t="s">
        <v>85</v>
      </c>
      <c r="AV298" s="14" t="s">
        <v>85</v>
      </c>
      <c r="AW298" s="14" t="s">
        <v>35</v>
      </c>
      <c r="AX298" s="14" t="s">
        <v>75</v>
      </c>
      <c r="AY298" s="243" t="s">
        <v>126</v>
      </c>
    </row>
    <row r="299" s="15" customFormat="1">
      <c r="A299" s="15"/>
      <c r="B299" s="244"/>
      <c r="C299" s="245"/>
      <c r="D299" s="215" t="s">
        <v>141</v>
      </c>
      <c r="E299" s="246" t="s">
        <v>19</v>
      </c>
      <c r="F299" s="247" t="s">
        <v>146</v>
      </c>
      <c r="G299" s="245"/>
      <c r="H299" s="248">
        <v>118.59999999999999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4" t="s">
        <v>141</v>
      </c>
      <c r="AU299" s="254" t="s">
        <v>85</v>
      </c>
      <c r="AV299" s="15" t="s">
        <v>133</v>
      </c>
      <c r="AW299" s="15" t="s">
        <v>35</v>
      </c>
      <c r="AX299" s="15" t="s">
        <v>83</v>
      </c>
      <c r="AY299" s="254" t="s">
        <v>126</v>
      </c>
    </row>
    <row r="300" s="2" customFormat="1" ht="21.75" customHeight="1">
      <c r="A300" s="40"/>
      <c r="B300" s="41"/>
      <c r="C300" s="202" t="s">
        <v>7</v>
      </c>
      <c r="D300" s="202" t="s">
        <v>128</v>
      </c>
      <c r="E300" s="203" t="s">
        <v>316</v>
      </c>
      <c r="F300" s="204" t="s">
        <v>317</v>
      </c>
      <c r="G300" s="205" t="s">
        <v>318</v>
      </c>
      <c r="H300" s="206">
        <v>61.784999999999997</v>
      </c>
      <c r="I300" s="207"/>
      <c r="J300" s="208">
        <f>ROUND(I300*H300,2)</f>
        <v>0</v>
      </c>
      <c r="K300" s="204" t="s">
        <v>132</v>
      </c>
      <c r="L300" s="46"/>
      <c r="M300" s="209" t="s">
        <v>19</v>
      </c>
      <c r="N300" s="210" t="s">
        <v>46</v>
      </c>
      <c r="O300" s="86"/>
      <c r="P300" s="211">
        <f>O300*H300</f>
        <v>0</v>
      </c>
      <c r="Q300" s="211">
        <v>0</v>
      </c>
      <c r="R300" s="211">
        <f>Q300*H300</f>
        <v>0</v>
      </c>
      <c r="S300" s="211">
        <v>0</v>
      </c>
      <c r="T300" s="212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3" t="s">
        <v>133</v>
      </c>
      <c r="AT300" s="213" t="s">
        <v>128</v>
      </c>
      <c r="AU300" s="213" t="s">
        <v>85</v>
      </c>
      <c r="AY300" s="19" t="s">
        <v>126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19" t="s">
        <v>83</v>
      </c>
      <c r="BK300" s="214">
        <f>ROUND(I300*H300,2)</f>
        <v>0</v>
      </c>
      <c r="BL300" s="19" t="s">
        <v>133</v>
      </c>
      <c r="BM300" s="213" t="s">
        <v>319</v>
      </c>
    </row>
    <row r="301" s="2" customFormat="1">
      <c r="A301" s="40"/>
      <c r="B301" s="41"/>
      <c r="C301" s="42"/>
      <c r="D301" s="215" t="s">
        <v>135</v>
      </c>
      <c r="E301" s="42"/>
      <c r="F301" s="216" t="s">
        <v>320</v>
      </c>
      <c r="G301" s="42"/>
      <c r="H301" s="42"/>
      <c r="I301" s="217"/>
      <c r="J301" s="42"/>
      <c r="K301" s="42"/>
      <c r="L301" s="46"/>
      <c r="M301" s="218"/>
      <c r="N301" s="219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135</v>
      </c>
      <c r="AU301" s="19" t="s">
        <v>85</v>
      </c>
    </row>
    <row r="302" s="2" customFormat="1">
      <c r="A302" s="40"/>
      <c r="B302" s="41"/>
      <c r="C302" s="42"/>
      <c r="D302" s="220" t="s">
        <v>137</v>
      </c>
      <c r="E302" s="42"/>
      <c r="F302" s="221" t="s">
        <v>321</v>
      </c>
      <c r="G302" s="42"/>
      <c r="H302" s="42"/>
      <c r="I302" s="217"/>
      <c r="J302" s="42"/>
      <c r="K302" s="42"/>
      <c r="L302" s="46"/>
      <c r="M302" s="218"/>
      <c r="N302" s="219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137</v>
      </c>
      <c r="AU302" s="19" t="s">
        <v>85</v>
      </c>
    </row>
    <row r="303" s="2" customFormat="1">
      <c r="A303" s="40"/>
      <c r="B303" s="41"/>
      <c r="C303" s="42"/>
      <c r="D303" s="215" t="s">
        <v>139</v>
      </c>
      <c r="E303" s="42"/>
      <c r="F303" s="222" t="s">
        <v>322</v>
      </c>
      <c r="G303" s="42"/>
      <c r="H303" s="42"/>
      <c r="I303" s="217"/>
      <c r="J303" s="42"/>
      <c r="K303" s="42"/>
      <c r="L303" s="46"/>
      <c r="M303" s="218"/>
      <c r="N303" s="219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139</v>
      </c>
      <c r="AU303" s="19" t="s">
        <v>85</v>
      </c>
    </row>
    <row r="304" s="13" customFormat="1">
      <c r="A304" s="13"/>
      <c r="B304" s="223"/>
      <c r="C304" s="224"/>
      <c r="D304" s="215" t="s">
        <v>141</v>
      </c>
      <c r="E304" s="225" t="s">
        <v>19</v>
      </c>
      <c r="F304" s="226" t="s">
        <v>323</v>
      </c>
      <c r="G304" s="224"/>
      <c r="H304" s="225" t="s">
        <v>19</v>
      </c>
      <c r="I304" s="227"/>
      <c r="J304" s="224"/>
      <c r="K304" s="224"/>
      <c r="L304" s="228"/>
      <c r="M304" s="229"/>
      <c r="N304" s="230"/>
      <c r="O304" s="230"/>
      <c r="P304" s="230"/>
      <c r="Q304" s="230"/>
      <c r="R304" s="230"/>
      <c r="S304" s="230"/>
      <c r="T304" s="23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2" t="s">
        <v>141</v>
      </c>
      <c r="AU304" s="232" t="s">
        <v>85</v>
      </c>
      <c r="AV304" s="13" t="s">
        <v>83</v>
      </c>
      <c r="AW304" s="13" t="s">
        <v>35</v>
      </c>
      <c r="AX304" s="13" t="s">
        <v>75</v>
      </c>
      <c r="AY304" s="232" t="s">
        <v>126</v>
      </c>
    </row>
    <row r="305" s="14" customFormat="1">
      <c r="A305" s="14"/>
      <c r="B305" s="233"/>
      <c r="C305" s="234"/>
      <c r="D305" s="215" t="s">
        <v>141</v>
      </c>
      <c r="E305" s="235" t="s">
        <v>19</v>
      </c>
      <c r="F305" s="236" t="s">
        <v>324</v>
      </c>
      <c r="G305" s="234"/>
      <c r="H305" s="237">
        <v>29.925000000000001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3" t="s">
        <v>141</v>
      </c>
      <c r="AU305" s="243" t="s">
        <v>85</v>
      </c>
      <c r="AV305" s="14" t="s">
        <v>85</v>
      </c>
      <c r="AW305" s="14" t="s">
        <v>35</v>
      </c>
      <c r="AX305" s="14" t="s">
        <v>75</v>
      </c>
      <c r="AY305" s="243" t="s">
        <v>126</v>
      </c>
    </row>
    <row r="306" s="13" customFormat="1">
      <c r="A306" s="13"/>
      <c r="B306" s="223"/>
      <c r="C306" s="224"/>
      <c r="D306" s="215" t="s">
        <v>141</v>
      </c>
      <c r="E306" s="225" t="s">
        <v>19</v>
      </c>
      <c r="F306" s="226" t="s">
        <v>313</v>
      </c>
      <c r="G306" s="224"/>
      <c r="H306" s="225" t="s">
        <v>19</v>
      </c>
      <c r="I306" s="227"/>
      <c r="J306" s="224"/>
      <c r="K306" s="224"/>
      <c r="L306" s="228"/>
      <c r="M306" s="229"/>
      <c r="N306" s="230"/>
      <c r="O306" s="230"/>
      <c r="P306" s="230"/>
      <c r="Q306" s="230"/>
      <c r="R306" s="230"/>
      <c r="S306" s="230"/>
      <c r="T306" s="23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2" t="s">
        <v>141</v>
      </c>
      <c r="AU306" s="232" t="s">
        <v>85</v>
      </c>
      <c r="AV306" s="13" t="s">
        <v>83</v>
      </c>
      <c r="AW306" s="13" t="s">
        <v>35</v>
      </c>
      <c r="AX306" s="13" t="s">
        <v>75</v>
      </c>
      <c r="AY306" s="232" t="s">
        <v>126</v>
      </c>
    </row>
    <row r="307" s="14" customFormat="1">
      <c r="A307" s="14"/>
      <c r="B307" s="233"/>
      <c r="C307" s="234"/>
      <c r="D307" s="215" t="s">
        <v>141</v>
      </c>
      <c r="E307" s="235" t="s">
        <v>19</v>
      </c>
      <c r="F307" s="236" t="s">
        <v>325</v>
      </c>
      <c r="G307" s="234"/>
      <c r="H307" s="237">
        <v>3.7799999999999998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3" t="s">
        <v>141</v>
      </c>
      <c r="AU307" s="243" t="s">
        <v>85</v>
      </c>
      <c r="AV307" s="14" t="s">
        <v>85</v>
      </c>
      <c r="AW307" s="14" t="s">
        <v>35</v>
      </c>
      <c r="AX307" s="14" t="s">
        <v>75</v>
      </c>
      <c r="AY307" s="243" t="s">
        <v>126</v>
      </c>
    </row>
    <row r="308" s="13" customFormat="1">
      <c r="A308" s="13"/>
      <c r="B308" s="223"/>
      <c r="C308" s="224"/>
      <c r="D308" s="215" t="s">
        <v>141</v>
      </c>
      <c r="E308" s="225" t="s">
        <v>19</v>
      </c>
      <c r="F308" s="226" t="s">
        <v>326</v>
      </c>
      <c r="G308" s="224"/>
      <c r="H308" s="225" t="s">
        <v>19</v>
      </c>
      <c r="I308" s="227"/>
      <c r="J308" s="224"/>
      <c r="K308" s="224"/>
      <c r="L308" s="228"/>
      <c r="M308" s="229"/>
      <c r="N308" s="230"/>
      <c r="O308" s="230"/>
      <c r="P308" s="230"/>
      <c r="Q308" s="230"/>
      <c r="R308" s="230"/>
      <c r="S308" s="230"/>
      <c r="T308" s="23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2" t="s">
        <v>141</v>
      </c>
      <c r="AU308" s="232" t="s">
        <v>85</v>
      </c>
      <c r="AV308" s="13" t="s">
        <v>83</v>
      </c>
      <c r="AW308" s="13" t="s">
        <v>35</v>
      </c>
      <c r="AX308" s="13" t="s">
        <v>75</v>
      </c>
      <c r="AY308" s="232" t="s">
        <v>126</v>
      </c>
    </row>
    <row r="309" s="14" customFormat="1">
      <c r="A309" s="14"/>
      <c r="B309" s="233"/>
      <c r="C309" s="234"/>
      <c r="D309" s="215" t="s">
        <v>141</v>
      </c>
      <c r="E309" s="235" t="s">
        <v>19</v>
      </c>
      <c r="F309" s="236" t="s">
        <v>327</v>
      </c>
      <c r="G309" s="234"/>
      <c r="H309" s="237">
        <v>19.800000000000001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3" t="s">
        <v>141</v>
      </c>
      <c r="AU309" s="243" t="s">
        <v>85</v>
      </c>
      <c r="AV309" s="14" t="s">
        <v>85</v>
      </c>
      <c r="AW309" s="14" t="s">
        <v>35</v>
      </c>
      <c r="AX309" s="14" t="s">
        <v>75</v>
      </c>
      <c r="AY309" s="243" t="s">
        <v>126</v>
      </c>
    </row>
    <row r="310" s="16" customFormat="1">
      <c r="A310" s="16"/>
      <c r="B310" s="255"/>
      <c r="C310" s="256"/>
      <c r="D310" s="215" t="s">
        <v>141</v>
      </c>
      <c r="E310" s="257" t="s">
        <v>19</v>
      </c>
      <c r="F310" s="258" t="s">
        <v>156</v>
      </c>
      <c r="G310" s="256"/>
      <c r="H310" s="259">
        <v>53.505000000000003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65" t="s">
        <v>141</v>
      </c>
      <c r="AU310" s="265" t="s">
        <v>85</v>
      </c>
      <c r="AV310" s="16" t="s">
        <v>157</v>
      </c>
      <c r="AW310" s="16" t="s">
        <v>35</v>
      </c>
      <c r="AX310" s="16" t="s">
        <v>75</v>
      </c>
      <c r="AY310" s="265" t="s">
        <v>126</v>
      </c>
    </row>
    <row r="311" s="13" customFormat="1">
      <c r="A311" s="13"/>
      <c r="B311" s="223"/>
      <c r="C311" s="224"/>
      <c r="D311" s="215" t="s">
        <v>141</v>
      </c>
      <c r="E311" s="225" t="s">
        <v>19</v>
      </c>
      <c r="F311" s="226" t="s">
        <v>227</v>
      </c>
      <c r="G311" s="224"/>
      <c r="H311" s="225" t="s">
        <v>19</v>
      </c>
      <c r="I311" s="227"/>
      <c r="J311" s="224"/>
      <c r="K311" s="224"/>
      <c r="L311" s="228"/>
      <c r="M311" s="229"/>
      <c r="N311" s="230"/>
      <c r="O311" s="230"/>
      <c r="P311" s="230"/>
      <c r="Q311" s="230"/>
      <c r="R311" s="230"/>
      <c r="S311" s="230"/>
      <c r="T311" s="23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2" t="s">
        <v>141</v>
      </c>
      <c r="AU311" s="232" t="s">
        <v>85</v>
      </c>
      <c r="AV311" s="13" t="s">
        <v>83</v>
      </c>
      <c r="AW311" s="13" t="s">
        <v>35</v>
      </c>
      <c r="AX311" s="13" t="s">
        <v>75</v>
      </c>
      <c r="AY311" s="232" t="s">
        <v>126</v>
      </c>
    </row>
    <row r="312" s="14" customFormat="1">
      <c r="A312" s="14"/>
      <c r="B312" s="233"/>
      <c r="C312" s="234"/>
      <c r="D312" s="215" t="s">
        <v>141</v>
      </c>
      <c r="E312" s="235" t="s">
        <v>19</v>
      </c>
      <c r="F312" s="236" t="s">
        <v>328</v>
      </c>
      <c r="G312" s="234"/>
      <c r="H312" s="237">
        <v>0.17999999999999999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3" t="s">
        <v>141</v>
      </c>
      <c r="AU312" s="243" t="s">
        <v>85</v>
      </c>
      <c r="AV312" s="14" t="s">
        <v>85</v>
      </c>
      <c r="AW312" s="14" t="s">
        <v>35</v>
      </c>
      <c r="AX312" s="14" t="s">
        <v>75</v>
      </c>
      <c r="AY312" s="243" t="s">
        <v>126</v>
      </c>
    </row>
    <row r="313" s="13" customFormat="1">
      <c r="A313" s="13"/>
      <c r="B313" s="223"/>
      <c r="C313" s="224"/>
      <c r="D313" s="215" t="s">
        <v>141</v>
      </c>
      <c r="E313" s="225" t="s">
        <v>19</v>
      </c>
      <c r="F313" s="226" t="s">
        <v>229</v>
      </c>
      <c r="G313" s="224"/>
      <c r="H313" s="225" t="s">
        <v>19</v>
      </c>
      <c r="I313" s="227"/>
      <c r="J313" s="224"/>
      <c r="K313" s="224"/>
      <c r="L313" s="228"/>
      <c r="M313" s="229"/>
      <c r="N313" s="230"/>
      <c r="O313" s="230"/>
      <c r="P313" s="230"/>
      <c r="Q313" s="230"/>
      <c r="R313" s="230"/>
      <c r="S313" s="230"/>
      <c r="T313" s="23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2" t="s">
        <v>141</v>
      </c>
      <c r="AU313" s="232" t="s">
        <v>85</v>
      </c>
      <c r="AV313" s="13" t="s">
        <v>83</v>
      </c>
      <c r="AW313" s="13" t="s">
        <v>35</v>
      </c>
      <c r="AX313" s="13" t="s">
        <v>75</v>
      </c>
      <c r="AY313" s="232" t="s">
        <v>126</v>
      </c>
    </row>
    <row r="314" s="14" customFormat="1">
      <c r="A314" s="14"/>
      <c r="B314" s="233"/>
      <c r="C314" s="234"/>
      <c r="D314" s="215" t="s">
        <v>141</v>
      </c>
      <c r="E314" s="235" t="s">
        <v>19</v>
      </c>
      <c r="F314" s="236" t="s">
        <v>329</v>
      </c>
      <c r="G314" s="234"/>
      <c r="H314" s="237">
        <v>0.35999999999999999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3" t="s">
        <v>141</v>
      </c>
      <c r="AU314" s="243" t="s">
        <v>85</v>
      </c>
      <c r="AV314" s="14" t="s">
        <v>85</v>
      </c>
      <c r="AW314" s="14" t="s">
        <v>35</v>
      </c>
      <c r="AX314" s="14" t="s">
        <v>75</v>
      </c>
      <c r="AY314" s="243" t="s">
        <v>126</v>
      </c>
    </row>
    <row r="315" s="16" customFormat="1">
      <c r="A315" s="16"/>
      <c r="B315" s="255"/>
      <c r="C315" s="256"/>
      <c r="D315" s="215" t="s">
        <v>141</v>
      </c>
      <c r="E315" s="257" t="s">
        <v>19</v>
      </c>
      <c r="F315" s="258" t="s">
        <v>156</v>
      </c>
      <c r="G315" s="256"/>
      <c r="H315" s="259">
        <v>0.54000000000000004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65" t="s">
        <v>141</v>
      </c>
      <c r="AU315" s="265" t="s">
        <v>85</v>
      </c>
      <c r="AV315" s="16" t="s">
        <v>157</v>
      </c>
      <c r="AW315" s="16" t="s">
        <v>35</v>
      </c>
      <c r="AX315" s="16" t="s">
        <v>75</v>
      </c>
      <c r="AY315" s="265" t="s">
        <v>126</v>
      </c>
    </row>
    <row r="316" s="13" customFormat="1">
      <c r="A316" s="13"/>
      <c r="B316" s="223"/>
      <c r="C316" s="224"/>
      <c r="D316" s="215" t="s">
        <v>141</v>
      </c>
      <c r="E316" s="225" t="s">
        <v>19</v>
      </c>
      <c r="F316" s="226" t="s">
        <v>330</v>
      </c>
      <c r="G316" s="224"/>
      <c r="H316" s="225" t="s">
        <v>19</v>
      </c>
      <c r="I316" s="227"/>
      <c r="J316" s="224"/>
      <c r="K316" s="224"/>
      <c r="L316" s="228"/>
      <c r="M316" s="229"/>
      <c r="N316" s="230"/>
      <c r="O316" s="230"/>
      <c r="P316" s="230"/>
      <c r="Q316" s="230"/>
      <c r="R316" s="230"/>
      <c r="S316" s="230"/>
      <c r="T316" s="23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2" t="s">
        <v>141</v>
      </c>
      <c r="AU316" s="232" t="s">
        <v>85</v>
      </c>
      <c r="AV316" s="13" t="s">
        <v>83</v>
      </c>
      <c r="AW316" s="13" t="s">
        <v>35</v>
      </c>
      <c r="AX316" s="13" t="s">
        <v>75</v>
      </c>
      <c r="AY316" s="232" t="s">
        <v>126</v>
      </c>
    </row>
    <row r="317" s="14" customFormat="1">
      <c r="A317" s="14"/>
      <c r="B317" s="233"/>
      <c r="C317" s="234"/>
      <c r="D317" s="215" t="s">
        <v>141</v>
      </c>
      <c r="E317" s="235" t="s">
        <v>19</v>
      </c>
      <c r="F317" s="236" t="s">
        <v>331</v>
      </c>
      <c r="G317" s="234"/>
      <c r="H317" s="237">
        <v>7.5599999999999996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3" t="s">
        <v>141</v>
      </c>
      <c r="AU317" s="243" t="s">
        <v>85</v>
      </c>
      <c r="AV317" s="14" t="s">
        <v>85</v>
      </c>
      <c r="AW317" s="14" t="s">
        <v>35</v>
      </c>
      <c r="AX317" s="14" t="s">
        <v>75</v>
      </c>
      <c r="AY317" s="243" t="s">
        <v>126</v>
      </c>
    </row>
    <row r="318" s="13" customFormat="1">
      <c r="A318" s="13"/>
      <c r="B318" s="223"/>
      <c r="C318" s="224"/>
      <c r="D318" s="215" t="s">
        <v>141</v>
      </c>
      <c r="E318" s="225" t="s">
        <v>19</v>
      </c>
      <c r="F318" s="226" t="s">
        <v>332</v>
      </c>
      <c r="G318" s="224"/>
      <c r="H318" s="225" t="s">
        <v>19</v>
      </c>
      <c r="I318" s="227"/>
      <c r="J318" s="224"/>
      <c r="K318" s="224"/>
      <c r="L318" s="228"/>
      <c r="M318" s="229"/>
      <c r="N318" s="230"/>
      <c r="O318" s="230"/>
      <c r="P318" s="230"/>
      <c r="Q318" s="230"/>
      <c r="R318" s="230"/>
      <c r="S318" s="230"/>
      <c r="T318" s="23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2" t="s">
        <v>141</v>
      </c>
      <c r="AU318" s="232" t="s">
        <v>85</v>
      </c>
      <c r="AV318" s="13" t="s">
        <v>83</v>
      </c>
      <c r="AW318" s="13" t="s">
        <v>35</v>
      </c>
      <c r="AX318" s="13" t="s">
        <v>75</v>
      </c>
      <c r="AY318" s="232" t="s">
        <v>126</v>
      </c>
    </row>
    <row r="319" s="14" customFormat="1">
      <c r="A319" s="14"/>
      <c r="B319" s="233"/>
      <c r="C319" s="234"/>
      <c r="D319" s="215" t="s">
        <v>141</v>
      </c>
      <c r="E319" s="235" t="s">
        <v>19</v>
      </c>
      <c r="F319" s="236" t="s">
        <v>328</v>
      </c>
      <c r="G319" s="234"/>
      <c r="H319" s="237">
        <v>0.17999999999999999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3" t="s">
        <v>141</v>
      </c>
      <c r="AU319" s="243" t="s">
        <v>85</v>
      </c>
      <c r="AV319" s="14" t="s">
        <v>85</v>
      </c>
      <c r="AW319" s="14" t="s">
        <v>35</v>
      </c>
      <c r="AX319" s="14" t="s">
        <v>75</v>
      </c>
      <c r="AY319" s="243" t="s">
        <v>126</v>
      </c>
    </row>
    <row r="320" s="15" customFormat="1">
      <c r="A320" s="15"/>
      <c r="B320" s="244"/>
      <c r="C320" s="245"/>
      <c r="D320" s="215" t="s">
        <v>141</v>
      </c>
      <c r="E320" s="246" t="s">
        <v>19</v>
      </c>
      <c r="F320" s="247" t="s">
        <v>146</v>
      </c>
      <c r="G320" s="245"/>
      <c r="H320" s="248">
        <v>61.784999999999997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4" t="s">
        <v>141</v>
      </c>
      <c r="AU320" s="254" t="s">
        <v>85</v>
      </c>
      <c r="AV320" s="15" t="s">
        <v>133</v>
      </c>
      <c r="AW320" s="15" t="s">
        <v>35</v>
      </c>
      <c r="AX320" s="15" t="s">
        <v>83</v>
      </c>
      <c r="AY320" s="254" t="s">
        <v>126</v>
      </c>
    </row>
    <row r="321" s="2" customFormat="1" ht="16.5" customHeight="1">
      <c r="A321" s="40"/>
      <c r="B321" s="41"/>
      <c r="C321" s="202" t="s">
        <v>333</v>
      </c>
      <c r="D321" s="202" t="s">
        <v>128</v>
      </c>
      <c r="E321" s="203" t="s">
        <v>334</v>
      </c>
      <c r="F321" s="204" t="s">
        <v>335</v>
      </c>
      <c r="G321" s="205" t="s">
        <v>318</v>
      </c>
      <c r="H321" s="206">
        <v>24.335999999999999</v>
      </c>
      <c r="I321" s="207"/>
      <c r="J321" s="208">
        <f>ROUND(I321*H321,2)</f>
        <v>0</v>
      </c>
      <c r="K321" s="204" t="s">
        <v>132</v>
      </c>
      <c r="L321" s="46"/>
      <c r="M321" s="209" t="s">
        <v>19</v>
      </c>
      <c r="N321" s="210" t="s">
        <v>46</v>
      </c>
      <c r="O321" s="86"/>
      <c r="P321" s="211">
        <f>O321*H321</f>
        <v>0</v>
      </c>
      <c r="Q321" s="211">
        <v>0</v>
      </c>
      <c r="R321" s="211">
        <f>Q321*H321</f>
        <v>0</v>
      </c>
      <c r="S321" s="211">
        <v>0</v>
      </c>
      <c r="T321" s="212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3" t="s">
        <v>133</v>
      </c>
      <c r="AT321" s="213" t="s">
        <v>128</v>
      </c>
      <c r="AU321" s="213" t="s">
        <v>85</v>
      </c>
      <c r="AY321" s="19" t="s">
        <v>126</v>
      </c>
      <c r="BE321" s="214">
        <f>IF(N321="základní",J321,0)</f>
        <v>0</v>
      </c>
      <c r="BF321" s="214">
        <f>IF(N321="snížená",J321,0)</f>
        <v>0</v>
      </c>
      <c r="BG321" s="214">
        <f>IF(N321="zákl. přenesená",J321,0)</f>
        <v>0</v>
      </c>
      <c r="BH321" s="214">
        <f>IF(N321="sníž. přenesená",J321,0)</f>
        <v>0</v>
      </c>
      <c r="BI321" s="214">
        <f>IF(N321="nulová",J321,0)</f>
        <v>0</v>
      </c>
      <c r="BJ321" s="19" t="s">
        <v>83</v>
      </c>
      <c r="BK321" s="214">
        <f>ROUND(I321*H321,2)</f>
        <v>0</v>
      </c>
      <c r="BL321" s="19" t="s">
        <v>133</v>
      </c>
      <c r="BM321" s="213" t="s">
        <v>336</v>
      </c>
    </row>
    <row r="322" s="2" customFormat="1">
      <c r="A322" s="40"/>
      <c r="B322" s="41"/>
      <c r="C322" s="42"/>
      <c r="D322" s="215" t="s">
        <v>135</v>
      </c>
      <c r="E322" s="42"/>
      <c r="F322" s="216" t="s">
        <v>337</v>
      </c>
      <c r="G322" s="42"/>
      <c r="H322" s="42"/>
      <c r="I322" s="217"/>
      <c r="J322" s="42"/>
      <c r="K322" s="42"/>
      <c r="L322" s="46"/>
      <c r="M322" s="218"/>
      <c r="N322" s="219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135</v>
      </c>
      <c r="AU322" s="19" t="s">
        <v>85</v>
      </c>
    </row>
    <row r="323" s="2" customFormat="1">
      <c r="A323" s="40"/>
      <c r="B323" s="41"/>
      <c r="C323" s="42"/>
      <c r="D323" s="220" t="s">
        <v>137</v>
      </c>
      <c r="E323" s="42"/>
      <c r="F323" s="221" t="s">
        <v>338</v>
      </c>
      <c r="G323" s="42"/>
      <c r="H323" s="42"/>
      <c r="I323" s="217"/>
      <c r="J323" s="42"/>
      <c r="K323" s="42"/>
      <c r="L323" s="46"/>
      <c r="M323" s="218"/>
      <c r="N323" s="219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137</v>
      </c>
      <c r="AU323" s="19" t="s">
        <v>85</v>
      </c>
    </row>
    <row r="324" s="2" customFormat="1">
      <c r="A324" s="40"/>
      <c r="B324" s="41"/>
      <c r="C324" s="42"/>
      <c r="D324" s="215" t="s">
        <v>139</v>
      </c>
      <c r="E324" s="42"/>
      <c r="F324" s="222" t="s">
        <v>339</v>
      </c>
      <c r="G324" s="42"/>
      <c r="H324" s="42"/>
      <c r="I324" s="217"/>
      <c r="J324" s="42"/>
      <c r="K324" s="42"/>
      <c r="L324" s="46"/>
      <c r="M324" s="218"/>
      <c r="N324" s="219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139</v>
      </c>
      <c r="AU324" s="19" t="s">
        <v>85</v>
      </c>
    </row>
    <row r="325" s="13" customFormat="1">
      <c r="A325" s="13"/>
      <c r="B325" s="223"/>
      <c r="C325" s="224"/>
      <c r="D325" s="215" t="s">
        <v>141</v>
      </c>
      <c r="E325" s="225" t="s">
        <v>19</v>
      </c>
      <c r="F325" s="226" t="s">
        <v>340</v>
      </c>
      <c r="G325" s="224"/>
      <c r="H325" s="225" t="s">
        <v>19</v>
      </c>
      <c r="I325" s="227"/>
      <c r="J325" s="224"/>
      <c r="K325" s="224"/>
      <c r="L325" s="228"/>
      <c r="M325" s="229"/>
      <c r="N325" s="230"/>
      <c r="O325" s="230"/>
      <c r="P325" s="230"/>
      <c r="Q325" s="230"/>
      <c r="R325" s="230"/>
      <c r="S325" s="230"/>
      <c r="T325" s="23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2" t="s">
        <v>141</v>
      </c>
      <c r="AU325" s="232" t="s">
        <v>85</v>
      </c>
      <c r="AV325" s="13" t="s">
        <v>83</v>
      </c>
      <c r="AW325" s="13" t="s">
        <v>35</v>
      </c>
      <c r="AX325" s="13" t="s">
        <v>75</v>
      </c>
      <c r="AY325" s="232" t="s">
        <v>126</v>
      </c>
    </row>
    <row r="326" s="14" customFormat="1">
      <c r="A326" s="14"/>
      <c r="B326" s="233"/>
      <c r="C326" s="234"/>
      <c r="D326" s="215" t="s">
        <v>141</v>
      </c>
      <c r="E326" s="235" t="s">
        <v>19</v>
      </c>
      <c r="F326" s="236" t="s">
        <v>341</v>
      </c>
      <c r="G326" s="234"/>
      <c r="H326" s="237">
        <v>19.838000000000001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3" t="s">
        <v>141</v>
      </c>
      <c r="AU326" s="243" t="s">
        <v>85</v>
      </c>
      <c r="AV326" s="14" t="s">
        <v>85</v>
      </c>
      <c r="AW326" s="14" t="s">
        <v>35</v>
      </c>
      <c r="AX326" s="14" t="s">
        <v>75</v>
      </c>
      <c r="AY326" s="243" t="s">
        <v>126</v>
      </c>
    </row>
    <row r="327" s="13" customFormat="1">
      <c r="A327" s="13"/>
      <c r="B327" s="223"/>
      <c r="C327" s="224"/>
      <c r="D327" s="215" t="s">
        <v>141</v>
      </c>
      <c r="E327" s="225" t="s">
        <v>19</v>
      </c>
      <c r="F327" s="226" t="s">
        <v>342</v>
      </c>
      <c r="G327" s="224"/>
      <c r="H327" s="225" t="s">
        <v>19</v>
      </c>
      <c r="I327" s="227"/>
      <c r="J327" s="224"/>
      <c r="K327" s="224"/>
      <c r="L327" s="228"/>
      <c r="M327" s="229"/>
      <c r="N327" s="230"/>
      <c r="O327" s="230"/>
      <c r="P327" s="230"/>
      <c r="Q327" s="230"/>
      <c r="R327" s="230"/>
      <c r="S327" s="230"/>
      <c r="T327" s="23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2" t="s">
        <v>141</v>
      </c>
      <c r="AU327" s="232" t="s">
        <v>85</v>
      </c>
      <c r="AV327" s="13" t="s">
        <v>83</v>
      </c>
      <c r="AW327" s="13" t="s">
        <v>35</v>
      </c>
      <c r="AX327" s="13" t="s">
        <v>75</v>
      </c>
      <c r="AY327" s="232" t="s">
        <v>126</v>
      </c>
    </row>
    <row r="328" s="14" customFormat="1">
      <c r="A328" s="14"/>
      <c r="B328" s="233"/>
      <c r="C328" s="234"/>
      <c r="D328" s="215" t="s">
        <v>141</v>
      </c>
      <c r="E328" s="235" t="s">
        <v>19</v>
      </c>
      <c r="F328" s="236" t="s">
        <v>343</v>
      </c>
      <c r="G328" s="234"/>
      <c r="H328" s="237">
        <v>4.4980000000000002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3" t="s">
        <v>141</v>
      </c>
      <c r="AU328" s="243" t="s">
        <v>85</v>
      </c>
      <c r="AV328" s="14" t="s">
        <v>85</v>
      </c>
      <c r="AW328" s="14" t="s">
        <v>35</v>
      </c>
      <c r="AX328" s="14" t="s">
        <v>75</v>
      </c>
      <c r="AY328" s="243" t="s">
        <v>126</v>
      </c>
    </row>
    <row r="329" s="15" customFormat="1">
      <c r="A329" s="15"/>
      <c r="B329" s="244"/>
      <c r="C329" s="245"/>
      <c r="D329" s="215" t="s">
        <v>141</v>
      </c>
      <c r="E329" s="246" t="s">
        <v>19</v>
      </c>
      <c r="F329" s="247" t="s">
        <v>146</v>
      </c>
      <c r="G329" s="245"/>
      <c r="H329" s="248">
        <v>24.335999999999999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4" t="s">
        <v>141</v>
      </c>
      <c r="AU329" s="254" t="s">
        <v>85</v>
      </c>
      <c r="AV329" s="15" t="s">
        <v>133</v>
      </c>
      <c r="AW329" s="15" t="s">
        <v>35</v>
      </c>
      <c r="AX329" s="15" t="s">
        <v>83</v>
      </c>
      <c r="AY329" s="254" t="s">
        <v>126</v>
      </c>
    </row>
    <row r="330" s="2" customFormat="1" ht="16.5" customHeight="1">
      <c r="A330" s="40"/>
      <c r="B330" s="41"/>
      <c r="C330" s="266" t="s">
        <v>344</v>
      </c>
      <c r="D330" s="266" t="s">
        <v>345</v>
      </c>
      <c r="E330" s="267" t="s">
        <v>346</v>
      </c>
      <c r="F330" s="268" t="s">
        <v>347</v>
      </c>
      <c r="G330" s="269" t="s">
        <v>348</v>
      </c>
      <c r="H330" s="270">
        <v>8.5009999999999994</v>
      </c>
      <c r="I330" s="271"/>
      <c r="J330" s="272">
        <f>ROUND(I330*H330,2)</f>
        <v>0</v>
      </c>
      <c r="K330" s="268" t="s">
        <v>132</v>
      </c>
      <c r="L330" s="273"/>
      <c r="M330" s="274" t="s">
        <v>19</v>
      </c>
      <c r="N330" s="275" t="s">
        <v>46</v>
      </c>
      <c r="O330" s="86"/>
      <c r="P330" s="211">
        <f>O330*H330</f>
        <v>0</v>
      </c>
      <c r="Q330" s="211">
        <v>1</v>
      </c>
      <c r="R330" s="211">
        <f>Q330*H330</f>
        <v>8.5009999999999994</v>
      </c>
      <c r="S330" s="211">
        <v>0</v>
      </c>
      <c r="T330" s="212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3" t="s">
        <v>200</v>
      </c>
      <c r="AT330" s="213" t="s">
        <v>345</v>
      </c>
      <c r="AU330" s="213" t="s">
        <v>85</v>
      </c>
      <c r="AY330" s="19" t="s">
        <v>126</v>
      </c>
      <c r="BE330" s="214">
        <f>IF(N330="základní",J330,0)</f>
        <v>0</v>
      </c>
      <c r="BF330" s="214">
        <f>IF(N330="snížená",J330,0)</f>
        <v>0</v>
      </c>
      <c r="BG330" s="214">
        <f>IF(N330="zákl. přenesená",J330,0)</f>
        <v>0</v>
      </c>
      <c r="BH330" s="214">
        <f>IF(N330="sníž. přenesená",J330,0)</f>
        <v>0</v>
      </c>
      <c r="BI330" s="214">
        <f>IF(N330="nulová",J330,0)</f>
        <v>0</v>
      </c>
      <c r="BJ330" s="19" t="s">
        <v>83</v>
      </c>
      <c r="BK330" s="214">
        <f>ROUND(I330*H330,2)</f>
        <v>0</v>
      </c>
      <c r="BL330" s="19" t="s">
        <v>133</v>
      </c>
      <c r="BM330" s="213" t="s">
        <v>349</v>
      </c>
    </row>
    <row r="331" s="2" customFormat="1">
      <c r="A331" s="40"/>
      <c r="B331" s="41"/>
      <c r="C331" s="42"/>
      <c r="D331" s="215" t="s">
        <v>135</v>
      </c>
      <c r="E331" s="42"/>
      <c r="F331" s="216" t="s">
        <v>347</v>
      </c>
      <c r="G331" s="42"/>
      <c r="H331" s="42"/>
      <c r="I331" s="217"/>
      <c r="J331" s="42"/>
      <c r="K331" s="42"/>
      <c r="L331" s="46"/>
      <c r="M331" s="218"/>
      <c r="N331" s="219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135</v>
      </c>
      <c r="AU331" s="19" t="s">
        <v>85</v>
      </c>
    </row>
    <row r="332" s="14" customFormat="1">
      <c r="A332" s="14"/>
      <c r="B332" s="233"/>
      <c r="C332" s="234"/>
      <c r="D332" s="215" t="s">
        <v>141</v>
      </c>
      <c r="E332" s="235" t="s">
        <v>19</v>
      </c>
      <c r="F332" s="236" t="s">
        <v>350</v>
      </c>
      <c r="G332" s="234"/>
      <c r="H332" s="237">
        <v>8.0960000000000001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3" t="s">
        <v>141</v>
      </c>
      <c r="AU332" s="243" t="s">
        <v>85</v>
      </c>
      <c r="AV332" s="14" t="s">
        <v>85</v>
      </c>
      <c r="AW332" s="14" t="s">
        <v>35</v>
      </c>
      <c r="AX332" s="14" t="s">
        <v>83</v>
      </c>
      <c r="AY332" s="243" t="s">
        <v>126</v>
      </c>
    </row>
    <row r="333" s="14" customFormat="1">
      <c r="A333" s="14"/>
      <c r="B333" s="233"/>
      <c r="C333" s="234"/>
      <c r="D333" s="215" t="s">
        <v>141</v>
      </c>
      <c r="E333" s="234"/>
      <c r="F333" s="236" t="s">
        <v>351</v>
      </c>
      <c r="G333" s="234"/>
      <c r="H333" s="237">
        <v>8.5009999999999994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3" t="s">
        <v>141</v>
      </c>
      <c r="AU333" s="243" t="s">
        <v>85</v>
      </c>
      <c r="AV333" s="14" t="s">
        <v>85</v>
      </c>
      <c r="AW333" s="14" t="s">
        <v>4</v>
      </c>
      <c r="AX333" s="14" t="s">
        <v>83</v>
      </c>
      <c r="AY333" s="243" t="s">
        <v>126</v>
      </c>
    </row>
    <row r="334" s="2" customFormat="1" ht="16.5" customHeight="1">
      <c r="A334" s="40"/>
      <c r="B334" s="41"/>
      <c r="C334" s="266" t="s">
        <v>352</v>
      </c>
      <c r="D334" s="266" t="s">
        <v>345</v>
      </c>
      <c r="E334" s="267" t="s">
        <v>353</v>
      </c>
      <c r="F334" s="268" t="s">
        <v>354</v>
      </c>
      <c r="G334" s="269" t="s">
        <v>348</v>
      </c>
      <c r="H334" s="270">
        <v>37.493000000000002</v>
      </c>
      <c r="I334" s="271"/>
      <c r="J334" s="272">
        <f>ROUND(I334*H334,2)</f>
        <v>0</v>
      </c>
      <c r="K334" s="268" t="s">
        <v>132</v>
      </c>
      <c r="L334" s="273"/>
      <c r="M334" s="274" t="s">
        <v>19</v>
      </c>
      <c r="N334" s="275" t="s">
        <v>46</v>
      </c>
      <c r="O334" s="86"/>
      <c r="P334" s="211">
        <f>O334*H334</f>
        <v>0</v>
      </c>
      <c r="Q334" s="211">
        <v>1</v>
      </c>
      <c r="R334" s="211">
        <f>Q334*H334</f>
        <v>37.493000000000002</v>
      </c>
      <c r="S334" s="211">
        <v>0</v>
      </c>
      <c r="T334" s="212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3" t="s">
        <v>200</v>
      </c>
      <c r="AT334" s="213" t="s">
        <v>345</v>
      </c>
      <c r="AU334" s="213" t="s">
        <v>85</v>
      </c>
      <c r="AY334" s="19" t="s">
        <v>126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19" t="s">
        <v>83</v>
      </c>
      <c r="BK334" s="214">
        <f>ROUND(I334*H334,2)</f>
        <v>0</v>
      </c>
      <c r="BL334" s="19" t="s">
        <v>133</v>
      </c>
      <c r="BM334" s="213" t="s">
        <v>355</v>
      </c>
    </row>
    <row r="335" s="2" customFormat="1">
      <c r="A335" s="40"/>
      <c r="B335" s="41"/>
      <c r="C335" s="42"/>
      <c r="D335" s="215" t="s">
        <v>135</v>
      </c>
      <c r="E335" s="42"/>
      <c r="F335" s="216" t="s">
        <v>354</v>
      </c>
      <c r="G335" s="42"/>
      <c r="H335" s="42"/>
      <c r="I335" s="217"/>
      <c r="J335" s="42"/>
      <c r="K335" s="42"/>
      <c r="L335" s="46"/>
      <c r="M335" s="218"/>
      <c r="N335" s="219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135</v>
      </c>
      <c r="AU335" s="19" t="s">
        <v>85</v>
      </c>
    </row>
    <row r="336" s="14" customFormat="1">
      <c r="A336" s="14"/>
      <c r="B336" s="233"/>
      <c r="C336" s="234"/>
      <c r="D336" s="215" t="s">
        <v>141</v>
      </c>
      <c r="E336" s="235" t="s">
        <v>19</v>
      </c>
      <c r="F336" s="236" t="s">
        <v>356</v>
      </c>
      <c r="G336" s="234"/>
      <c r="H336" s="237">
        <v>35.707999999999998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3" t="s">
        <v>141</v>
      </c>
      <c r="AU336" s="243" t="s">
        <v>85</v>
      </c>
      <c r="AV336" s="14" t="s">
        <v>85</v>
      </c>
      <c r="AW336" s="14" t="s">
        <v>35</v>
      </c>
      <c r="AX336" s="14" t="s">
        <v>83</v>
      </c>
      <c r="AY336" s="243" t="s">
        <v>126</v>
      </c>
    </row>
    <row r="337" s="14" customFormat="1">
      <c r="A337" s="14"/>
      <c r="B337" s="233"/>
      <c r="C337" s="234"/>
      <c r="D337" s="215" t="s">
        <v>141</v>
      </c>
      <c r="E337" s="234"/>
      <c r="F337" s="236" t="s">
        <v>357</v>
      </c>
      <c r="G337" s="234"/>
      <c r="H337" s="237">
        <v>37.493000000000002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3" t="s">
        <v>141</v>
      </c>
      <c r="AU337" s="243" t="s">
        <v>85</v>
      </c>
      <c r="AV337" s="14" t="s">
        <v>85</v>
      </c>
      <c r="AW337" s="14" t="s">
        <v>4</v>
      </c>
      <c r="AX337" s="14" t="s">
        <v>83</v>
      </c>
      <c r="AY337" s="243" t="s">
        <v>126</v>
      </c>
    </row>
    <row r="338" s="2" customFormat="1" ht="16.5" customHeight="1">
      <c r="A338" s="40"/>
      <c r="B338" s="41"/>
      <c r="C338" s="202" t="s">
        <v>358</v>
      </c>
      <c r="D338" s="202" t="s">
        <v>128</v>
      </c>
      <c r="E338" s="203" t="s">
        <v>359</v>
      </c>
      <c r="F338" s="204" t="s">
        <v>360</v>
      </c>
      <c r="G338" s="205" t="s">
        <v>318</v>
      </c>
      <c r="H338" s="206">
        <v>24.335999999999999</v>
      </c>
      <c r="I338" s="207"/>
      <c r="J338" s="208">
        <f>ROUND(I338*H338,2)</f>
        <v>0</v>
      </c>
      <c r="K338" s="204" t="s">
        <v>132</v>
      </c>
      <c r="L338" s="46"/>
      <c r="M338" s="209" t="s">
        <v>19</v>
      </c>
      <c r="N338" s="210" t="s">
        <v>46</v>
      </c>
      <c r="O338" s="86"/>
      <c r="P338" s="211">
        <f>O338*H338</f>
        <v>0</v>
      </c>
      <c r="Q338" s="211">
        <v>0</v>
      </c>
      <c r="R338" s="211">
        <f>Q338*H338</f>
        <v>0</v>
      </c>
      <c r="S338" s="211">
        <v>0</v>
      </c>
      <c r="T338" s="212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3" t="s">
        <v>133</v>
      </c>
      <c r="AT338" s="213" t="s">
        <v>128</v>
      </c>
      <c r="AU338" s="213" t="s">
        <v>85</v>
      </c>
      <c r="AY338" s="19" t="s">
        <v>126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19" t="s">
        <v>83</v>
      </c>
      <c r="BK338" s="214">
        <f>ROUND(I338*H338,2)</f>
        <v>0</v>
      </c>
      <c r="BL338" s="19" t="s">
        <v>133</v>
      </c>
      <c r="BM338" s="213" t="s">
        <v>361</v>
      </c>
    </row>
    <row r="339" s="2" customFormat="1">
      <c r="A339" s="40"/>
      <c r="B339" s="41"/>
      <c r="C339" s="42"/>
      <c r="D339" s="215" t="s">
        <v>135</v>
      </c>
      <c r="E339" s="42"/>
      <c r="F339" s="216" t="s">
        <v>362</v>
      </c>
      <c r="G339" s="42"/>
      <c r="H339" s="42"/>
      <c r="I339" s="217"/>
      <c r="J339" s="42"/>
      <c r="K339" s="42"/>
      <c r="L339" s="46"/>
      <c r="M339" s="218"/>
      <c r="N339" s="219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135</v>
      </c>
      <c r="AU339" s="19" t="s">
        <v>85</v>
      </c>
    </row>
    <row r="340" s="2" customFormat="1">
      <c r="A340" s="40"/>
      <c r="B340" s="41"/>
      <c r="C340" s="42"/>
      <c r="D340" s="220" t="s">
        <v>137</v>
      </c>
      <c r="E340" s="42"/>
      <c r="F340" s="221" t="s">
        <v>363</v>
      </c>
      <c r="G340" s="42"/>
      <c r="H340" s="42"/>
      <c r="I340" s="217"/>
      <c r="J340" s="42"/>
      <c r="K340" s="42"/>
      <c r="L340" s="46"/>
      <c r="M340" s="218"/>
      <c r="N340" s="219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137</v>
      </c>
      <c r="AU340" s="19" t="s">
        <v>85</v>
      </c>
    </row>
    <row r="341" s="2" customFormat="1">
      <c r="A341" s="40"/>
      <c r="B341" s="41"/>
      <c r="C341" s="42"/>
      <c r="D341" s="215" t="s">
        <v>139</v>
      </c>
      <c r="E341" s="42"/>
      <c r="F341" s="222" t="s">
        <v>364</v>
      </c>
      <c r="G341" s="42"/>
      <c r="H341" s="42"/>
      <c r="I341" s="217"/>
      <c r="J341" s="42"/>
      <c r="K341" s="42"/>
      <c r="L341" s="46"/>
      <c r="M341" s="218"/>
      <c r="N341" s="219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139</v>
      </c>
      <c r="AU341" s="19" t="s">
        <v>85</v>
      </c>
    </row>
    <row r="342" s="2" customFormat="1" ht="16.5" customHeight="1">
      <c r="A342" s="40"/>
      <c r="B342" s="41"/>
      <c r="C342" s="202" t="s">
        <v>365</v>
      </c>
      <c r="D342" s="202" t="s">
        <v>128</v>
      </c>
      <c r="E342" s="203" t="s">
        <v>366</v>
      </c>
      <c r="F342" s="204" t="s">
        <v>367</v>
      </c>
      <c r="G342" s="205" t="s">
        <v>318</v>
      </c>
      <c r="H342" s="206">
        <v>74.283000000000001</v>
      </c>
      <c r="I342" s="207"/>
      <c r="J342" s="208">
        <f>ROUND(I342*H342,2)</f>
        <v>0</v>
      </c>
      <c r="K342" s="204" t="s">
        <v>132</v>
      </c>
      <c r="L342" s="46"/>
      <c r="M342" s="209" t="s">
        <v>19</v>
      </c>
      <c r="N342" s="210" t="s">
        <v>46</v>
      </c>
      <c r="O342" s="86"/>
      <c r="P342" s="211">
        <f>O342*H342</f>
        <v>0</v>
      </c>
      <c r="Q342" s="211">
        <v>0</v>
      </c>
      <c r="R342" s="211">
        <f>Q342*H342</f>
        <v>0</v>
      </c>
      <c r="S342" s="211">
        <v>0</v>
      </c>
      <c r="T342" s="212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3" t="s">
        <v>133</v>
      </c>
      <c r="AT342" s="213" t="s">
        <v>128</v>
      </c>
      <c r="AU342" s="213" t="s">
        <v>85</v>
      </c>
      <c r="AY342" s="19" t="s">
        <v>126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19" t="s">
        <v>83</v>
      </c>
      <c r="BK342" s="214">
        <f>ROUND(I342*H342,2)</f>
        <v>0</v>
      </c>
      <c r="BL342" s="19" t="s">
        <v>133</v>
      </c>
      <c r="BM342" s="213" t="s">
        <v>368</v>
      </c>
    </row>
    <row r="343" s="2" customFormat="1">
      <c r="A343" s="40"/>
      <c r="B343" s="41"/>
      <c r="C343" s="42"/>
      <c r="D343" s="215" t="s">
        <v>135</v>
      </c>
      <c r="E343" s="42"/>
      <c r="F343" s="216" t="s">
        <v>369</v>
      </c>
      <c r="G343" s="42"/>
      <c r="H343" s="42"/>
      <c r="I343" s="217"/>
      <c r="J343" s="42"/>
      <c r="K343" s="42"/>
      <c r="L343" s="46"/>
      <c r="M343" s="218"/>
      <c r="N343" s="219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135</v>
      </c>
      <c r="AU343" s="19" t="s">
        <v>85</v>
      </c>
    </row>
    <row r="344" s="2" customFormat="1">
      <c r="A344" s="40"/>
      <c r="B344" s="41"/>
      <c r="C344" s="42"/>
      <c r="D344" s="220" t="s">
        <v>137</v>
      </c>
      <c r="E344" s="42"/>
      <c r="F344" s="221" t="s">
        <v>370</v>
      </c>
      <c r="G344" s="42"/>
      <c r="H344" s="42"/>
      <c r="I344" s="217"/>
      <c r="J344" s="42"/>
      <c r="K344" s="42"/>
      <c r="L344" s="46"/>
      <c r="M344" s="218"/>
      <c r="N344" s="219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137</v>
      </c>
      <c r="AU344" s="19" t="s">
        <v>85</v>
      </c>
    </row>
    <row r="345" s="2" customFormat="1">
      <c r="A345" s="40"/>
      <c r="B345" s="41"/>
      <c r="C345" s="42"/>
      <c r="D345" s="215" t="s">
        <v>139</v>
      </c>
      <c r="E345" s="42"/>
      <c r="F345" s="222" t="s">
        <v>371</v>
      </c>
      <c r="G345" s="42"/>
      <c r="H345" s="42"/>
      <c r="I345" s="217"/>
      <c r="J345" s="42"/>
      <c r="K345" s="42"/>
      <c r="L345" s="46"/>
      <c r="M345" s="218"/>
      <c r="N345" s="219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139</v>
      </c>
      <c r="AU345" s="19" t="s">
        <v>85</v>
      </c>
    </row>
    <row r="346" s="14" customFormat="1">
      <c r="A346" s="14"/>
      <c r="B346" s="233"/>
      <c r="C346" s="234"/>
      <c r="D346" s="215" t="s">
        <v>141</v>
      </c>
      <c r="E346" s="235" t="s">
        <v>19</v>
      </c>
      <c r="F346" s="236" t="s">
        <v>372</v>
      </c>
      <c r="G346" s="234"/>
      <c r="H346" s="237">
        <v>16.27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3" t="s">
        <v>141</v>
      </c>
      <c r="AU346" s="243" t="s">
        <v>85</v>
      </c>
      <c r="AV346" s="14" t="s">
        <v>85</v>
      </c>
      <c r="AW346" s="14" t="s">
        <v>35</v>
      </c>
      <c r="AX346" s="14" t="s">
        <v>75</v>
      </c>
      <c r="AY346" s="243" t="s">
        <v>126</v>
      </c>
    </row>
    <row r="347" s="13" customFormat="1">
      <c r="A347" s="13"/>
      <c r="B347" s="223"/>
      <c r="C347" s="224"/>
      <c r="D347" s="215" t="s">
        <v>141</v>
      </c>
      <c r="E347" s="225" t="s">
        <v>19</v>
      </c>
      <c r="F347" s="226" t="s">
        <v>373</v>
      </c>
      <c r="G347" s="224"/>
      <c r="H347" s="225" t="s">
        <v>19</v>
      </c>
      <c r="I347" s="227"/>
      <c r="J347" s="224"/>
      <c r="K347" s="224"/>
      <c r="L347" s="228"/>
      <c r="M347" s="229"/>
      <c r="N347" s="230"/>
      <c r="O347" s="230"/>
      <c r="P347" s="230"/>
      <c r="Q347" s="230"/>
      <c r="R347" s="230"/>
      <c r="S347" s="230"/>
      <c r="T347" s="23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2" t="s">
        <v>141</v>
      </c>
      <c r="AU347" s="232" t="s">
        <v>85</v>
      </c>
      <c r="AV347" s="13" t="s">
        <v>83</v>
      </c>
      <c r="AW347" s="13" t="s">
        <v>35</v>
      </c>
      <c r="AX347" s="13" t="s">
        <v>75</v>
      </c>
      <c r="AY347" s="232" t="s">
        <v>126</v>
      </c>
    </row>
    <row r="348" s="14" customFormat="1">
      <c r="A348" s="14"/>
      <c r="B348" s="233"/>
      <c r="C348" s="234"/>
      <c r="D348" s="215" t="s">
        <v>141</v>
      </c>
      <c r="E348" s="235" t="s">
        <v>19</v>
      </c>
      <c r="F348" s="236" t="s">
        <v>374</v>
      </c>
      <c r="G348" s="234"/>
      <c r="H348" s="237">
        <v>34.912999999999997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3" t="s">
        <v>141</v>
      </c>
      <c r="AU348" s="243" t="s">
        <v>85</v>
      </c>
      <c r="AV348" s="14" t="s">
        <v>85</v>
      </c>
      <c r="AW348" s="14" t="s">
        <v>35</v>
      </c>
      <c r="AX348" s="14" t="s">
        <v>75</v>
      </c>
      <c r="AY348" s="243" t="s">
        <v>126</v>
      </c>
    </row>
    <row r="349" s="14" customFormat="1">
      <c r="A349" s="14"/>
      <c r="B349" s="233"/>
      <c r="C349" s="234"/>
      <c r="D349" s="215" t="s">
        <v>141</v>
      </c>
      <c r="E349" s="235" t="s">
        <v>19</v>
      </c>
      <c r="F349" s="236" t="s">
        <v>375</v>
      </c>
      <c r="G349" s="234"/>
      <c r="H349" s="237">
        <v>23.100000000000001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3" t="s">
        <v>141</v>
      </c>
      <c r="AU349" s="243" t="s">
        <v>85</v>
      </c>
      <c r="AV349" s="14" t="s">
        <v>85</v>
      </c>
      <c r="AW349" s="14" t="s">
        <v>35</v>
      </c>
      <c r="AX349" s="14" t="s">
        <v>75</v>
      </c>
      <c r="AY349" s="243" t="s">
        <v>126</v>
      </c>
    </row>
    <row r="350" s="15" customFormat="1">
      <c r="A350" s="15"/>
      <c r="B350" s="244"/>
      <c r="C350" s="245"/>
      <c r="D350" s="215" t="s">
        <v>141</v>
      </c>
      <c r="E350" s="246" t="s">
        <v>19</v>
      </c>
      <c r="F350" s="247" t="s">
        <v>146</v>
      </c>
      <c r="G350" s="245"/>
      <c r="H350" s="248">
        <v>74.283000000000001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4" t="s">
        <v>141</v>
      </c>
      <c r="AU350" s="254" t="s">
        <v>85</v>
      </c>
      <c r="AV350" s="15" t="s">
        <v>133</v>
      </c>
      <c r="AW350" s="15" t="s">
        <v>35</v>
      </c>
      <c r="AX350" s="15" t="s">
        <v>83</v>
      </c>
      <c r="AY350" s="254" t="s">
        <v>126</v>
      </c>
    </row>
    <row r="351" s="2" customFormat="1" ht="16.5" customHeight="1">
      <c r="A351" s="40"/>
      <c r="B351" s="41"/>
      <c r="C351" s="202" t="s">
        <v>310</v>
      </c>
      <c r="D351" s="202" t="s">
        <v>128</v>
      </c>
      <c r="E351" s="203" t="s">
        <v>376</v>
      </c>
      <c r="F351" s="204" t="s">
        <v>377</v>
      </c>
      <c r="G351" s="205" t="s">
        <v>131</v>
      </c>
      <c r="H351" s="206">
        <v>198.375</v>
      </c>
      <c r="I351" s="207"/>
      <c r="J351" s="208">
        <f>ROUND(I351*H351,2)</f>
        <v>0</v>
      </c>
      <c r="K351" s="204" t="s">
        <v>132</v>
      </c>
      <c r="L351" s="46"/>
      <c r="M351" s="209" t="s">
        <v>19</v>
      </c>
      <c r="N351" s="210" t="s">
        <v>46</v>
      </c>
      <c r="O351" s="86"/>
      <c r="P351" s="211">
        <f>O351*H351</f>
        <v>0</v>
      </c>
      <c r="Q351" s="211">
        <v>0</v>
      </c>
      <c r="R351" s="211">
        <f>Q351*H351</f>
        <v>0</v>
      </c>
      <c r="S351" s="211">
        <v>0</v>
      </c>
      <c r="T351" s="212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3" t="s">
        <v>133</v>
      </c>
      <c r="AT351" s="213" t="s">
        <v>128</v>
      </c>
      <c r="AU351" s="213" t="s">
        <v>85</v>
      </c>
      <c r="AY351" s="19" t="s">
        <v>126</v>
      </c>
      <c r="BE351" s="214">
        <f>IF(N351="základní",J351,0)</f>
        <v>0</v>
      </c>
      <c r="BF351" s="214">
        <f>IF(N351="snížená",J351,0)</f>
        <v>0</v>
      </c>
      <c r="BG351" s="214">
        <f>IF(N351="zákl. přenesená",J351,0)</f>
        <v>0</v>
      </c>
      <c r="BH351" s="214">
        <f>IF(N351="sníž. přenesená",J351,0)</f>
        <v>0</v>
      </c>
      <c r="BI351" s="214">
        <f>IF(N351="nulová",J351,0)</f>
        <v>0</v>
      </c>
      <c r="BJ351" s="19" t="s">
        <v>83</v>
      </c>
      <c r="BK351" s="214">
        <f>ROUND(I351*H351,2)</f>
        <v>0</v>
      </c>
      <c r="BL351" s="19" t="s">
        <v>133</v>
      </c>
      <c r="BM351" s="213" t="s">
        <v>378</v>
      </c>
    </row>
    <row r="352" s="2" customFormat="1">
      <c r="A352" s="40"/>
      <c r="B352" s="41"/>
      <c r="C352" s="42"/>
      <c r="D352" s="215" t="s">
        <v>135</v>
      </c>
      <c r="E352" s="42"/>
      <c r="F352" s="216" t="s">
        <v>379</v>
      </c>
      <c r="G352" s="42"/>
      <c r="H352" s="42"/>
      <c r="I352" s="217"/>
      <c r="J352" s="42"/>
      <c r="K352" s="42"/>
      <c r="L352" s="46"/>
      <c r="M352" s="218"/>
      <c r="N352" s="219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135</v>
      </c>
      <c r="AU352" s="19" t="s">
        <v>85</v>
      </c>
    </row>
    <row r="353" s="2" customFormat="1">
      <c r="A353" s="40"/>
      <c r="B353" s="41"/>
      <c r="C353" s="42"/>
      <c r="D353" s="220" t="s">
        <v>137</v>
      </c>
      <c r="E353" s="42"/>
      <c r="F353" s="221" t="s">
        <v>380</v>
      </c>
      <c r="G353" s="42"/>
      <c r="H353" s="42"/>
      <c r="I353" s="217"/>
      <c r="J353" s="42"/>
      <c r="K353" s="42"/>
      <c r="L353" s="46"/>
      <c r="M353" s="218"/>
      <c r="N353" s="219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137</v>
      </c>
      <c r="AU353" s="19" t="s">
        <v>85</v>
      </c>
    </row>
    <row r="354" s="2" customFormat="1">
      <c r="A354" s="40"/>
      <c r="B354" s="41"/>
      <c r="C354" s="42"/>
      <c r="D354" s="215" t="s">
        <v>139</v>
      </c>
      <c r="E354" s="42"/>
      <c r="F354" s="222" t="s">
        <v>381</v>
      </c>
      <c r="G354" s="42"/>
      <c r="H354" s="42"/>
      <c r="I354" s="217"/>
      <c r="J354" s="42"/>
      <c r="K354" s="42"/>
      <c r="L354" s="46"/>
      <c r="M354" s="218"/>
      <c r="N354" s="219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139</v>
      </c>
      <c r="AU354" s="19" t="s">
        <v>85</v>
      </c>
    </row>
    <row r="355" s="2" customFormat="1" ht="16.5" customHeight="1">
      <c r="A355" s="40"/>
      <c r="B355" s="41"/>
      <c r="C355" s="202" t="s">
        <v>382</v>
      </c>
      <c r="D355" s="202" t="s">
        <v>128</v>
      </c>
      <c r="E355" s="203" t="s">
        <v>383</v>
      </c>
      <c r="F355" s="204" t="s">
        <v>384</v>
      </c>
      <c r="G355" s="205" t="s">
        <v>131</v>
      </c>
      <c r="H355" s="206">
        <v>4877.1750000000002</v>
      </c>
      <c r="I355" s="207"/>
      <c r="J355" s="208">
        <f>ROUND(I355*H355,2)</f>
        <v>0</v>
      </c>
      <c r="K355" s="204" t="s">
        <v>132</v>
      </c>
      <c r="L355" s="46"/>
      <c r="M355" s="209" t="s">
        <v>19</v>
      </c>
      <c r="N355" s="210" t="s">
        <v>46</v>
      </c>
      <c r="O355" s="86"/>
      <c r="P355" s="211">
        <f>O355*H355</f>
        <v>0</v>
      </c>
      <c r="Q355" s="211">
        <v>0</v>
      </c>
      <c r="R355" s="211">
        <f>Q355*H355</f>
        <v>0</v>
      </c>
      <c r="S355" s="211">
        <v>0</v>
      </c>
      <c r="T355" s="212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3" t="s">
        <v>133</v>
      </c>
      <c r="AT355" s="213" t="s">
        <v>128</v>
      </c>
      <c r="AU355" s="213" t="s">
        <v>85</v>
      </c>
      <c r="AY355" s="19" t="s">
        <v>126</v>
      </c>
      <c r="BE355" s="214">
        <f>IF(N355="základní",J355,0)</f>
        <v>0</v>
      </c>
      <c r="BF355" s="214">
        <f>IF(N355="snížená",J355,0)</f>
        <v>0</v>
      </c>
      <c r="BG355" s="214">
        <f>IF(N355="zákl. přenesená",J355,0)</f>
        <v>0</v>
      </c>
      <c r="BH355" s="214">
        <f>IF(N355="sníž. přenesená",J355,0)</f>
        <v>0</v>
      </c>
      <c r="BI355" s="214">
        <f>IF(N355="nulová",J355,0)</f>
        <v>0</v>
      </c>
      <c r="BJ355" s="19" t="s">
        <v>83</v>
      </c>
      <c r="BK355" s="214">
        <f>ROUND(I355*H355,2)</f>
        <v>0</v>
      </c>
      <c r="BL355" s="19" t="s">
        <v>133</v>
      </c>
      <c r="BM355" s="213" t="s">
        <v>385</v>
      </c>
    </row>
    <row r="356" s="2" customFormat="1">
      <c r="A356" s="40"/>
      <c r="B356" s="41"/>
      <c r="C356" s="42"/>
      <c r="D356" s="215" t="s">
        <v>135</v>
      </c>
      <c r="E356" s="42"/>
      <c r="F356" s="216" t="s">
        <v>386</v>
      </c>
      <c r="G356" s="42"/>
      <c r="H356" s="42"/>
      <c r="I356" s="217"/>
      <c r="J356" s="42"/>
      <c r="K356" s="42"/>
      <c r="L356" s="46"/>
      <c r="M356" s="218"/>
      <c r="N356" s="219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135</v>
      </c>
      <c r="AU356" s="19" t="s">
        <v>85</v>
      </c>
    </row>
    <row r="357" s="2" customFormat="1">
      <c r="A357" s="40"/>
      <c r="B357" s="41"/>
      <c r="C357" s="42"/>
      <c r="D357" s="220" t="s">
        <v>137</v>
      </c>
      <c r="E357" s="42"/>
      <c r="F357" s="221" t="s">
        <v>387</v>
      </c>
      <c r="G357" s="42"/>
      <c r="H357" s="42"/>
      <c r="I357" s="217"/>
      <c r="J357" s="42"/>
      <c r="K357" s="42"/>
      <c r="L357" s="46"/>
      <c r="M357" s="218"/>
      <c r="N357" s="219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137</v>
      </c>
      <c r="AU357" s="19" t="s">
        <v>85</v>
      </c>
    </row>
    <row r="358" s="2" customFormat="1">
      <c r="A358" s="40"/>
      <c r="B358" s="41"/>
      <c r="C358" s="42"/>
      <c r="D358" s="215" t="s">
        <v>139</v>
      </c>
      <c r="E358" s="42"/>
      <c r="F358" s="222" t="s">
        <v>388</v>
      </c>
      <c r="G358" s="42"/>
      <c r="H358" s="42"/>
      <c r="I358" s="217"/>
      <c r="J358" s="42"/>
      <c r="K358" s="42"/>
      <c r="L358" s="46"/>
      <c r="M358" s="218"/>
      <c r="N358" s="219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139</v>
      </c>
      <c r="AU358" s="19" t="s">
        <v>85</v>
      </c>
    </row>
    <row r="359" s="14" customFormat="1">
      <c r="A359" s="14"/>
      <c r="B359" s="233"/>
      <c r="C359" s="234"/>
      <c r="D359" s="215" t="s">
        <v>141</v>
      </c>
      <c r="E359" s="235" t="s">
        <v>19</v>
      </c>
      <c r="F359" s="236" t="s">
        <v>389</v>
      </c>
      <c r="G359" s="234"/>
      <c r="H359" s="237">
        <v>4181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3" t="s">
        <v>141</v>
      </c>
      <c r="AU359" s="243" t="s">
        <v>85</v>
      </c>
      <c r="AV359" s="14" t="s">
        <v>85</v>
      </c>
      <c r="AW359" s="14" t="s">
        <v>35</v>
      </c>
      <c r="AX359" s="14" t="s">
        <v>75</v>
      </c>
      <c r="AY359" s="243" t="s">
        <v>126</v>
      </c>
    </row>
    <row r="360" s="14" customFormat="1">
      <c r="A360" s="14"/>
      <c r="B360" s="233"/>
      <c r="C360" s="234"/>
      <c r="D360" s="215" t="s">
        <v>141</v>
      </c>
      <c r="E360" s="235" t="s">
        <v>19</v>
      </c>
      <c r="F360" s="236" t="s">
        <v>390</v>
      </c>
      <c r="G360" s="234"/>
      <c r="H360" s="237">
        <v>114.09999999999999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3" t="s">
        <v>141</v>
      </c>
      <c r="AU360" s="243" t="s">
        <v>85</v>
      </c>
      <c r="AV360" s="14" t="s">
        <v>85</v>
      </c>
      <c r="AW360" s="14" t="s">
        <v>35</v>
      </c>
      <c r="AX360" s="14" t="s">
        <v>75</v>
      </c>
      <c r="AY360" s="243" t="s">
        <v>126</v>
      </c>
    </row>
    <row r="361" s="14" customFormat="1">
      <c r="A361" s="14"/>
      <c r="B361" s="233"/>
      <c r="C361" s="234"/>
      <c r="D361" s="215" t="s">
        <v>141</v>
      </c>
      <c r="E361" s="235" t="s">
        <v>19</v>
      </c>
      <c r="F361" s="236" t="s">
        <v>391</v>
      </c>
      <c r="G361" s="234"/>
      <c r="H361" s="237">
        <v>351.07499999999999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3" t="s">
        <v>141</v>
      </c>
      <c r="AU361" s="243" t="s">
        <v>85</v>
      </c>
      <c r="AV361" s="14" t="s">
        <v>85</v>
      </c>
      <c r="AW361" s="14" t="s">
        <v>35</v>
      </c>
      <c r="AX361" s="14" t="s">
        <v>75</v>
      </c>
      <c r="AY361" s="243" t="s">
        <v>126</v>
      </c>
    </row>
    <row r="362" s="14" customFormat="1">
      <c r="A362" s="14"/>
      <c r="B362" s="233"/>
      <c r="C362" s="234"/>
      <c r="D362" s="215" t="s">
        <v>141</v>
      </c>
      <c r="E362" s="235" t="s">
        <v>19</v>
      </c>
      <c r="F362" s="236" t="s">
        <v>392</v>
      </c>
      <c r="G362" s="234"/>
      <c r="H362" s="237">
        <v>207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3" t="s">
        <v>141</v>
      </c>
      <c r="AU362" s="243" t="s">
        <v>85</v>
      </c>
      <c r="AV362" s="14" t="s">
        <v>85</v>
      </c>
      <c r="AW362" s="14" t="s">
        <v>35</v>
      </c>
      <c r="AX362" s="14" t="s">
        <v>75</v>
      </c>
      <c r="AY362" s="243" t="s">
        <v>126</v>
      </c>
    </row>
    <row r="363" s="14" customFormat="1">
      <c r="A363" s="14"/>
      <c r="B363" s="233"/>
      <c r="C363" s="234"/>
      <c r="D363" s="215" t="s">
        <v>141</v>
      </c>
      <c r="E363" s="235" t="s">
        <v>19</v>
      </c>
      <c r="F363" s="236" t="s">
        <v>352</v>
      </c>
      <c r="G363" s="234"/>
      <c r="H363" s="237">
        <v>24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3" t="s">
        <v>141</v>
      </c>
      <c r="AU363" s="243" t="s">
        <v>85</v>
      </c>
      <c r="AV363" s="14" t="s">
        <v>85</v>
      </c>
      <c r="AW363" s="14" t="s">
        <v>35</v>
      </c>
      <c r="AX363" s="14" t="s">
        <v>75</v>
      </c>
      <c r="AY363" s="243" t="s">
        <v>126</v>
      </c>
    </row>
    <row r="364" s="15" customFormat="1">
      <c r="A364" s="15"/>
      <c r="B364" s="244"/>
      <c r="C364" s="245"/>
      <c r="D364" s="215" t="s">
        <v>141</v>
      </c>
      <c r="E364" s="246" t="s">
        <v>19</v>
      </c>
      <c r="F364" s="247" t="s">
        <v>146</v>
      </c>
      <c r="G364" s="245"/>
      <c r="H364" s="248">
        <v>4877.1750000000002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4" t="s">
        <v>141</v>
      </c>
      <c r="AU364" s="254" t="s">
        <v>85</v>
      </c>
      <c r="AV364" s="15" t="s">
        <v>133</v>
      </c>
      <c r="AW364" s="15" t="s">
        <v>35</v>
      </c>
      <c r="AX364" s="15" t="s">
        <v>83</v>
      </c>
      <c r="AY364" s="254" t="s">
        <v>126</v>
      </c>
    </row>
    <row r="365" s="12" customFormat="1" ht="20.88" customHeight="1">
      <c r="A365" s="12"/>
      <c r="B365" s="186"/>
      <c r="C365" s="187"/>
      <c r="D365" s="188" t="s">
        <v>74</v>
      </c>
      <c r="E365" s="200" t="s">
        <v>280</v>
      </c>
      <c r="F365" s="200" t="s">
        <v>393</v>
      </c>
      <c r="G365" s="187"/>
      <c r="H365" s="187"/>
      <c r="I365" s="190"/>
      <c r="J365" s="201">
        <f>BK365</f>
        <v>0</v>
      </c>
      <c r="K365" s="187"/>
      <c r="L365" s="192"/>
      <c r="M365" s="193"/>
      <c r="N365" s="194"/>
      <c r="O365" s="194"/>
      <c r="P365" s="195">
        <f>SUM(P366:P379)</f>
        <v>0</v>
      </c>
      <c r="Q365" s="194"/>
      <c r="R365" s="195">
        <f>SUM(R366:R379)</f>
        <v>0.0059509999999999997</v>
      </c>
      <c r="S365" s="194"/>
      <c r="T365" s="196">
        <f>SUM(T366:T379)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97" t="s">
        <v>83</v>
      </c>
      <c r="AT365" s="198" t="s">
        <v>74</v>
      </c>
      <c r="AU365" s="198" t="s">
        <v>85</v>
      </c>
      <c r="AY365" s="197" t="s">
        <v>126</v>
      </c>
      <c r="BK365" s="199">
        <f>SUM(BK366:BK379)</f>
        <v>0</v>
      </c>
    </row>
    <row r="366" s="2" customFormat="1" ht="16.5" customHeight="1">
      <c r="A366" s="40"/>
      <c r="B366" s="41"/>
      <c r="C366" s="202" t="s">
        <v>394</v>
      </c>
      <c r="D366" s="202" t="s">
        <v>128</v>
      </c>
      <c r="E366" s="203" t="s">
        <v>395</v>
      </c>
      <c r="F366" s="204" t="s">
        <v>396</v>
      </c>
      <c r="G366" s="205" t="s">
        <v>131</v>
      </c>
      <c r="H366" s="206">
        <v>198.375</v>
      </c>
      <c r="I366" s="207"/>
      <c r="J366" s="208">
        <f>ROUND(I366*H366,2)</f>
        <v>0</v>
      </c>
      <c r="K366" s="204" t="s">
        <v>132</v>
      </c>
      <c r="L366" s="46"/>
      <c r="M366" s="209" t="s">
        <v>19</v>
      </c>
      <c r="N366" s="210" t="s">
        <v>46</v>
      </c>
      <c r="O366" s="86"/>
      <c r="P366" s="211">
        <f>O366*H366</f>
        <v>0</v>
      </c>
      <c r="Q366" s="211">
        <v>0</v>
      </c>
      <c r="R366" s="211">
        <f>Q366*H366</f>
        <v>0</v>
      </c>
      <c r="S366" s="211">
        <v>0</v>
      </c>
      <c r="T366" s="212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3" t="s">
        <v>133</v>
      </c>
      <c r="AT366" s="213" t="s">
        <v>128</v>
      </c>
      <c r="AU366" s="213" t="s">
        <v>157</v>
      </c>
      <c r="AY366" s="19" t="s">
        <v>126</v>
      </c>
      <c r="BE366" s="214">
        <f>IF(N366="základní",J366,0)</f>
        <v>0</v>
      </c>
      <c r="BF366" s="214">
        <f>IF(N366="snížená",J366,0)</f>
        <v>0</v>
      </c>
      <c r="BG366" s="214">
        <f>IF(N366="zákl. přenesená",J366,0)</f>
        <v>0</v>
      </c>
      <c r="BH366" s="214">
        <f>IF(N366="sníž. přenesená",J366,0)</f>
        <v>0</v>
      </c>
      <c r="BI366" s="214">
        <f>IF(N366="nulová",J366,0)</f>
        <v>0</v>
      </c>
      <c r="BJ366" s="19" t="s">
        <v>83</v>
      </c>
      <c r="BK366" s="214">
        <f>ROUND(I366*H366,2)</f>
        <v>0</v>
      </c>
      <c r="BL366" s="19" t="s">
        <v>133</v>
      </c>
      <c r="BM366" s="213" t="s">
        <v>397</v>
      </c>
    </row>
    <row r="367" s="2" customFormat="1">
      <c r="A367" s="40"/>
      <c r="B367" s="41"/>
      <c r="C367" s="42"/>
      <c r="D367" s="215" t="s">
        <v>135</v>
      </c>
      <c r="E367" s="42"/>
      <c r="F367" s="216" t="s">
        <v>398</v>
      </c>
      <c r="G367" s="42"/>
      <c r="H367" s="42"/>
      <c r="I367" s="217"/>
      <c r="J367" s="42"/>
      <c r="K367" s="42"/>
      <c r="L367" s="46"/>
      <c r="M367" s="218"/>
      <c r="N367" s="219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135</v>
      </c>
      <c r="AU367" s="19" t="s">
        <v>157</v>
      </c>
    </row>
    <row r="368" s="2" customFormat="1">
      <c r="A368" s="40"/>
      <c r="B368" s="41"/>
      <c r="C368" s="42"/>
      <c r="D368" s="220" t="s">
        <v>137</v>
      </c>
      <c r="E368" s="42"/>
      <c r="F368" s="221" t="s">
        <v>399</v>
      </c>
      <c r="G368" s="42"/>
      <c r="H368" s="42"/>
      <c r="I368" s="217"/>
      <c r="J368" s="42"/>
      <c r="K368" s="42"/>
      <c r="L368" s="46"/>
      <c r="M368" s="218"/>
      <c r="N368" s="219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137</v>
      </c>
      <c r="AU368" s="19" t="s">
        <v>157</v>
      </c>
    </row>
    <row r="369" s="2" customFormat="1">
      <c r="A369" s="40"/>
      <c r="B369" s="41"/>
      <c r="C369" s="42"/>
      <c r="D369" s="215" t="s">
        <v>139</v>
      </c>
      <c r="E369" s="42"/>
      <c r="F369" s="222" t="s">
        <v>400</v>
      </c>
      <c r="G369" s="42"/>
      <c r="H369" s="42"/>
      <c r="I369" s="217"/>
      <c r="J369" s="42"/>
      <c r="K369" s="42"/>
      <c r="L369" s="46"/>
      <c r="M369" s="218"/>
      <c r="N369" s="219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139</v>
      </c>
      <c r="AU369" s="19" t="s">
        <v>157</v>
      </c>
    </row>
    <row r="370" s="13" customFormat="1">
      <c r="A370" s="13"/>
      <c r="B370" s="223"/>
      <c r="C370" s="224"/>
      <c r="D370" s="215" t="s">
        <v>141</v>
      </c>
      <c r="E370" s="225" t="s">
        <v>19</v>
      </c>
      <c r="F370" s="226" t="s">
        <v>373</v>
      </c>
      <c r="G370" s="224"/>
      <c r="H370" s="225" t="s">
        <v>19</v>
      </c>
      <c r="I370" s="227"/>
      <c r="J370" s="224"/>
      <c r="K370" s="224"/>
      <c r="L370" s="228"/>
      <c r="M370" s="229"/>
      <c r="N370" s="230"/>
      <c r="O370" s="230"/>
      <c r="P370" s="230"/>
      <c r="Q370" s="230"/>
      <c r="R370" s="230"/>
      <c r="S370" s="230"/>
      <c r="T370" s="23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2" t="s">
        <v>141</v>
      </c>
      <c r="AU370" s="232" t="s">
        <v>157</v>
      </c>
      <c r="AV370" s="13" t="s">
        <v>83</v>
      </c>
      <c r="AW370" s="13" t="s">
        <v>35</v>
      </c>
      <c r="AX370" s="13" t="s">
        <v>75</v>
      </c>
      <c r="AY370" s="232" t="s">
        <v>126</v>
      </c>
    </row>
    <row r="371" s="14" customFormat="1">
      <c r="A371" s="14"/>
      <c r="B371" s="233"/>
      <c r="C371" s="234"/>
      <c r="D371" s="215" t="s">
        <v>141</v>
      </c>
      <c r="E371" s="235" t="s">
        <v>19</v>
      </c>
      <c r="F371" s="236" t="s">
        <v>401</v>
      </c>
      <c r="G371" s="234"/>
      <c r="H371" s="237">
        <v>116.375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3" t="s">
        <v>141</v>
      </c>
      <c r="AU371" s="243" t="s">
        <v>157</v>
      </c>
      <c r="AV371" s="14" t="s">
        <v>85</v>
      </c>
      <c r="AW371" s="14" t="s">
        <v>35</v>
      </c>
      <c r="AX371" s="14" t="s">
        <v>75</v>
      </c>
      <c r="AY371" s="243" t="s">
        <v>126</v>
      </c>
    </row>
    <row r="372" s="14" customFormat="1">
      <c r="A372" s="14"/>
      <c r="B372" s="233"/>
      <c r="C372" s="234"/>
      <c r="D372" s="215" t="s">
        <v>141</v>
      </c>
      <c r="E372" s="235" t="s">
        <v>19</v>
      </c>
      <c r="F372" s="236" t="s">
        <v>402</v>
      </c>
      <c r="G372" s="234"/>
      <c r="H372" s="237">
        <v>77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3" t="s">
        <v>141</v>
      </c>
      <c r="AU372" s="243" t="s">
        <v>157</v>
      </c>
      <c r="AV372" s="14" t="s">
        <v>85</v>
      </c>
      <c r="AW372" s="14" t="s">
        <v>35</v>
      </c>
      <c r="AX372" s="14" t="s">
        <v>75</v>
      </c>
      <c r="AY372" s="243" t="s">
        <v>126</v>
      </c>
    </row>
    <row r="373" s="16" customFormat="1">
      <c r="A373" s="16"/>
      <c r="B373" s="255"/>
      <c r="C373" s="256"/>
      <c r="D373" s="215" t="s">
        <v>141</v>
      </c>
      <c r="E373" s="257" t="s">
        <v>19</v>
      </c>
      <c r="F373" s="258" t="s">
        <v>156</v>
      </c>
      <c r="G373" s="256"/>
      <c r="H373" s="259">
        <v>193.375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65" t="s">
        <v>141</v>
      </c>
      <c r="AU373" s="265" t="s">
        <v>157</v>
      </c>
      <c r="AV373" s="16" t="s">
        <v>157</v>
      </c>
      <c r="AW373" s="16" t="s">
        <v>35</v>
      </c>
      <c r="AX373" s="16" t="s">
        <v>75</v>
      </c>
      <c r="AY373" s="265" t="s">
        <v>126</v>
      </c>
    </row>
    <row r="374" s="13" customFormat="1">
      <c r="A374" s="13"/>
      <c r="B374" s="223"/>
      <c r="C374" s="224"/>
      <c r="D374" s="215" t="s">
        <v>141</v>
      </c>
      <c r="E374" s="225" t="s">
        <v>19</v>
      </c>
      <c r="F374" s="226" t="s">
        <v>403</v>
      </c>
      <c r="G374" s="224"/>
      <c r="H374" s="225" t="s">
        <v>19</v>
      </c>
      <c r="I374" s="227"/>
      <c r="J374" s="224"/>
      <c r="K374" s="224"/>
      <c r="L374" s="228"/>
      <c r="M374" s="229"/>
      <c r="N374" s="230"/>
      <c r="O374" s="230"/>
      <c r="P374" s="230"/>
      <c r="Q374" s="230"/>
      <c r="R374" s="230"/>
      <c r="S374" s="230"/>
      <c r="T374" s="23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2" t="s">
        <v>141</v>
      </c>
      <c r="AU374" s="232" t="s">
        <v>157</v>
      </c>
      <c r="AV374" s="13" t="s">
        <v>83</v>
      </c>
      <c r="AW374" s="13" t="s">
        <v>35</v>
      </c>
      <c r="AX374" s="13" t="s">
        <v>75</v>
      </c>
      <c r="AY374" s="232" t="s">
        <v>126</v>
      </c>
    </row>
    <row r="375" s="14" customFormat="1">
      <c r="A375" s="14"/>
      <c r="B375" s="233"/>
      <c r="C375" s="234"/>
      <c r="D375" s="215" t="s">
        <v>141</v>
      </c>
      <c r="E375" s="235" t="s">
        <v>19</v>
      </c>
      <c r="F375" s="236" t="s">
        <v>404</v>
      </c>
      <c r="G375" s="234"/>
      <c r="H375" s="237">
        <v>5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3" t="s">
        <v>141</v>
      </c>
      <c r="AU375" s="243" t="s">
        <v>157</v>
      </c>
      <c r="AV375" s="14" t="s">
        <v>85</v>
      </c>
      <c r="AW375" s="14" t="s">
        <v>35</v>
      </c>
      <c r="AX375" s="14" t="s">
        <v>75</v>
      </c>
      <c r="AY375" s="243" t="s">
        <v>126</v>
      </c>
    </row>
    <row r="376" s="15" customFormat="1">
      <c r="A376" s="15"/>
      <c r="B376" s="244"/>
      <c r="C376" s="245"/>
      <c r="D376" s="215" t="s">
        <v>141</v>
      </c>
      <c r="E376" s="246" t="s">
        <v>19</v>
      </c>
      <c r="F376" s="247" t="s">
        <v>146</v>
      </c>
      <c r="G376" s="245"/>
      <c r="H376" s="248">
        <v>198.375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4" t="s">
        <v>141</v>
      </c>
      <c r="AU376" s="254" t="s">
        <v>157</v>
      </c>
      <c r="AV376" s="15" t="s">
        <v>133</v>
      </c>
      <c r="AW376" s="15" t="s">
        <v>35</v>
      </c>
      <c r="AX376" s="15" t="s">
        <v>83</v>
      </c>
      <c r="AY376" s="254" t="s">
        <v>126</v>
      </c>
    </row>
    <row r="377" s="2" customFormat="1" ht="16.5" customHeight="1">
      <c r="A377" s="40"/>
      <c r="B377" s="41"/>
      <c r="C377" s="266" t="s">
        <v>405</v>
      </c>
      <c r="D377" s="266" t="s">
        <v>345</v>
      </c>
      <c r="E377" s="267" t="s">
        <v>406</v>
      </c>
      <c r="F377" s="268" t="s">
        <v>407</v>
      </c>
      <c r="G377" s="269" t="s">
        <v>408</v>
      </c>
      <c r="H377" s="270">
        <v>5.9509999999999996</v>
      </c>
      <c r="I377" s="271"/>
      <c r="J377" s="272">
        <f>ROUND(I377*H377,2)</f>
        <v>0</v>
      </c>
      <c r="K377" s="268" t="s">
        <v>132</v>
      </c>
      <c r="L377" s="273"/>
      <c r="M377" s="274" t="s">
        <v>19</v>
      </c>
      <c r="N377" s="275" t="s">
        <v>46</v>
      </c>
      <c r="O377" s="86"/>
      <c r="P377" s="211">
        <f>O377*H377</f>
        <v>0</v>
      </c>
      <c r="Q377" s="211">
        <v>0.001</v>
      </c>
      <c r="R377" s="211">
        <f>Q377*H377</f>
        <v>0.0059509999999999997</v>
      </c>
      <c r="S377" s="211">
        <v>0</v>
      </c>
      <c r="T377" s="212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3" t="s">
        <v>200</v>
      </c>
      <c r="AT377" s="213" t="s">
        <v>345</v>
      </c>
      <c r="AU377" s="213" t="s">
        <v>157</v>
      </c>
      <c r="AY377" s="19" t="s">
        <v>126</v>
      </c>
      <c r="BE377" s="214">
        <f>IF(N377="základní",J377,0)</f>
        <v>0</v>
      </c>
      <c r="BF377" s="214">
        <f>IF(N377="snížená",J377,0)</f>
        <v>0</v>
      </c>
      <c r="BG377" s="214">
        <f>IF(N377="zákl. přenesená",J377,0)</f>
        <v>0</v>
      </c>
      <c r="BH377" s="214">
        <f>IF(N377="sníž. přenesená",J377,0)</f>
        <v>0</v>
      </c>
      <c r="BI377" s="214">
        <f>IF(N377="nulová",J377,0)</f>
        <v>0</v>
      </c>
      <c r="BJ377" s="19" t="s">
        <v>83</v>
      </c>
      <c r="BK377" s="214">
        <f>ROUND(I377*H377,2)</f>
        <v>0</v>
      </c>
      <c r="BL377" s="19" t="s">
        <v>133</v>
      </c>
      <c r="BM377" s="213" t="s">
        <v>409</v>
      </c>
    </row>
    <row r="378" s="2" customFormat="1">
      <c r="A378" s="40"/>
      <c r="B378" s="41"/>
      <c r="C378" s="42"/>
      <c r="D378" s="215" t="s">
        <v>135</v>
      </c>
      <c r="E378" s="42"/>
      <c r="F378" s="216" t="s">
        <v>407</v>
      </c>
      <c r="G378" s="42"/>
      <c r="H378" s="42"/>
      <c r="I378" s="217"/>
      <c r="J378" s="42"/>
      <c r="K378" s="42"/>
      <c r="L378" s="46"/>
      <c r="M378" s="218"/>
      <c r="N378" s="219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135</v>
      </c>
      <c r="AU378" s="19" t="s">
        <v>157</v>
      </c>
    </row>
    <row r="379" s="14" customFormat="1">
      <c r="A379" s="14"/>
      <c r="B379" s="233"/>
      <c r="C379" s="234"/>
      <c r="D379" s="215" t="s">
        <v>141</v>
      </c>
      <c r="E379" s="234"/>
      <c r="F379" s="236" t="s">
        <v>410</v>
      </c>
      <c r="G379" s="234"/>
      <c r="H379" s="237">
        <v>5.9509999999999996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3" t="s">
        <v>141</v>
      </c>
      <c r="AU379" s="243" t="s">
        <v>157</v>
      </c>
      <c r="AV379" s="14" t="s">
        <v>85</v>
      </c>
      <c r="AW379" s="14" t="s">
        <v>4</v>
      </c>
      <c r="AX379" s="14" t="s">
        <v>83</v>
      </c>
      <c r="AY379" s="243" t="s">
        <v>126</v>
      </c>
    </row>
    <row r="380" s="12" customFormat="1" ht="22.8" customHeight="1">
      <c r="A380" s="12"/>
      <c r="B380" s="186"/>
      <c r="C380" s="187"/>
      <c r="D380" s="188" t="s">
        <v>74</v>
      </c>
      <c r="E380" s="200" t="s">
        <v>85</v>
      </c>
      <c r="F380" s="200" t="s">
        <v>411</v>
      </c>
      <c r="G380" s="187"/>
      <c r="H380" s="187"/>
      <c r="I380" s="190"/>
      <c r="J380" s="201">
        <f>BK380</f>
        <v>0</v>
      </c>
      <c r="K380" s="187"/>
      <c r="L380" s="192"/>
      <c r="M380" s="193"/>
      <c r="N380" s="194"/>
      <c r="O380" s="194"/>
      <c r="P380" s="195">
        <f>SUM(P381:P386)</f>
        <v>0</v>
      </c>
      <c r="Q380" s="194"/>
      <c r="R380" s="195">
        <f>SUM(R381:R386)</f>
        <v>2.3010222040000001</v>
      </c>
      <c r="S380" s="194"/>
      <c r="T380" s="196">
        <f>SUM(T381:T386)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197" t="s">
        <v>83</v>
      </c>
      <c r="AT380" s="198" t="s">
        <v>74</v>
      </c>
      <c r="AU380" s="198" t="s">
        <v>83</v>
      </c>
      <c r="AY380" s="197" t="s">
        <v>126</v>
      </c>
      <c r="BK380" s="199">
        <f>SUM(BK381:BK386)</f>
        <v>0</v>
      </c>
    </row>
    <row r="381" s="2" customFormat="1" ht="16.5" customHeight="1">
      <c r="A381" s="40"/>
      <c r="B381" s="41"/>
      <c r="C381" s="202" t="s">
        <v>412</v>
      </c>
      <c r="D381" s="202" t="s">
        <v>128</v>
      </c>
      <c r="E381" s="203" t="s">
        <v>413</v>
      </c>
      <c r="F381" s="204" t="s">
        <v>414</v>
      </c>
      <c r="G381" s="205" t="s">
        <v>318</v>
      </c>
      <c r="H381" s="206">
        <v>1</v>
      </c>
      <c r="I381" s="207"/>
      <c r="J381" s="208">
        <f>ROUND(I381*H381,2)</f>
        <v>0</v>
      </c>
      <c r="K381" s="204" t="s">
        <v>132</v>
      </c>
      <c r="L381" s="46"/>
      <c r="M381" s="209" t="s">
        <v>19</v>
      </c>
      <c r="N381" s="210" t="s">
        <v>46</v>
      </c>
      <c r="O381" s="86"/>
      <c r="P381" s="211">
        <f>O381*H381</f>
        <v>0</v>
      </c>
      <c r="Q381" s="211">
        <v>2.3010222040000001</v>
      </c>
      <c r="R381" s="211">
        <f>Q381*H381</f>
        <v>2.3010222040000001</v>
      </c>
      <c r="S381" s="211">
        <v>0</v>
      </c>
      <c r="T381" s="212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3" t="s">
        <v>133</v>
      </c>
      <c r="AT381" s="213" t="s">
        <v>128</v>
      </c>
      <c r="AU381" s="213" t="s">
        <v>85</v>
      </c>
      <c r="AY381" s="19" t="s">
        <v>126</v>
      </c>
      <c r="BE381" s="214">
        <f>IF(N381="základní",J381,0)</f>
        <v>0</v>
      </c>
      <c r="BF381" s="214">
        <f>IF(N381="snížená",J381,0)</f>
        <v>0</v>
      </c>
      <c r="BG381" s="214">
        <f>IF(N381="zákl. přenesená",J381,0)</f>
        <v>0</v>
      </c>
      <c r="BH381" s="214">
        <f>IF(N381="sníž. přenesená",J381,0)</f>
        <v>0</v>
      </c>
      <c r="BI381" s="214">
        <f>IF(N381="nulová",J381,0)</f>
        <v>0</v>
      </c>
      <c r="BJ381" s="19" t="s">
        <v>83</v>
      </c>
      <c r="BK381" s="214">
        <f>ROUND(I381*H381,2)</f>
        <v>0</v>
      </c>
      <c r="BL381" s="19" t="s">
        <v>133</v>
      </c>
      <c r="BM381" s="213" t="s">
        <v>415</v>
      </c>
    </row>
    <row r="382" s="2" customFormat="1">
      <c r="A382" s="40"/>
      <c r="B382" s="41"/>
      <c r="C382" s="42"/>
      <c r="D382" s="215" t="s">
        <v>135</v>
      </c>
      <c r="E382" s="42"/>
      <c r="F382" s="216" t="s">
        <v>416</v>
      </c>
      <c r="G382" s="42"/>
      <c r="H382" s="42"/>
      <c r="I382" s="217"/>
      <c r="J382" s="42"/>
      <c r="K382" s="42"/>
      <c r="L382" s="46"/>
      <c r="M382" s="218"/>
      <c r="N382" s="219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135</v>
      </c>
      <c r="AU382" s="19" t="s">
        <v>85</v>
      </c>
    </row>
    <row r="383" s="2" customFormat="1">
      <c r="A383" s="40"/>
      <c r="B383" s="41"/>
      <c r="C383" s="42"/>
      <c r="D383" s="220" t="s">
        <v>137</v>
      </c>
      <c r="E383" s="42"/>
      <c r="F383" s="221" t="s">
        <v>417</v>
      </c>
      <c r="G383" s="42"/>
      <c r="H383" s="42"/>
      <c r="I383" s="217"/>
      <c r="J383" s="42"/>
      <c r="K383" s="42"/>
      <c r="L383" s="46"/>
      <c r="M383" s="218"/>
      <c r="N383" s="219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137</v>
      </c>
      <c r="AU383" s="19" t="s">
        <v>85</v>
      </c>
    </row>
    <row r="384" s="2" customFormat="1">
      <c r="A384" s="40"/>
      <c r="B384" s="41"/>
      <c r="C384" s="42"/>
      <c r="D384" s="215" t="s">
        <v>139</v>
      </c>
      <c r="E384" s="42"/>
      <c r="F384" s="222" t="s">
        <v>418</v>
      </c>
      <c r="G384" s="42"/>
      <c r="H384" s="42"/>
      <c r="I384" s="217"/>
      <c r="J384" s="42"/>
      <c r="K384" s="42"/>
      <c r="L384" s="46"/>
      <c r="M384" s="218"/>
      <c r="N384" s="219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139</v>
      </c>
      <c r="AU384" s="19" t="s">
        <v>85</v>
      </c>
    </row>
    <row r="385" s="13" customFormat="1">
      <c r="A385" s="13"/>
      <c r="B385" s="223"/>
      <c r="C385" s="224"/>
      <c r="D385" s="215" t="s">
        <v>141</v>
      </c>
      <c r="E385" s="225" t="s">
        <v>19</v>
      </c>
      <c r="F385" s="226" t="s">
        <v>419</v>
      </c>
      <c r="G385" s="224"/>
      <c r="H385" s="225" t="s">
        <v>19</v>
      </c>
      <c r="I385" s="227"/>
      <c r="J385" s="224"/>
      <c r="K385" s="224"/>
      <c r="L385" s="228"/>
      <c r="M385" s="229"/>
      <c r="N385" s="230"/>
      <c r="O385" s="230"/>
      <c r="P385" s="230"/>
      <c r="Q385" s="230"/>
      <c r="R385" s="230"/>
      <c r="S385" s="230"/>
      <c r="T385" s="23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2" t="s">
        <v>141</v>
      </c>
      <c r="AU385" s="232" t="s">
        <v>85</v>
      </c>
      <c r="AV385" s="13" t="s">
        <v>83</v>
      </c>
      <c r="AW385" s="13" t="s">
        <v>35</v>
      </c>
      <c r="AX385" s="13" t="s">
        <v>75</v>
      </c>
      <c r="AY385" s="232" t="s">
        <v>126</v>
      </c>
    </row>
    <row r="386" s="14" customFormat="1">
      <c r="A386" s="14"/>
      <c r="B386" s="233"/>
      <c r="C386" s="234"/>
      <c r="D386" s="215" t="s">
        <v>141</v>
      </c>
      <c r="E386" s="235" t="s">
        <v>19</v>
      </c>
      <c r="F386" s="236" t="s">
        <v>420</v>
      </c>
      <c r="G386" s="234"/>
      <c r="H386" s="237">
        <v>1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3" t="s">
        <v>141</v>
      </c>
      <c r="AU386" s="243" t="s">
        <v>85</v>
      </c>
      <c r="AV386" s="14" t="s">
        <v>85</v>
      </c>
      <c r="AW386" s="14" t="s">
        <v>35</v>
      </c>
      <c r="AX386" s="14" t="s">
        <v>83</v>
      </c>
      <c r="AY386" s="243" t="s">
        <v>126</v>
      </c>
    </row>
    <row r="387" s="12" customFormat="1" ht="22.8" customHeight="1">
      <c r="A387" s="12"/>
      <c r="B387" s="186"/>
      <c r="C387" s="187"/>
      <c r="D387" s="188" t="s">
        <v>74</v>
      </c>
      <c r="E387" s="200" t="s">
        <v>181</v>
      </c>
      <c r="F387" s="200" t="s">
        <v>421</v>
      </c>
      <c r="G387" s="187"/>
      <c r="H387" s="187"/>
      <c r="I387" s="190"/>
      <c r="J387" s="201">
        <f>BK387</f>
        <v>0</v>
      </c>
      <c r="K387" s="187"/>
      <c r="L387" s="192"/>
      <c r="M387" s="193"/>
      <c r="N387" s="194"/>
      <c r="O387" s="194"/>
      <c r="P387" s="195">
        <f>SUM(P388:P573)</f>
        <v>0</v>
      </c>
      <c r="Q387" s="194"/>
      <c r="R387" s="195">
        <f>SUM(R388:R573)</f>
        <v>2694.8753653399999</v>
      </c>
      <c r="S387" s="194"/>
      <c r="T387" s="196">
        <f>SUM(T388:T573)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197" t="s">
        <v>83</v>
      </c>
      <c r="AT387" s="198" t="s">
        <v>74</v>
      </c>
      <c r="AU387" s="198" t="s">
        <v>83</v>
      </c>
      <c r="AY387" s="197" t="s">
        <v>126</v>
      </c>
      <c r="BK387" s="199">
        <f>SUM(BK388:BK573)</f>
        <v>0</v>
      </c>
    </row>
    <row r="388" s="2" customFormat="1" ht="16.5" customHeight="1">
      <c r="A388" s="40"/>
      <c r="B388" s="41"/>
      <c r="C388" s="202" t="s">
        <v>422</v>
      </c>
      <c r="D388" s="202" t="s">
        <v>128</v>
      </c>
      <c r="E388" s="203" t="s">
        <v>423</v>
      </c>
      <c r="F388" s="204" t="s">
        <v>424</v>
      </c>
      <c r="G388" s="205" t="s">
        <v>131</v>
      </c>
      <c r="H388" s="206">
        <v>114.09999999999999</v>
      </c>
      <c r="I388" s="207"/>
      <c r="J388" s="208">
        <f>ROUND(I388*H388,2)</f>
        <v>0</v>
      </c>
      <c r="K388" s="204" t="s">
        <v>132</v>
      </c>
      <c r="L388" s="46"/>
      <c r="M388" s="209" t="s">
        <v>19</v>
      </c>
      <c r="N388" s="210" t="s">
        <v>46</v>
      </c>
      <c r="O388" s="86"/>
      <c r="P388" s="211">
        <f>O388*H388</f>
        <v>0</v>
      </c>
      <c r="Q388" s="211">
        <v>0</v>
      </c>
      <c r="R388" s="211">
        <f>Q388*H388</f>
        <v>0</v>
      </c>
      <c r="S388" s="211">
        <v>0</v>
      </c>
      <c r="T388" s="212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3" t="s">
        <v>133</v>
      </c>
      <c r="AT388" s="213" t="s">
        <v>128</v>
      </c>
      <c r="AU388" s="213" t="s">
        <v>85</v>
      </c>
      <c r="AY388" s="19" t="s">
        <v>126</v>
      </c>
      <c r="BE388" s="214">
        <f>IF(N388="základní",J388,0)</f>
        <v>0</v>
      </c>
      <c r="BF388" s="214">
        <f>IF(N388="snížená",J388,0)</f>
        <v>0</v>
      </c>
      <c r="BG388" s="214">
        <f>IF(N388="zákl. přenesená",J388,0)</f>
        <v>0</v>
      </c>
      <c r="BH388" s="214">
        <f>IF(N388="sníž. přenesená",J388,0)</f>
        <v>0</v>
      </c>
      <c r="BI388" s="214">
        <f>IF(N388="nulová",J388,0)</f>
        <v>0</v>
      </c>
      <c r="BJ388" s="19" t="s">
        <v>83</v>
      </c>
      <c r="BK388" s="214">
        <f>ROUND(I388*H388,2)</f>
        <v>0</v>
      </c>
      <c r="BL388" s="19" t="s">
        <v>133</v>
      </c>
      <c r="BM388" s="213" t="s">
        <v>425</v>
      </c>
    </row>
    <row r="389" s="2" customFormat="1">
      <c r="A389" s="40"/>
      <c r="B389" s="41"/>
      <c r="C389" s="42"/>
      <c r="D389" s="215" t="s">
        <v>135</v>
      </c>
      <c r="E389" s="42"/>
      <c r="F389" s="216" t="s">
        <v>426</v>
      </c>
      <c r="G389" s="42"/>
      <c r="H389" s="42"/>
      <c r="I389" s="217"/>
      <c r="J389" s="42"/>
      <c r="K389" s="42"/>
      <c r="L389" s="46"/>
      <c r="M389" s="218"/>
      <c r="N389" s="219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135</v>
      </c>
      <c r="AU389" s="19" t="s">
        <v>85</v>
      </c>
    </row>
    <row r="390" s="2" customFormat="1">
      <c r="A390" s="40"/>
      <c r="B390" s="41"/>
      <c r="C390" s="42"/>
      <c r="D390" s="220" t="s">
        <v>137</v>
      </c>
      <c r="E390" s="42"/>
      <c r="F390" s="221" t="s">
        <v>427</v>
      </c>
      <c r="G390" s="42"/>
      <c r="H390" s="42"/>
      <c r="I390" s="217"/>
      <c r="J390" s="42"/>
      <c r="K390" s="42"/>
      <c r="L390" s="46"/>
      <c r="M390" s="218"/>
      <c r="N390" s="219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137</v>
      </c>
      <c r="AU390" s="19" t="s">
        <v>85</v>
      </c>
    </row>
    <row r="391" s="2" customFormat="1">
      <c r="A391" s="40"/>
      <c r="B391" s="41"/>
      <c r="C391" s="42"/>
      <c r="D391" s="215" t="s">
        <v>139</v>
      </c>
      <c r="E391" s="42"/>
      <c r="F391" s="222" t="s">
        <v>428</v>
      </c>
      <c r="G391" s="42"/>
      <c r="H391" s="42"/>
      <c r="I391" s="217"/>
      <c r="J391" s="42"/>
      <c r="K391" s="42"/>
      <c r="L391" s="46"/>
      <c r="M391" s="218"/>
      <c r="N391" s="219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139</v>
      </c>
      <c r="AU391" s="19" t="s">
        <v>85</v>
      </c>
    </row>
    <row r="392" s="13" customFormat="1">
      <c r="A392" s="13"/>
      <c r="B392" s="223"/>
      <c r="C392" s="224"/>
      <c r="D392" s="215" t="s">
        <v>141</v>
      </c>
      <c r="E392" s="225" t="s">
        <v>19</v>
      </c>
      <c r="F392" s="226" t="s">
        <v>403</v>
      </c>
      <c r="G392" s="224"/>
      <c r="H392" s="225" t="s">
        <v>19</v>
      </c>
      <c r="I392" s="227"/>
      <c r="J392" s="224"/>
      <c r="K392" s="224"/>
      <c r="L392" s="228"/>
      <c r="M392" s="229"/>
      <c r="N392" s="230"/>
      <c r="O392" s="230"/>
      <c r="P392" s="230"/>
      <c r="Q392" s="230"/>
      <c r="R392" s="230"/>
      <c r="S392" s="230"/>
      <c r="T392" s="23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2" t="s">
        <v>141</v>
      </c>
      <c r="AU392" s="232" t="s">
        <v>85</v>
      </c>
      <c r="AV392" s="13" t="s">
        <v>83</v>
      </c>
      <c r="AW392" s="13" t="s">
        <v>35</v>
      </c>
      <c r="AX392" s="13" t="s">
        <v>75</v>
      </c>
      <c r="AY392" s="232" t="s">
        <v>126</v>
      </c>
    </row>
    <row r="393" s="14" customFormat="1">
      <c r="A393" s="14"/>
      <c r="B393" s="233"/>
      <c r="C393" s="234"/>
      <c r="D393" s="215" t="s">
        <v>141</v>
      </c>
      <c r="E393" s="235" t="s">
        <v>19</v>
      </c>
      <c r="F393" s="236" t="s">
        <v>429</v>
      </c>
      <c r="G393" s="234"/>
      <c r="H393" s="237">
        <v>10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3" t="s">
        <v>141</v>
      </c>
      <c r="AU393" s="243" t="s">
        <v>85</v>
      </c>
      <c r="AV393" s="14" t="s">
        <v>85</v>
      </c>
      <c r="AW393" s="14" t="s">
        <v>35</v>
      </c>
      <c r="AX393" s="14" t="s">
        <v>75</v>
      </c>
      <c r="AY393" s="243" t="s">
        <v>126</v>
      </c>
    </row>
    <row r="394" s="13" customFormat="1">
      <c r="A394" s="13"/>
      <c r="B394" s="223"/>
      <c r="C394" s="224"/>
      <c r="D394" s="215" t="s">
        <v>141</v>
      </c>
      <c r="E394" s="225" t="s">
        <v>19</v>
      </c>
      <c r="F394" s="226" t="s">
        <v>179</v>
      </c>
      <c r="G394" s="224"/>
      <c r="H394" s="225" t="s">
        <v>19</v>
      </c>
      <c r="I394" s="227"/>
      <c r="J394" s="224"/>
      <c r="K394" s="224"/>
      <c r="L394" s="228"/>
      <c r="M394" s="229"/>
      <c r="N394" s="230"/>
      <c r="O394" s="230"/>
      <c r="P394" s="230"/>
      <c r="Q394" s="230"/>
      <c r="R394" s="230"/>
      <c r="S394" s="230"/>
      <c r="T394" s="23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2" t="s">
        <v>141</v>
      </c>
      <c r="AU394" s="232" t="s">
        <v>85</v>
      </c>
      <c r="AV394" s="13" t="s">
        <v>83</v>
      </c>
      <c r="AW394" s="13" t="s">
        <v>35</v>
      </c>
      <c r="AX394" s="13" t="s">
        <v>75</v>
      </c>
      <c r="AY394" s="232" t="s">
        <v>126</v>
      </c>
    </row>
    <row r="395" s="14" customFormat="1">
      <c r="A395" s="14"/>
      <c r="B395" s="233"/>
      <c r="C395" s="234"/>
      <c r="D395" s="215" t="s">
        <v>141</v>
      </c>
      <c r="E395" s="235" t="s">
        <v>19</v>
      </c>
      <c r="F395" s="236" t="s">
        <v>430</v>
      </c>
      <c r="G395" s="234"/>
      <c r="H395" s="237">
        <v>93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3" t="s">
        <v>141</v>
      </c>
      <c r="AU395" s="243" t="s">
        <v>85</v>
      </c>
      <c r="AV395" s="14" t="s">
        <v>85</v>
      </c>
      <c r="AW395" s="14" t="s">
        <v>35</v>
      </c>
      <c r="AX395" s="14" t="s">
        <v>75</v>
      </c>
      <c r="AY395" s="243" t="s">
        <v>126</v>
      </c>
    </row>
    <row r="396" s="16" customFormat="1">
      <c r="A396" s="16"/>
      <c r="B396" s="255"/>
      <c r="C396" s="256"/>
      <c r="D396" s="215" t="s">
        <v>141</v>
      </c>
      <c r="E396" s="257" t="s">
        <v>19</v>
      </c>
      <c r="F396" s="258" t="s">
        <v>156</v>
      </c>
      <c r="G396" s="256"/>
      <c r="H396" s="259">
        <v>103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65" t="s">
        <v>141</v>
      </c>
      <c r="AU396" s="265" t="s">
        <v>85</v>
      </c>
      <c r="AV396" s="16" t="s">
        <v>157</v>
      </c>
      <c r="AW396" s="16" t="s">
        <v>35</v>
      </c>
      <c r="AX396" s="16" t="s">
        <v>75</v>
      </c>
      <c r="AY396" s="265" t="s">
        <v>126</v>
      </c>
    </row>
    <row r="397" s="13" customFormat="1">
      <c r="A397" s="13"/>
      <c r="B397" s="223"/>
      <c r="C397" s="224"/>
      <c r="D397" s="215" t="s">
        <v>141</v>
      </c>
      <c r="E397" s="225" t="s">
        <v>19</v>
      </c>
      <c r="F397" s="226" t="s">
        <v>227</v>
      </c>
      <c r="G397" s="224"/>
      <c r="H397" s="225" t="s">
        <v>19</v>
      </c>
      <c r="I397" s="227"/>
      <c r="J397" s="224"/>
      <c r="K397" s="224"/>
      <c r="L397" s="228"/>
      <c r="M397" s="229"/>
      <c r="N397" s="230"/>
      <c r="O397" s="230"/>
      <c r="P397" s="230"/>
      <c r="Q397" s="230"/>
      <c r="R397" s="230"/>
      <c r="S397" s="230"/>
      <c r="T397" s="23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2" t="s">
        <v>141</v>
      </c>
      <c r="AU397" s="232" t="s">
        <v>85</v>
      </c>
      <c r="AV397" s="13" t="s">
        <v>83</v>
      </c>
      <c r="AW397" s="13" t="s">
        <v>35</v>
      </c>
      <c r="AX397" s="13" t="s">
        <v>75</v>
      </c>
      <c r="AY397" s="232" t="s">
        <v>126</v>
      </c>
    </row>
    <row r="398" s="14" customFormat="1">
      <c r="A398" s="14"/>
      <c r="B398" s="233"/>
      <c r="C398" s="234"/>
      <c r="D398" s="215" t="s">
        <v>141</v>
      </c>
      <c r="E398" s="235" t="s">
        <v>19</v>
      </c>
      <c r="F398" s="236" t="s">
        <v>315</v>
      </c>
      <c r="G398" s="234"/>
      <c r="H398" s="237">
        <v>2</v>
      </c>
      <c r="I398" s="238"/>
      <c r="J398" s="234"/>
      <c r="K398" s="234"/>
      <c r="L398" s="239"/>
      <c r="M398" s="240"/>
      <c r="N398" s="241"/>
      <c r="O398" s="241"/>
      <c r="P398" s="241"/>
      <c r="Q398" s="241"/>
      <c r="R398" s="241"/>
      <c r="S398" s="241"/>
      <c r="T398" s="24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3" t="s">
        <v>141</v>
      </c>
      <c r="AU398" s="243" t="s">
        <v>85</v>
      </c>
      <c r="AV398" s="14" t="s">
        <v>85</v>
      </c>
      <c r="AW398" s="14" t="s">
        <v>35</v>
      </c>
      <c r="AX398" s="14" t="s">
        <v>75</v>
      </c>
      <c r="AY398" s="243" t="s">
        <v>126</v>
      </c>
    </row>
    <row r="399" s="13" customFormat="1">
      <c r="A399" s="13"/>
      <c r="B399" s="223"/>
      <c r="C399" s="224"/>
      <c r="D399" s="215" t="s">
        <v>141</v>
      </c>
      <c r="E399" s="225" t="s">
        <v>19</v>
      </c>
      <c r="F399" s="226" t="s">
        <v>229</v>
      </c>
      <c r="G399" s="224"/>
      <c r="H399" s="225" t="s">
        <v>19</v>
      </c>
      <c r="I399" s="227"/>
      <c r="J399" s="224"/>
      <c r="K399" s="224"/>
      <c r="L399" s="228"/>
      <c r="M399" s="229"/>
      <c r="N399" s="230"/>
      <c r="O399" s="230"/>
      <c r="P399" s="230"/>
      <c r="Q399" s="230"/>
      <c r="R399" s="230"/>
      <c r="S399" s="230"/>
      <c r="T399" s="23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2" t="s">
        <v>141</v>
      </c>
      <c r="AU399" s="232" t="s">
        <v>85</v>
      </c>
      <c r="AV399" s="13" t="s">
        <v>83</v>
      </c>
      <c r="AW399" s="13" t="s">
        <v>35</v>
      </c>
      <c r="AX399" s="13" t="s">
        <v>75</v>
      </c>
      <c r="AY399" s="232" t="s">
        <v>126</v>
      </c>
    </row>
    <row r="400" s="14" customFormat="1">
      <c r="A400" s="14"/>
      <c r="B400" s="233"/>
      <c r="C400" s="234"/>
      <c r="D400" s="215" t="s">
        <v>141</v>
      </c>
      <c r="E400" s="235" t="s">
        <v>19</v>
      </c>
      <c r="F400" s="236" t="s">
        <v>230</v>
      </c>
      <c r="G400" s="234"/>
      <c r="H400" s="237">
        <v>4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3" t="s">
        <v>141</v>
      </c>
      <c r="AU400" s="243" t="s">
        <v>85</v>
      </c>
      <c r="AV400" s="14" t="s">
        <v>85</v>
      </c>
      <c r="AW400" s="14" t="s">
        <v>35</v>
      </c>
      <c r="AX400" s="14" t="s">
        <v>75</v>
      </c>
      <c r="AY400" s="243" t="s">
        <v>126</v>
      </c>
    </row>
    <row r="401" s="16" customFormat="1">
      <c r="A401" s="16"/>
      <c r="B401" s="255"/>
      <c r="C401" s="256"/>
      <c r="D401" s="215" t="s">
        <v>141</v>
      </c>
      <c r="E401" s="257" t="s">
        <v>19</v>
      </c>
      <c r="F401" s="258" t="s">
        <v>156</v>
      </c>
      <c r="G401" s="256"/>
      <c r="H401" s="259">
        <v>6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65" t="s">
        <v>141</v>
      </c>
      <c r="AU401" s="265" t="s">
        <v>85</v>
      </c>
      <c r="AV401" s="16" t="s">
        <v>157</v>
      </c>
      <c r="AW401" s="16" t="s">
        <v>35</v>
      </c>
      <c r="AX401" s="16" t="s">
        <v>75</v>
      </c>
      <c r="AY401" s="265" t="s">
        <v>126</v>
      </c>
    </row>
    <row r="402" s="13" customFormat="1">
      <c r="A402" s="13"/>
      <c r="B402" s="223"/>
      <c r="C402" s="224"/>
      <c r="D402" s="215" t="s">
        <v>141</v>
      </c>
      <c r="E402" s="225" t="s">
        <v>19</v>
      </c>
      <c r="F402" s="226" t="s">
        <v>332</v>
      </c>
      <c r="G402" s="224"/>
      <c r="H402" s="225" t="s">
        <v>19</v>
      </c>
      <c r="I402" s="227"/>
      <c r="J402" s="224"/>
      <c r="K402" s="224"/>
      <c r="L402" s="228"/>
      <c r="M402" s="229"/>
      <c r="N402" s="230"/>
      <c r="O402" s="230"/>
      <c r="P402" s="230"/>
      <c r="Q402" s="230"/>
      <c r="R402" s="230"/>
      <c r="S402" s="230"/>
      <c r="T402" s="23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2" t="s">
        <v>141</v>
      </c>
      <c r="AU402" s="232" t="s">
        <v>85</v>
      </c>
      <c r="AV402" s="13" t="s">
        <v>83</v>
      </c>
      <c r="AW402" s="13" t="s">
        <v>35</v>
      </c>
      <c r="AX402" s="13" t="s">
        <v>75</v>
      </c>
      <c r="AY402" s="232" t="s">
        <v>126</v>
      </c>
    </row>
    <row r="403" s="14" customFormat="1">
      <c r="A403" s="14"/>
      <c r="B403" s="233"/>
      <c r="C403" s="234"/>
      <c r="D403" s="215" t="s">
        <v>141</v>
      </c>
      <c r="E403" s="235" t="s">
        <v>19</v>
      </c>
      <c r="F403" s="236" t="s">
        <v>153</v>
      </c>
      <c r="G403" s="234"/>
      <c r="H403" s="237">
        <v>5.0999999999999996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3" t="s">
        <v>141</v>
      </c>
      <c r="AU403" s="243" t="s">
        <v>85</v>
      </c>
      <c r="AV403" s="14" t="s">
        <v>85</v>
      </c>
      <c r="AW403" s="14" t="s">
        <v>35</v>
      </c>
      <c r="AX403" s="14" t="s">
        <v>75</v>
      </c>
      <c r="AY403" s="243" t="s">
        <v>126</v>
      </c>
    </row>
    <row r="404" s="15" customFormat="1">
      <c r="A404" s="15"/>
      <c r="B404" s="244"/>
      <c r="C404" s="245"/>
      <c r="D404" s="215" t="s">
        <v>141</v>
      </c>
      <c r="E404" s="246" t="s">
        <v>19</v>
      </c>
      <c r="F404" s="247" t="s">
        <v>146</v>
      </c>
      <c r="G404" s="245"/>
      <c r="H404" s="248">
        <v>114.09999999999999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4" t="s">
        <v>141</v>
      </c>
      <c r="AU404" s="254" t="s">
        <v>85</v>
      </c>
      <c r="AV404" s="15" t="s">
        <v>133</v>
      </c>
      <c r="AW404" s="15" t="s">
        <v>35</v>
      </c>
      <c r="AX404" s="15" t="s">
        <v>83</v>
      </c>
      <c r="AY404" s="254" t="s">
        <v>126</v>
      </c>
    </row>
    <row r="405" s="2" customFormat="1" ht="16.5" customHeight="1">
      <c r="A405" s="40"/>
      <c r="B405" s="41"/>
      <c r="C405" s="202" t="s">
        <v>431</v>
      </c>
      <c r="D405" s="202" t="s">
        <v>128</v>
      </c>
      <c r="E405" s="203" t="s">
        <v>432</v>
      </c>
      <c r="F405" s="204" t="s">
        <v>433</v>
      </c>
      <c r="G405" s="205" t="s">
        <v>131</v>
      </c>
      <c r="H405" s="206">
        <v>351.07499999999999</v>
      </c>
      <c r="I405" s="207"/>
      <c r="J405" s="208">
        <f>ROUND(I405*H405,2)</f>
        <v>0</v>
      </c>
      <c r="K405" s="204" t="s">
        <v>132</v>
      </c>
      <c r="L405" s="46"/>
      <c r="M405" s="209" t="s">
        <v>19</v>
      </c>
      <c r="N405" s="210" t="s">
        <v>46</v>
      </c>
      <c r="O405" s="86"/>
      <c r="P405" s="211">
        <f>O405*H405</f>
        <v>0</v>
      </c>
      <c r="Q405" s="211">
        <v>0.34499999999999997</v>
      </c>
      <c r="R405" s="211">
        <f>Q405*H405</f>
        <v>121.12087499999998</v>
      </c>
      <c r="S405" s="211">
        <v>0</v>
      </c>
      <c r="T405" s="212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3" t="s">
        <v>133</v>
      </c>
      <c r="AT405" s="213" t="s">
        <v>128</v>
      </c>
      <c r="AU405" s="213" t="s">
        <v>85</v>
      </c>
      <c r="AY405" s="19" t="s">
        <v>126</v>
      </c>
      <c r="BE405" s="214">
        <f>IF(N405="základní",J405,0)</f>
        <v>0</v>
      </c>
      <c r="BF405" s="214">
        <f>IF(N405="snížená",J405,0)</f>
        <v>0</v>
      </c>
      <c r="BG405" s="214">
        <f>IF(N405="zákl. přenesená",J405,0)</f>
        <v>0</v>
      </c>
      <c r="BH405" s="214">
        <f>IF(N405="sníž. přenesená",J405,0)</f>
        <v>0</v>
      </c>
      <c r="BI405" s="214">
        <f>IF(N405="nulová",J405,0)</f>
        <v>0</v>
      </c>
      <c r="BJ405" s="19" t="s">
        <v>83</v>
      </c>
      <c r="BK405" s="214">
        <f>ROUND(I405*H405,2)</f>
        <v>0</v>
      </c>
      <c r="BL405" s="19" t="s">
        <v>133</v>
      </c>
      <c r="BM405" s="213" t="s">
        <v>434</v>
      </c>
    </row>
    <row r="406" s="2" customFormat="1">
      <c r="A406" s="40"/>
      <c r="B406" s="41"/>
      <c r="C406" s="42"/>
      <c r="D406" s="215" t="s">
        <v>135</v>
      </c>
      <c r="E406" s="42"/>
      <c r="F406" s="216" t="s">
        <v>435</v>
      </c>
      <c r="G406" s="42"/>
      <c r="H406" s="42"/>
      <c r="I406" s="217"/>
      <c r="J406" s="42"/>
      <c r="K406" s="42"/>
      <c r="L406" s="46"/>
      <c r="M406" s="218"/>
      <c r="N406" s="219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135</v>
      </c>
      <c r="AU406" s="19" t="s">
        <v>85</v>
      </c>
    </row>
    <row r="407" s="2" customFormat="1">
      <c r="A407" s="40"/>
      <c r="B407" s="41"/>
      <c r="C407" s="42"/>
      <c r="D407" s="220" t="s">
        <v>137</v>
      </c>
      <c r="E407" s="42"/>
      <c r="F407" s="221" t="s">
        <v>436</v>
      </c>
      <c r="G407" s="42"/>
      <c r="H407" s="42"/>
      <c r="I407" s="217"/>
      <c r="J407" s="42"/>
      <c r="K407" s="42"/>
      <c r="L407" s="46"/>
      <c r="M407" s="218"/>
      <c r="N407" s="219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137</v>
      </c>
      <c r="AU407" s="19" t="s">
        <v>85</v>
      </c>
    </row>
    <row r="408" s="13" customFormat="1">
      <c r="A408" s="13"/>
      <c r="B408" s="223"/>
      <c r="C408" s="224"/>
      <c r="D408" s="215" t="s">
        <v>141</v>
      </c>
      <c r="E408" s="225" t="s">
        <v>19</v>
      </c>
      <c r="F408" s="226" t="s">
        <v>158</v>
      </c>
      <c r="G408" s="224"/>
      <c r="H408" s="225" t="s">
        <v>19</v>
      </c>
      <c r="I408" s="227"/>
      <c r="J408" s="224"/>
      <c r="K408" s="224"/>
      <c r="L408" s="228"/>
      <c r="M408" s="229"/>
      <c r="N408" s="230"/>
      <c r="O408" s="230"/>
      <c r="P408" s="230"/>
      <c r="Q408" s="230"/>
      <c r="R408" s="230"/>
      <c r="S408" s="230"/>
      <c r="T408" s="23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2" t="s">
        <v>141</v>
      </c>
      <c r="AU408" s="232" t="s">
        <v>85</v>
      </c>
      <c r="AV408" s="13" t="s">
        <v>83</v>
      </c>
      <c r="AW408" s="13" t="s">
        <v>35</v>
      </c>
      <c r="AX408" s="13" t="s">
        <v>75</v>
      </c>
      <c r="AY408" s="232" t="s">
        <v>126</v>
      </c>
    </row>
    <row r="409" s="14" customFormat="1">
      <c r="A409" s="14"/>
      <c r="B409" s="233"/>
      <c r="C409" s="234"/>
      <c r="D409" s="215" t="s">
        <v>141</v>
      </c>
      <c r="E409" s="235" t="s">
        <v>19</v>
      </c>
      <c r="F409" s="236" t="s">
        <v>437</v>
      </c>
      <c r="G409" s="234"/>
      <c r="H409" s="237">
        <v>82.875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3" t="s">
        <v>141</v>
      </c>
      <c r="AU409" s="243" t="s">
        <v>85</v>
      </c>
      <c r="AV409" s="14" t="s">
        <v>85</v>
      </c>
      <c r="AW409" s="14" t="s">
        <v>35</v>
      </c>
      <c r="AX409" s="14" t="s">
        <v>75</v>
      </c>
      <c r="AY409" s="243" t="s">
        <v>126</v>
      </c>
    </row>
    <row r="410" s="13" customFormat="1">
      <c r="A410" s="13"/>
      <c r="B410" s="223"/>
      <c r="C410" s="224"/>
      <c r="D410" s="215" t="s">
        <v>141</v>
      </c>
      <c r="E410" s="225" t="s">
        <v>19</v>
      </c>
      <c r="F410" s="226" t="s">
        <v>179</v>
      </c>
      <c r="G410" s="224"/>
      <c r="H410" s="225" t="s">
        <v>19</v>
      </c>
      <c r="I410" s="227"/>
      <c r="J410" s="224"/>
      <c r="K410" s="224"/>
      <c r="L410" s="228"/>
      <c r="M410" s="229"/>
      <c r="N410" s="230"/>
      <c r="O410" s="230"/>
      <c r="P410" s="230"/>
      <c r="Q410" s="230"/>
      <c r="R410" s="230"/>
      <c r="S410" s="230"/>
      <c r="T410" s="23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2" t="s">
        <v>141</v>
      </c>
      <c r="AU410" s="232" t="s">
        <v>85</v>
      </c>
      <c r="AV410" s="13" t="s">
        <v>83</v>
      </c>
      <c r="AW410" s="13" t="s">
        <v>35</v>
      </c>
      <c r="AX410" s="13" t="s">
        <v>75</v>
      </c>
      <c r="AY410" s="232" t="s">
        <v>126</v>
      </c>
    </row>
    <row r="411" s="14" customFormat="1">
      <c r="A411" s="14"/>
      <c r="B411" s="233"/>
      <c r="C411" s="234"/>
      <c r="D411" s="215" t="s">
        <v>141</v>
      </c>
      <c r="E411" s="235" t="s">
        <v>19</v>
      </c>
      <c r="F411" s="236" t="s">
        <v>438</v>
      </c>
      <c r="G411" s="234"/>
      <c r="H411" s="237">
        <v>18.199999999999999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3" t="s">
        <v>141</v>
      </c>
      <c r="AU411" s="243" t="s">
        <v>85</v>
      </c>
      <c r="AV411" s="14" t="s">
        <v>85</v>
      </c>
      <c r="AW411" s="14" t="s">
        <v>35</v>
      </c>
      <c r="AX411" s="14" t="s">
        <v>75</v>
      </c>
      <c r="AY411" s="243" t="s">
        <v>126</v>
      </c>
    </row>
    <row r="412" s="16" customFormat="1">
      <c r="A412" s="16"/>
      <c r="B412" s="255"/>
      <c r="C412" s="256"/>
      <c r="D412" s="215" t="s">
        <v>141</v>
      </c>
      <c r="E412" s="257" t="s">
        <v>19</v>
      </c>
      <c r="F412" s="258" t="s">
        <v>156</v>
      </c>
      <c r="G412" s="256"/>
      <c r="H412" s="259">
        <v>101.075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65" t="s">
        <v>141</v>
      </c>
      <c r="AU412" s="265" t="s">
        <v>85</v>
      </c>
      <c r="AV412" s="16" t="s">
        <v>157</v>
      </c>
      <c r="AW412" s="16" t="s">
        <v>35</v>
      </c>
      <c r="AX412" s="16" t="s">
        <v>75</v>
      </c>
      <c r="AY412" s="265" t="s">
        <v>126</v>
      </c>
    </row>
    <row r="413" s="13" customFormat="1">
      <c r="A413" s="13"/>
      <c r="B413" s="223"/>
      <c r="C413" s="224"/>
      <c r="D413" s="215" t="s">
        <v>141</v>
      </c>
      <c r="E413" s="225" t="s">
        <v>19</v>
      </c>
      <c r="F413" s="226" t="s">
        <v>161</v>
      </c>
      <c r="G413" s="224"/>
      <c r="H413" s="225" t="s">
        <v>19</v>
      </c>
      <c r="I413" s="227"/>
      <c r="J413" s="224"/>
      <c r="K413" s="224"/>
      <c r="L413" s="228"/>
      <c r="M413" s="229"/>
      <c r="N413" s="230"/>
      <c r="O413" s="230"/>
      <c r="P413" s="230"/>
      <c r="Q413" s="230"/>
      <c r="R413" s="230"/>
      <c r="S413" s="230"/>
      <c r="T413" s="23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2" t="s">
        <v>141</v>
      </c>
      <c r="AU413" s="232" t="s">
        <v>85</v>
      </c>
      <c r="AV413" s="13" t="s">
        <v>83</v>
      </c>
      <c r="AW413" s="13" t="s">
        <v>35</v>
      </c>
      <c r="AX413" s="13" t="s">
        <v>75</v>
      </c>
      <c r="AY413" s="232" t="s">
        <v>126</v>
      </c>
    </row>
    <row r="414" s="14" customFormat="1">
      <c r="A414" s="14"/>
      <c r="B414" s="233"/>
      <c r="C414" s="234"/>
      <c r="D414" s="215" t="s">
        <v>141</v>
      </c>
      <c r="E414" s="235" t="s">
        <v>19</v>
      </c>
      <c r="F414" s="236" t="s">
        <v>439</v>
      </c>
      <c r="G414" s="234"/>
      <c r="H414" s="237">
        <v>16.5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3" t="s">
        <v>141</v>
      </c>
      <c r="AU414" s="243" t="s">
        <v>85</v>
      </c>
      <c r="AV414" s="14" t="s">
        <v>85</v>
      </c>
      <c r="AW414" s="14" t="s">
        <v>35</v>
      </c>
      <c r="AX414" s="14" t="s">
        <v>75</v>
      </c>
      <c r="AY414" s="243" t="s">
        <v>126</v>
      </c>
    </row>
    <row r="415" s="13" customFormat="1">
      <c r="A415" s="13"/>
      <c r="B415" s="223"/>
      <c r="C415" s="224"/>
      <c r="D415" s="215" t="s">
        <v>141</v>
      </c>
      <c r="E415" s="225" t="s">
        <v>19</v>
      </c>
      <c r="F415" s="226" t="s">
        <v>163</v>
      </c>
      <c r="G415" s="224"/>
      <c r="H415" s="225" t="s">
        <v>19</v>
      </c>
      <c r="I415" s="227"/>
      <c r="J415" s="224"/>
      <c r="K415" s="224"/>
      <c r="L415" s="228"/>
      <c r="M415" s="229"/>
      <c r="N415" s="230"/>
      <c r="O415" s="230"/>
      <c r="P415" s="230"/>
      <c r="Q415" s="230"/>
      <c r="R415" s="230"/>
      <c r="S415" s="230"/>
      <c r="T415" s="23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2" t="s">
        <v>141</v>
      </c>
      <c r="AU415" s="232" t="s">
        <v>85</v>
      </c>
      <c r="AV415" s="13" t="s">
        <v>83</v>
      </c>
      <c r="AW415" s="13" t="s">
        <v>35</v>
      </c>
      <c r="AX415" s="13" t="s">
        <v>75</v>
      </c>
      <c r="AY415" s="232" t="s">
        <v>126</v>
      </c>
    </row>
    <row r="416" s="14" customFormat="1">
      <c r="A416" s="14"/>
      <c r="B416" s="233"/>
      <c r="C416" s="234"/>
      <c r="D416" s="215" t="s">
        <v>141</v>
      </c>
      <c r="E416" s="235" t="s">
        <v>19</v>
      </c>
      <c r="F416" s="236" t="s">
        <v>246</v>
      </c>
      <c r="G416" s="234"/>
      <c r="H416" s="237">
        <v>6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3" t="s">
        <v>141</v>
      </c>
      <c r="AU416" s="243" t="s">
        <v>85</v>
      </c>
      <c r="AV416" s="14" t="s">
        <v>85</v>
      </c>
      <c r="AW416" s="14" t="s">
        <v>35</v>
      </c>
      <c r="AX416" s="14" t="s">
        <v>75</v>
      </c>
      <c r="AY416" s="243" t="s">
        <v>126</v>
      </c>
    </row>
    <row r="417" s="16" customFormat="1">
      <c r="A417" s="16"/>
      <c r="B417" s="255"/>
      <c r="C417" s="256"/>
      <c r="D417" s="215" t="s">
        <v>141</v>
      </c>
      <c r="E417" s="257" t="s">
        <v>19</v>
      </c>
      <c r="F417" s="258" t="s">
        <v>156</v>
      </c>
      <c r="G417" s="256"/>
      <c r="H417" s="259">
        <v>22.5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65" t="s">
        <v>141</v>
      </c>
      <c r="AU417" s="265" t="s">
        <v>85</v>
      </c>
      <c r="AV417" s="16" t="s">
        <v>157</v>
      </c>
      <c r="AW417" s="16" t="s">
        <v>35</v>
      </c>
      <c r="AX417" s="16" t="s">
        <v>75</v>
      </c>
      <c r="AY417" s="265" t="s">
        <v>126</v>
      </c>
    </row>
    <row r="418" s="13" customFormat="1">
      <c r="A418" s="13"/>
      <c r="B418" s="223"/>
      <c r="C418" s="224"/>
      <c r="D418" s="215" t="s">
        <v>141</v>
      </c>
      <c r="E418" s="225" t="s">
        <v>19</v>
      </c>
      <c r="F418" s="226" t="s">
        <v>330</v>
      </c>
      <c r="G418" s="224"/>
      <c r="H418" s="225" t="s">
        <v>19</v>
      </c>
      <c r="I418" s="227"/>
      <c r="J418" s="224"/>
      <c r="K418" s="224"/>
      <c r="L418" s="228"/>
      <c r="M418" s="229"/>
      <c r="N418" s="230"/>
      <c r="O418" s="230"/>
      <c r="P418" s="230"/>
      <c r="Q418" s="230"/>
      <c r="R418" s="230"/>
      <c r="S418" s="230"/>
      <c r="T418" s="23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2" t="s">
        <v>141</v>
      </c>
      <c r="AU418" s="232" t="s">
        <v>85</v>
      </c>
      <c r="AV418" s="13" t="s">
        <v>83</v>
      </c>
      <c r="AW418" s="13" t="s">
        <v>35</v>
      </c>
      <c r="AX418" s="13" t="s">
        <v>75</v>
      </c>
      <c r="AY418" s="232" t="s">
        <v>126</v>
      </c>
    </row>
    <row r="419" s="14" customFormat="1">
      <c r="A419" s="14"/>
      <c r="B419" s="233"/>
      <c r="C419" s="234"/>
      <c r="D419" s="215" t="s">
        <v>141</v>
      </c>
      <c r="E419" s="235" t="s">
        <v>19</v>
      </c>
      <c r="F419" s="236" t="s">
        <v>440</v>
      </c>
      <c r="G419" s="234"/>
      <c r="H419" s="237">
        <v>20.5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3" t="s">
        <v>141</v>
      </c>
      <c r="AU419" s="243" t="s">
        <v>85</v>
      </c>
      <c r="AV419" s="14" t="s">
        <v>85</v>
      </c>
      <c r="AW419" s="14" t="s">
        <v>35</v>
      </c>
      <c r="AX419" s="14" t="s">
        <v>75</v>
      </c>
      <c r="AY419" s="243" t="s">
        <v>126</v>
      </c>
    </row>
    <row r="420" s="16" customFormat="1">
      <c r="A420" s="16"/>
      <c r="B420" s="255"/>
      <c r="C420" s="256"/>
      <c r="D420" s="215" t="s">
        <v>141</v>
      </c>
      <c r="E420" s="257" t="s">
        <v>19</v>
      </c>
      <c r="F420" s="258" t="s">
        <v>156</v>
      </c>
      <c r="G420" s="256"/>
      <c r="H420" s="259">
        <v>20.5</v>
      </c>
      <c r="I420" s="260"/>
      <c r="J420" s="256"/>
      <c r="K420" s="256"/>
      <c r="L420" s="261"/>
      <c r="M420" s="262"/>
      <c r="N420" s="263"/>
      <c r="O420" s="263"/>
      <c r="P420" s="263"/>
      <c r="Q420" s="263"/>
      <c r="R420" s="263"/>
      <c r="S420" s="263"/>
      <c r="T420" s="264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T420" s="265" t="s">
        <v>141</v>
      </c>
      <c r="AU420" s="265" t="s">
        <v>85</v>
      </c>
      <c r="AV420" s="16" t="s">
        <v>157</v>
      </c>
      <c r="AW420" s="16" t="s">
        <v>35</v>
      </c>
      <c r="AX420" s="16" t="s">
        <v>75</v>
      </c>
      <c r="AY420" s="265" t="s">
        <v>126</v>
      </c>
    </row>
    <row r="421" s="13" customFormat="1">
      <c r="A421" s="13"/>
      <c r="B421" s="223"/>
      <c r="C421" s="224"/>
      <c r="D421" s="215" t="s">
        <v>141</v>
      </c>
      <c r="E421" s="225" t="s">
        <v>19</v>
      </c>
      <c r="F421" s="226" t="s">
        <v>441</v>
      </c>
      <c r="G421" s="224"/>
      <c r="H421" s="225" t="s">
        <v>19</v>
      </c>
      <c r="I421" s="227"/>
      <c r="J421" s="224"/>
      <c r="K421" s="224"/>
      <c r="L421" s="228"/>
      <c r="M421" s="229"/>
      <c r="N421" s="230"/>
      <c r="O421" s="230"/>
      <c r="P421" s="230"/>
      <c r="Q421" s="230"/>
      <c r="R421" s="230"/>
      <c r="S421" s="230"/>
      <c r="T421" s="23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2" t="s">
        <v>141</v>
      </c>
      <c r="AU421" s="232" t="s">
        <v>85</v>
      </c>
      <c r="AV421" s="13" t="s">
        <v>83</v>
      </c>
      <c r="AW421" s="13" t="s">
        <v>35</v>
      </c>
      <c r="AX421" s="13" t="s">
        <v>75</v>
      </c>
      <c r="AY421" s="232" t="s">
        <v>126</v>
      </c>
    </row>
    <row r="422" s="14" customFormat="1">
      <c r="A422" s="14"/>
      <c r="B422" s="233"/>
      <c r="C422" s="234"/>
      <c r="D422" s="215" t="s">
        <v>141</v>
      </c>
      <c r="E422" s="235" t="s">
        <v>19</v>
      </c>
      <c r="F422" s="236" t="s">
        <v>392</v>
      </c>
      <c r="G422" s="234"/>
      <c r="H422" s="237">
        <v>207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3" t="s">
        <v>141</v>
      </c>
      <c r="AU422" s="243" t="s">
        <v>85</v>
      </c>
      <c r="AV422" s="14" t="s">
        <v>85</v>
      </c>
      <c r="AW422" s="14" t="s">
        <v>35</v>
      </c>
      <c r="AX422" s="14" t="s">
        <v>75</v>
      </c>
      <c r="AY422" s="243" t="s">
        <v>126</v>
      </c>
    </row>
    <row r="423" s="15" customFormat="1">
      <c r="A423" s="15"/>
      <c r="B423" s="244"/>
      <c r="C423" s="245"/>
      <c r="D423" s="215" t="s">
        <v>141</v>
      </c>
      <c r="E423" s="246" t="s">
        <v>19</v>
      </c>
      <c r="F423" s="247" t="s">
        <v>146</v>
      </c>
      <c r="G423" s="245"/>
      <c r="H423" s="248">
        <v>351.07499999999999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4" t="s">
        <v>141</v>
      </c>
      <c r="AU423" s="254" t="s">
        <v>85</v>
      </c>
      <c r="AV423" s="15" t="s">
        <v>133</v>
      </c>
      <c r="AW423" s="15" t="s">
        <v>35</v>
      </c>
      <c r="AX423" s="15" t="s">
        <v>83</v>
      </c>
      <c r="AY423" s="254" t="s">
        <v>126</v>
      </c>
    </row>
    <row r="424" s="2" customFormat="1" ht="16.5" customHeight="1">
      <c r="A424" s="40"/>
      <c r="B424" s="41"/>
      <c r="C424" s="202" t="s">
        <v>442</v>
      </c>
      <c r="D424" s="202" t="s">
        <v>128</v>
      </c>
      <c r="E424" s="203" t="s">
        <v>443</v>
      </c>
      <c r="F424" s="204" t="s">
        <v>444</v>
      </c>
      <c r="G424" s="205" t="s">
        <v>131</v>
      </c>
      <c r="H424" s="206">
        <v>114.09999999999999</v>
      </c>
      <c r="I424" s="207"/>
      <c r="J424" s="208">
        <f>ROUND(I424*H424,2)</f>
        <v>0</v>
      </c>
      <c r="K424" s="204" t="s">
        <v>132</v>
      </c>
      <c r="L424" s="46"/>
      <c r="M424" s="209" t="s">
        <v>19</v>
      </c>
      <c r="N424" s="210" t="s">
        <v>46</v>
      </c>
      <c r="O424" s="86"/>
      <c r="P424" s="211">
        <f>O424*H424</f>
        <v>0</v>
      </c>
      <c r="Q424" s="211">
        <v>0.12</v>
      </c>
      <c r="R424" s="211">
        <f>Q424*H424</f>
        <v>13.691999999999998</v>
      </c>
      <c r="S424" s="211">
        <v>0</v>
      </c>
      <c r="T424" s="212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3" t="s">
        <v>133</v>
      </c>
      <c r="AT424" s="213" t="s">
        <v>128</v>
      </c>
      <c r="AU424" s="213" t="s">
        <v>85</v>
      </c>
      <c r="AY424" s="19" t="s">
        <v>126</v>
      </c>
      <c r="BE424" s="214">
        <f>IF(N424="základní",J424,0)</f>
        <v>0</v>
      </c>
      <c r="BF424" s="214">
        <f>IF(N424="snížená",J424,0)</f>
        <v>0</v>
      </c>
      <c r="BG424" s="214">
        <f>IF(N424="zákl. přenesená",J424,0)</f>
        <v>0</v>
      </c>
      <c r="BH424" s="214">
        <f>IF(N424="sníž. přenesená",J424,0)</f>
        <v>0</v>
      </c>
      <c r="BI424" s="214">
        <f>IF(N424="nulová",J424,0)</f>
        <v>0</v>
      </c>
      <c r="BJ424" s="19" t="s">
        <v>83</v>
      </c>
      <c r="BK424" s="214">
        <f>ROUND(I424*H424,2)</f>
        <v>0</v>
      </c>
      <c r="BL424" s="19" t="s">
        <v>133</v>
      </c>
      <c r="BM424" s="213" t="s">
        <v>445</v>
      </c>
    </row>
    <row r="425" s="2" customFormat="1">
      <c r="A425" s="40"/>
      <c r="B425" s="41"/>
      <c r="C425" s="42"/>
      <c r="D425" s="215" t="s">
        <v>135</v>
      </c>
      <c r="E425" s="42"/>
      <c r="F425" s="216" t="s">
        <v>446</v>
      </c>
      <c r="G425" s="42"/>
      <c r="H425" s="42"/>
      <c r="I425" s="217"/>
      <c r="J425" s="42"/>
      <c r="K425" s="42"/>
      <c r="L425" s="46"/>
      <c r="M425" s="218"/>
      <c r="N425" s="219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135</v>
      </c>
      <c r="AU425" s="19" t="s">
        <v>85</v>
      </c>
    </row>
    <row r="426" s="2" customFormat="1">
      <c r="A426" s="40"/>
      <c r="B426" s="41"/>
      <c r="C426" s="42"/>
      <c r="D426" s="220" t="s">
        <v>137</v>
      </c>
      <c r="E426" s="42"/>
      <c r="F426" s="221" t="s">
        <v>447</v>
      </c>
      <c r="G426" s="42"/>
      <c r="H426" s="42"/>
      <c r="I426" s="217"/>
      <c r="J426" s="42"/>
      <c r="K426" s="42"/>
      <c r="L426" s="46"/>
      <c r="M426" s="218"/>
      <c r="N426" s="219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137</v>
      </c>
      <c r="AU426" s="19" t="s">
        <v>85</v>
      </c>
    </row>
    <row r="427" s="13" customFormat="1">
      <c r="A427" s="13"/>
      <c r="B427" s="223"/>
      <c r="C427" s="224"/>
      <c r="D427" s="215" t="s">
        <v>141</v>
      </c>
      <c r="E427" s="225" t="s">
        <v>19</v>
      </c>
      <c r="F427" s="226" t="s">
        <v>403</v>
      </c>
      <c r="G427" s="224"/>
      <c r="H427" s="225" t="s">
        <v>19</v>
      </c>
      <c r="I427" s="227"/>
      <c r="J427" s="224"/>
      <c r="K427" s="224"/>
      <c r="L427" s="228"/>
      <c r="M427" s="229"/>
      <c r="N427" s="230"/>
      <c r="O427" s="230"/>
      <c r="P427" s="230"/>
      <c r="Q427" s="230"/>
      <c r="R427" s="230"/>
      <c r="S427" s="230"/>
      <c r="T427" s="23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2" t="s">
        <v>141</v>
      </c>
      <c r="AU427" s="232" t="s">
        <v>85</v>
      </c>
      <c r="AV427" s="13" t="s">
        <v>83</v>
      </c>
      <c r="AW427" s="13" t="s">
        <v>35</v>
      </c>
      <c r="AX427" s="13" t="s">
        <v>75</v>
      </c>
      <c r="AY427" s="232" t="s">
        <v>126</v>
      </c>
    </row>
    <row r="428" s="14" customFormat="1">
      <c r="A428" s="14"/>
      <c r="B428" s="233"/>
      <c r="C428" s="234"/>
      <c r="D428" s="215" t="s">
        <v>141</v>
      </c>
      <c r="E428" s="235" t="s">
        <v>19</v>
      </c>
      <c r="F428" s="236" t="s">
        <v>429</v>
      </c>
      <c r="G428" s="234"/>
      <c r="H428" s="237">
        <v>10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3" t="s">
        <v>141</v>
      </c>
      <c r="AU428" s="243" t="s">
        <v>85</v>
      </c>
      <c r="AV428" s="14" t="s">
        <v>85</v>
      </c>
      <c r="AW428" s="14" t="s">
        <v>35</v>
      </c>
      <c r="AX428" s="14" t="s">
        <v>75</v>
      </c>
      <c r="AY428" s="243" t="s">
        <v>126</v>
      </c>
    </row>
    <row r="429" s="13" customFormat="1">
      <c r="A429" s="13"/>
      <c r="B429" s="223"/>
      <c r="C429" s="224"/>
      <c r="D429" s="215" t="s">
        <v>141</v>
      </c>
      <c r="E429" s="225" t="s">
        <v>19</v>
      </c>
      <c r="F429" s="226" t="s">
        <v>179</v>
      </c>
      <c r="G429" s="224"/>
      <c r="H429" s="225" t="s">
        <v>19</v>
      </c>
      <c r="I429" s="227"/>
      <c r="J429" s="224"/>
      <c r="K429" s="224"/>
      <c r="L429" s="228"/>
      <c r="M429" s="229"/>
      <c r="N429" s="230"/>
      <c r="O429" s="230"/>
      <c r="P429" s="230"/>
      <c r="Q429" s="230"/>
      <c r="R429" s="230"/>
      <c r="S429" s="230"/>
      <c r="T429" s="23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2" t="s">
        <v>141</v>
      </c>
      <c r="AU429" s="232" t="s">
        <v>85</v>
      </c>
      <c r="AV429" s="13" t="s">
        <v>83</v>
      </c>
      <c r="AW429" s="13" t="s">
        <v>35</v>
      </c>
      <c r="AX429" s="13" t="s">
        <v>75</v>
      </c>
      <c r="AY429" s="232" t="s">
        <v>126</v>
      </c>
    </row>
    <row r="430" s="14" customFormat="1">
      <c r="A430" s="14"/>
      <c r="B430" s="233"/>
      <c r="C430" s="234"/>
      <c r="D430" s="215" t="s">
        <v>141</v>
      </c>
      <c r="E430" s="235" t="s">
        <v>19</v>
      </c>
      <c r="F430" s="236" t="s">
        <v>430</v>
      </c>
      <c r="G430" s="234"/>
      <c r="H430" s="237">
        <v>93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3" t="s">
        <v>141</v>
      </c>
      <c r="AU430" s="243" t="s">
        <v>85</v>
      </c>
      <c r="AV430" s="14" t="s">
        <v>85</v>
      </c>
      <c r="AW430" s="14" t="s">
        <v>35</v>
      </c>
      <c r="AX430" s="14" t="s">
        <v>75</v>
      </c>
      <c r="AY430" s="243" t="s">
        <v>126</v>
      </c>
    </row>
    <row r="431" s="13" customFormat="1">
      <c r="A431" s="13"/>
      <c r="B431" s="223"/>
      <c r="C431" s="224"/>
      <c r="D431" s="215" t="s">
        <v>141</v>
      </c>
      <c r="E431" s="225" t="s">
        <v>19</v>
      </c>
      <c r="F431" s="226" t="s">
        <v>227</v>
      </c>
      <c r="G431" s="224"/>
      <c r="H431" s="225" t="s">
        <v>19</v>
      </c>
      <c r="I431" s="227"/>
      <c r="J431" s="224"/>
      <c r="K431" s="224"/>
      <c r="L431" s="228"/>
      <c r="M431" s="229"/>
      <c r="N431" s="230"/>
      <c r="O431" s="230"/>
      <c r="P431" s="230"/>
      <c r="Q431" s="230"/>
      <c r="R431" s="230"/>
      <c r="S431" s="230"/>
      <c r="T431" s="23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2" t="s">
        <v>141</v>
      </c>
      <c r="AU431" s="232" t="s">
        <v>85</v>
      </c>
      <c r="AV431" s="13" t="s">
        <v>83</v>
      </c>
      <c r="AW431" s="13" t="s">
        <v>35</v>
      </c>
      <c r="AX431" s="13" t="s">
        <v>75</v>
      </c>
      <c r="AY431" s="232" t="s">
        <v>126</v>
      </c>
    </row>
    <row r="432" s="14" customFormat="1">
      <c r="A432" s="14"/>
      <c r="B432" s="233"/>
      <c r="C432" s="234"/>
      <c r="D432" s="215" t="s">
        <v>141</v>
      </c>
      <c r="E432" s="235" t="s">
        <v>19</v>
      </c>
      <c r="F432" s="236" t="s">
        <v>315</v>
      </c>
      <c r="G432" s="234"/>
      <c r="H432" s="237">
        <v>2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3" t="s">
        <v>141</v>
      </c>
      <c r="AU432" s="243" t="s">
        <v>85</v>
      </c>
      <c r="AV432" s="14" t="s">
        <v>85</v>
      </c>
      <c r="AW432" s="14" t="s">
        <v>35</v>
      </c>
      <c r="AX432" s="14" t="s">
        <v>75</v>
      </c>
      <c r="AY432" s="243" t="s">
        <v>126</v>
      </c>
    </row>
    <row r="433" s="13" customFormat="1">
      <c r="A433" s="13"/>
      <c r="B433" s="223"/>
      <c r="C433" s="224"/>
      <c r="D433" s="215" t="s">
        <v>141</v>
      </c>
      <c r="E433" s="225" t="s">
        <v>19</v>
      </c>
      <c r="F433" s="226" t="s">
        <v>229</v>
      </c>
      <c r="G433" s="224"/>
      <c r="H433" s="225" t="s">
        <v>19</v>
      </c>
      <c r="I433" s="227"/>
      <c r="J433" s="224"/>
      <c r="K433" s="224"/>
      <c r="L433" s="228"/>
      <c r="M433" s="229"/>
      <c r="N433" s="230"/>
      <c r="O433" s="230"/>
      <c r="P433" s="230"/>
      <c r="Q433" s="230"/>
      <c r="R433" s="230"/>
      <c r="S433" s="230"/>
      <c r="T433" s="23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2" t="s">
        <v>141</v>
      </c>
      <c r="AU433" s="232" t="s">
        <v>85</v>
      </c>
      <c r="AV433" s="13" t="s">
        <v>83</v>
      </c>
      <c r="AW433" s="13" t="s">
        <v>35</v>
      </c>
      <c r="AX433" s="13" t="s">
        <v>75</v>
      </c>
      <c r="AY433" s="232" t="s">
        <v>126</v>
      </c>
    </row>
    <row r="434" s="14" customFormat="1">
      <c r="A434" s="14"/>
      <c r="B434" s="233"/>
      <c r="C434" s="234"/>
      <c r="D434" s="215" t="s">
        <v>141</v>
      </c>
      <c r="E434" s="235" t="s">
        <v>19</v>
      </c>
      <c r="F434" s="236" t="s">
        <v>230</v>
      </c>
      <c r="G434" s="234"/>
      <c r="H434" s="237">
        <v>4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3" t="s">
        <v>141</v>
      </c>
      <c r="AU434" s="243" t="s">
        <v>85</v>
      </c>
      <c r="AV434" s="14" t="s">
        <v>85</v>
      </c>
      <c r="AW434" s="14" t="s">
        <v>35</v>
      </c>
      <c r="AX434" s="14" t="s">
        <v>75</v>
      </c>
      <c r="AY434" s="243" t="s">
        <v>126</v>
      </c>
    </row>
    <row r="435" s="16" customFormat="1">
      <c r="A435" s="16"/>
      <c r="B435" s="255"/>
      <c r="C435" s="256"/>
      <c r="D435" s="215" t="s">
        <v>141</v>
      </c>
      <c r="E435" s="257" t="s">
        <v>19</v>
      </c>
      <c r="F435" s="258" t="s">
        <v>156</v>
      </c>
      <c r="G435" s="256"/>
      <c r="H435" s="259">
        <v>109</v>
      </c>
      <c r="I435" s="260"/>
      <c r="J435" s="256"/>
      <c r="K435" s="256"/>
      <c r="L435" s="261"/>
      <c r="M435" s="262"/>
      <c r="N435" s="263"/>
      <c r="O435" s="263"/>
      <c r="P435" s="263"/>
      <c r="Q435" s="263"/>
      <c r="R435" s="263"/>
      <c r="S435" s="263"/>
      <c r="T435" s="264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65" t="s">
        <v>141</v>
      </c>
      <c r="AU435" s="265" t="s">
        <v>85</v>
      </c>
      <c r="AV435" s="16" t="s">
        <v>157</v>
      </c>
      <c r="AW435" s="16" t="s">
        <v>35</v>
      </c>
      <c r="AX435" s="16" t="s">
        <v>75</v>
      </c>
      <c r="AY435" s="265" t="s">
        <v>126</v>
      </c>
    </row>
    <row r="436" s="13" customFormat="1">
      <c r="A436" s="13"/>
      <c r="B436" s="223"/>
      <c r="C436" s="224"/>
      <c r="D436" s="215" t="s">
        <v>141</v>
      </c>
      <c r="E436" s="225" t="s">
        <v>19</v>
      </c>
      <c r="F436" s="226" t="s">
        <v>332</v>
      </c>
      <c r="G436" s="224"/>
      <c r="H436" s="225" t="s">
        <v>19</v>
      </c>
      <c r="I436" s="227"/>
      <c r="J436" s="224"/>
      <c r="K436" s="224"/>
      <c r="L436" s="228"/>
      <c r="M436" s="229"/>
      <c r="N436" s="230"/>
      <c r="O436" s="230"/>
      <c r="P436" s="230"/>
      <c r="Q436" s="230"/>
      <c r="R436" s="230"/>
      <c r="S436" s="230"/>
      <c r="T436" s="23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2" t="s">
        <v>141</v>
      </c>
      <c r="AU436" s="232" t="s">
        <v>85</v>
      </c>
      <c r="AV436" s="13" t="s">
        <v>83</v>
      </c>
      <c r="AW436" s="13" t="s">
        <v>35</v>
      </c>
      <c r="AX436" s="13" t="s">
        <v>75</v>
      </c>
      <c r="AY436" s="232" t="s">
        <v>126</v>
      </c>
    </row>
    <row r="437" s="14" customFormat="1">
      <c r="A437" s="14"/>
      <c r="B437" s="233"/>
      <c r="C437" s="234"/>
      <c r="D437" s="215" t="s">
        <v>141</v>
      </c>
      <c r="E437" s="235" t="s">
        <v>19</v>
      </c>
      <c r="F437" s="236" t="s">
        <v>153</v>
      </c>
      <c r="G437" s="234"/>
      <c r="H437" s="237">
        <v>5.0999999999999996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3" t="s">
        <v>141</v>
      </c>
      <c r="AU437" s="243" t="s">
        <v>85</v>
      </c>
      <c r="AV437" s="14" t="s">
        <v>85</v>
      </c>
      <c r="AW437" s="14" t="s">
        <v>35</v>
      </c>
      <c r="AX437" s="14" t="s">
        <v>75</v>
      </c>
      <c r="AY437" s="243" t="s">
        <v>126</v>
      </c>
    </row>
    <row r="438" s="15" customFormat="1">
      <c r="A438" s="15"/>
      <c r="B438" s="244"/>
      <c r="C438" s="245"/>
      <c r="D438" s="215" t="s">
        <v>141</v>
      </c>
      <c r="E438" s="246" t="s">
        <v>19</v>
      </c>
      <c r="F438" s="247" t="s">
        <v>146</v>
      </c>
      <c r="G438" s="245"/>
      <c r="H438" s="248">
        <v>114.09999999999999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4" t="s">
        <v>141</v>
      </c>
      <c r="AU438" s="254" t="s">
        <v>85</v>
      </c>
      <c r="AV438" s="15" t="s">
        <v>133</v>
      </c>
      <c r="AW438" s="15" t="s">
        <v>35</v>
      </c>
      <c r="AX438" s="15" t="s">
        <v>83</v>
      </c>
      <c r="AY438" s="254" t="s">
        <v>126</v>
      </c>
    </row>
    <row r="439" s="2" customFormat="1" ht="16.5" customHeight="1">
      <c r="A439" s="40"/>
      <c r="B439" s="41"/>
      <c r="C439" s="202" t="s">
        <v>448</v>
      </c>
      <c r="D439" s="202" t="s">
        <v>128</v>
      </c>
      <c r="E439" s="203" t="s">
        <v>449</v>
      </c>
      <c r="F439" s="204" t="s">
        <v>450</v>
      </c>
      <c r="G439" s="205" t="s">
        <v>131</v>
      </c>
      <c r="H439" s="206">
        <v>2988.8000000000002</v>
      </c>
      <c r="I439" s="207"/>
      <c r="J439" s="208">
        <f>ROUND(I439*H439,2)</f>
        <v>0</v>
      </c>
      <c r="K439" s="204" t="s">
        <v>132</v>
      </c>
      <c r="L439" s="46"/>
      <c r="M439" s="209" t="s">
        <v>19</v>
      </c>
      <c r="N439" s="210" t="s">
        <v>46</v>
      </c>
      <c r="O439" s="86"/>
      <c r="P439" s="211">
        <f>O439*H439</f>
        <v>0</v>
      </c>
      <c r="Q439" s="211">
        <v>0</v>
      </c>
      <c r="R439" s="211">
        <f>Q439*H439</f>
        <v>0</v>
      </c>
      <c r="S439" s="211">
        <v>0</v>
      </c>
      <c r="T439" s="212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3" t="s">
        <v>133</v>
      </c>
      <c r="AT439" s="213" t="s">
        <v>128</v>
      </c>
      <c r="AU439" s="213" t="s">
        <v>85</v>
      </c>
      <c r="AY439" s="19" t="s">
        <v>126</v>
      </c>
      <c r="BE439" s="214">
        <f>IF(N439="základní",J439,0)</f>
        <v>0</v>
      </c>
      <c r="BF439" s="214">
        <f>IF(N439="snížená",J439,0)</f>
        <v>0</v>
      </c>
      <c r="BG439" s="214">
        <f>IF(N439="zákl. přenesená",J439,0)</f>
        <v>0</v>
      </c>
      <c r="BH439" s="214">
        <f>IF(N439="sníž. přenesená",J439,0)</f>
        <v>0</v>
      </c>
      <c r="BI439" s="214">
        <f>IF(N439="nulová",J439,0)</f>
        <v>0</v>
      </c>
      <c r="BJ439" s="19" t="s">
        <v>83</v>
      </c>
      <c r="BK439" s="214">
        <f>ROUND(I439*H439,2)</f>
        <v>0</v>
      </c>
      <c r="BL439" s="19" t="s">
        <v>133</v>
      </c>
      <c r="BM439" s="213" t="s">
        <v>451</v>
      </c>
    </row>
    <row r="440" s="2" customFormat="1">
      <c r="A440" s="40"/>
      <c r="B440" s="41"/>
      <c r="C440" s="42"/>
      <c r="D440" s="215" t="s">
        <v>135</v>
      </c>
      <c r="E440" s="42"/>
      <c r="F440" s="216" t="s">
        <v>452</v>
      </c>
      <c r="G440" s="42"/>
      <c r="H440" s="42"/>
      <c r="I440" s="217"/>
      <c r="J440" s="42"/>
      <c r="K440" s="42"/>
      <c r="L440" s="46"/>
      <c r="M440" s="218"/>
      <c r="N440" s="219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135</v>
      </c>
      <c r="AU440" s="19" t="s">
        <v>85</v>
      </c>
    </row>
    <row r="441" s="2" customFormat="1">
      <c r="A441" s="40"/>
      <c r="B441" s="41"/>
      <c r="C441" s="42"/>
      <c r="D441" s="220" t="s">
        <v>137</v>
      </c>
      <c r="E441" s="42"/>
      <c r="F441" s="221" t="s">
        <v>453</v>
      </c>
      <c r="G441" s="42"/>
      <c r="H441" s="42"/>
      <c r="I441" s="217"/>
      <c r="J441" s="42"/>
      <c r="K441" s="42"/>
      <c r="L441" s="46"/>
      <c r="M441" s="218"/>
      <c r="N441" s="219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137</v>
      </c>
      <c r="AU441" s="19" t="s">
        <v>85</v>
      </c>
    </row>
    <row r="442" s="2" customFormat="1">
      <c r="A442" s="40"/>
      <c r="B442" s="41"/>
      <c r="C442" s="42"/>
      <c r="D442" s="215" t="s">
        <v>139</v>
      </c>
      <c r="E442" s="42"/>
      <c r="F442" s="222" t="s">
        <v>454</v>
      </c>
      <c r="G442" s="42"/>
      <c r="H442" s="42"/>
      <c r="I442" s="217"/>
      <c r="J442" s="42"/>
      <c r="K442" s="42"/>
      <c r="L442" s="46"/>
      <c r="M442" s="218"/>
      <c r="N442" s="219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139</v>
      </c>
      <c r="AU442" s="19" t="s">
        <v>85</v>
      </c>
    </row>
    <row r="443" s="13" customFormat="1">
      <c r="A443" s="13"/>
      <c r="B443" s="223"/>
      <c r="C443" s="224"/>
      <c r="D443" s="215" t="s">
        <v>141</v>
      </c>
      <c r="E443" s="225" t="s">
        <v>19</v>
      </c>
      <c r="F443" s="226" t="s">
        <v>455</v>
      </c>
      <c r="G443" s="224"/>
      <c r="H443" s="225" t="s">
        <v>19</v>
      </c>
      <c r="I443" s="227"/>
      <c r="J443" s="224"/>
      <c r="K443" s="224"/>
      <c r="L443" s="228"/>
      <c r="M443" s="229"/>
      <c r="N443" s="230"/>
      <c r="O443" s="230"/>
      <c r="P443" s="230"/>
      <c r="Q443" s="230"/>
      <c r="R443" s="230"/>
      <c r="S443" s="230"/>
      <c r="T443" s="23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2" t="s">
        <v>141</v>
      </c>
      <c r="AU443" s="232" t="s">
        <v>85</v>
      </c>
      <c r="AV443" s="13" t="s">
        <v>83</v>
      </c>
      <c r="AW443" s="13" t="s">
        <v>35</v>
      </c>
      <c r="AX443" s="13" t="s">
        <v>75</v>
      </c>
      <c r="AY443" s="232" t="s">
        <v>126</v>
      </c>
    </row>
    <row r="444" s="14" customFormat="1">
      <c r="A444" s="14"/>
      <c r="B444" s="233"/>
      <c r="C444" s="234"/>
      <c r="D444" s="215" t="s">
        <v>141</v>
      </c>
      <c r="E444" s="235" t="s">
        <v>19</v>
      </c>
      <c r="F444" s="236" t="s">
        <v>456</v>
      </c>
      <c r="G444" s="234"/>
      <c r="H444" s="237">
        <v>2926.6999999999998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3" t="s">
        <v>141</v>
      </c>
      <c r="AU444" s="243" t="s">
        <v>85</v>
      </c>
      <c r="AV444" s="14" t="s">
        <v>85</v>
      </c>
      <c r="AW444" s="14" t="s">
        <v>35</v>
      </c>
      <c r="AX444" s="14" t="s">
        <v>75</v>
      </c>
      <c r="AY444" s="243" t="s">
        <v>126</v>
      </c>
    </row>
    <row r="445" s="13" customFormat="1">
      <c r="A445" s="13"/>
      <c r="B445" s="223"/>
      <c r="C445" s="224"/>
      <c r="D445" s="215" t="s">
        <v>141</v>
      </c>
      <c r="E445" s="225" t="s">
        <v>19</v>
      </c>
      <c r="F445" s="226" t="s">
        <v>457</v>
      </c>
      <c r="G445" s="224"/>
      <c r="H445" s="225" t="s">
        <v>19</v>
      </c>
      <c r="I445" s="227"/>
      <c r="J445" s="224"/>
      <c r="K445" s="224"/>
      <c r="L445" s="228"/>
      <c r="M445" s="229"/>
      <c r="N445" s="230"/>
      <c r="O445" s="230"/>
      <c r="P445" s="230"/>
      <c r="Q445" s="230"/>
      <c r="R445" s="230"/>
      <c r="S445" s="230"/>
      <c r="T445" s="23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2" t="s">
        <v>141</v>
      </c>
      <c r="AU445" s="232" t="s">
        <v>85</v>
      </c>
      <c r="AV445" s="13" t="s">
        <v>83</v>
      </c>
      <c r="AW445" s="13" t="s">
        <v>35</v>
      </c>
      <c r="AX445" s="13" t="s">
        <v>75</v>
      </c>
      <c r="AY445" s="232" t="s">
        <v>126</v>
      </c>
    </row>
    <row r="446" s="14" customFormat="1">
      <c r="A446" s="14"/>
      <c r="B446" s="233"/>
      <c r="C446" s="234"/>
      <c r="D446" s="215" t="s">
        <v>141</v>
      </c>
      <c r="E446" s="235" t="s">
        <v>19</v>
      </c>
      <c r="F446" s="236" t="s">
        <v>458</v>
      </c>
      <c r="G446" s="234"/>
      <c r="H446" s="237">
        <v>62.100000000000001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3" t="s">
        <v>141</v>
      </c>
      <c r="AU446" s="243" t="s">
        <v>85</v>
      </c>
      <c r="AV446" s="14" t="s">
        <v>85</v>
      </c>
      <c r="AW446" s="14" t="s">
        <v>35</v>
      </c>
      <c r="AX446" s="14" t="s">
        <v>75</v>
      </c>
      <c r="AY446" s="243" t="s">
        <v>126</v>
      </c>
    </row>
    <row r="447" s="15" customFormat="1">
      <c r="A447" s="15"/>
      <c r="B447" s="244"/>
      <c r="C447" s="245"/>
      <c r="D447" s="215" t="s">
        <v>141</v>
      </c>
      <c r="E447" s="246" t="s">
        <v>19</v>
      </c>
      <c r="F447" s="247" t="s">
        <v>146</v>
      </c>
      <c r="G447" s="245"/>
      <c r="H447" s="248">
        <v>2988.8000000000002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4" t="s">
        <v>141</v>
      </c>
      <c r="AU447" s="254" t="s">
        <v>85</v>
      </c>
      <c r="AV447" s="15" t="s">
        <v>133</v>
      </c>
      <c r="AW447" s="15" t="s">
        <v>35</v>
      </c>
      <c r="AX447" s="15" t="s">
        <v>83</v>
      </c>
      <c r="AY447" s="254" t="s">
        <v>126</v>
      </c>
    </row>
    <row r="448" s="2" customFormat="1" ht="16.5" customHeight="1">
      <c r="A448" s="40"/>
      <c r="B448" s="41"/>
      <c r="C448" s="202" t="s">
        <v>459</v>
      </c>
      <c r="D448" s="202" t="s">
        <v>128</v>
      </c>
      <c r="E448" s="203" t="s">
        <v>460</v>
      </c>
      <c r="F448" s="204" t="s">
        <v>461</v>
      </c>
      <c r="G448" s="205" t="s">
        <v>131</v>
      </c>
      <c r="H448" s="206">
        <v>207</v>
      </c>
      <c r="I448" s="207"/>
      <c r="J448" s="208">
        <f>ROUND(I448*H448,2)</f>
        <v>0</v>
      </c>
      <c r="K448" s="204" t="s">
        <v>132</v>
      </c>
      <c r="L448" s="46"/>
      <c r="M448" s="209" t="s">
        <v>19</v>
      </c>
      <c r="N448" s="210" t="s">
        <v>46</v>
      </c>
      <c r="O448" s="86"/>
      <c r="P448" s="211">
        <f>O448*H448</f>
        <v>0</v>
      </c>
      <c r="Q448" s="211">
        <v>0.49587199999999998</v>
      </c>
      <c r="R448" s="211">
        <f>Q448*H448</f>
        <v>102.645504</v>
      </c>
      <c r="S448" s="211">
        <v>0</v>
      </c>
      <c r="T448" s="212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3" t="s">
        <v>133</v>
      </c>
      <c r="AT448" s="213" t="s">
        <v>128</v>
      </c>
      <c r="AU448" s="213" t="s">
        <v>85</v>
      </c>
      <c r="AY448" s="19" t="s">
        <v>126</v>
      </c>
      <c r="BE448" s="214">
        <f>IF(N448="základní",J448,0)</f>
        <v>0</v>
      </c>
      <c r="BF448" s="214">
        <f>IF(N448="snížená",J448,0)</f>
        <v>0</v>
      </c>
      <c r="BG448" s="214">
        <f>IF(N448="zákl. přenesená",J448,0)</f>
        <v>0</v>
      </c>
      <c r="BH448" s="214">
        <f>IF(N448="sníž. přenesená",J448,0)</f>
        <v>0</v>
      </c>
      <c r="BI448" s="214">
        <f>IF(N448="nulová",J448,0)</f>
        <v>0</v>
      </c>
      <c r="BJ448" s="19" t="s">
        <v>83</v>
      </c>
      <c r="BK448" s="214">
        <f>ROUND(I448*H448,2)</f>
        <v>0</v>
      </c>
      <c r="BL448" s="19" t="s">
        <v>133</v>
      </c>
      <c r="BM448" s="213" t="s">
        <v>462</v>
      </c>
    </row>
    <row r="449" s="2" customFormat="1">
      <c r="A449" s="40"/>
      <c r="B449" s="41"/>
      <c r="C449" s="42"/>
      <c r="D449" s="215" t="s">
        <v>135</v>
      </c>
      <c r="E449" s="42"/>
      <c r="F449" s="216" t="s">
        <v>463</v>
      </c>
      <c r="G449" s="42"/>
      <c r="H449" s="42"/>
      <c r="I449" s="217"/>
      <c r="J449" s="42"/>
      <c r="K449" s="42"/>
      <c r="L449" s="46"/>
      <c r="M449" s="218"/>
      <c r="N449" s="219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135</v>
      </c>
      <c r="AU449" s="19" t="s">
        <v>85</v>
      </c>
    </row>
    <row r="450" s="2" customFormat="1">
      <c r="A450" s="40"/>
      <c r="B450" s="41"/>
      <c r="C450" s="42"/>
      <c r="D450" s="220" t="s">
        <v>137</v>
      </c>
      <c r="E450" s="42"/>
      <c r="F450" s="221" t="s">
        <v>464</v>
      </c>
      <c r="G450" s="42"/>
      <c r="H450" s="42"/>
      <c r="I450" s="217"/>
      <c r="J450" s="42"/>
      <c r="K450" s="42"/>
      <c r="L450" s="46"/>
      <c r="M450" s="218"/>
      <c r="N450" s="219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137</v>
      </c>
      <c r="AU450" s="19" t="s">
        <v>85</v>
      </c>
    </row>
    <row r="451" s="2" customFormat="1">
      <c r="A451" s="40"/>
      <c r="B451" s="41"/>
      <c r="C451" s="42"/>
      <c r="D451" s="215" t="s">
        <v>139</v>
      </c>
      <c r="E451" s="42"/>
      <c r="F451" s="222" t="s">
        <v>454</v>
      </c>
      <c r="G451" s="42"/>
      <c r="H451" s="42"/>
      <c r="I451" s="217"/>
      <c r="J451" s="42"/>
      <c r="K451" s="42"/>
      <c r="L451" s="46"/>
      <c r="M451" s="218"/>
      <c r="N451" s="219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139</v>
      </c>
      <c r="AU451" s="19" t="s">
        <v>85</v>
      </c>
    </row>
    <row r="452" s="13" customFormat="1">
      <c r="A452" s="13"/>
      <c r="B452" s="223"/>
      <c r="C452" s="224"/>
      <c r="D452" s="215" t="s">
        <v>141</v>
      </c>
      <c r="E452" s="225" t="s">
        <v>19</v>
      </c>
      <c r="F452" s="226" t="s">
        <v>441</v>
      </c>
      <c r="G452" s="224"/>
      <c r="H452" s="225" t="s">
        <v>19</v>
      </c>
      <c r="I452" s="227"/>
      <c r="J452" s="224"/>
      <c r="K452" s="224"/>
      <c r="L452" s="228"/>
      <c r="M452" s="229"/>
      <c r="N452" s="230"/>
      <c r="O452" s="230"/>
      <c r="P452" s="230"/>
      <c r="Q452" s="230"/>
      <c r="R452" s="230"/>
      <c r="S452" s="230"/>
      <c r="T452" s="23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2" t="s">
        <v>141</v>
      </c>
      <c r="AU452" s="232" t="s">
        <v>85</v>
      </c>
      <c r="AV452" s="13" t="s">
        <v>83</v>
      </c>
      <c r="AW452" s="13" t="s">
        <v>35</v>
      </c>
      <c r="AX452" s="13" t="s">
        <v>75</v>
      </c>
      <c r="AY452" s="232" t="s">
        <v>126</v>
      </c>
    </row>
    <row r="453" s="14" customFormat="1">
      <c r="A453" s="14"/>
      <c r="B453" s="233"/>
      <c r="C453" s="234"/>
      <c r="D453" s="215" t="s">
        <v>141</v>
      </c>
      <c r="E453" s="235" t="s">
        <v>19</v>
      </c>
      <c r="F453" s="236" t="s">
        <v>392</v>
      </c>
      <c r="G453" s="234"/>
      <c r="H453" s="237">
        <v>207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3" t="s">
        <v>141</v>
      </c>
      <c r="AU453" s="243" t="s">
        <v>85</v>
      </c>
      <c r="AV453" s="14" t="s">
        <v>85</v>
      </c>
      <c r="AW453" s="14" t="s">
        <v>35</v>
      </c>
      <c r="AX453" s="14" t="s">
        <v>83</v>
      </c>
      <c r="AY453" s="243" t="s">
        <v>126</v>
      </c>
    </row>
    <row r="454" s="2" customFormat="1" ht="16.5" customHeight="1">
      <c r="A454" s="40"/>
      <c r="B454" s="41"/>
      <c r="C454" s="202" t="s">
        <v>465</v>
      </c>
      <c r="D454" s="202" t="s">
        <v>128</v>
      </c>
      <c r="E454" s="203" t="s">
        <v>466</v>
      </c>
      <c r="F454" s="204" t="s">
        <v>467</v>
      </c>
      <c r="G454" s="205" t="s">
        <v>131</v>
      </c>
      <c r="H454" s="206">
        <v>24</v>
      </c>
      <c r="I454" s="207"/>
      <c r="J454" s="208">
        <f>ROUND(I454*H454,2)</f>
        <v>0</v>
      </c>
      <c r="K454" s="204" t="s">
        <v>132</v>
      </c>
      <c r="L454" s="46"/>
      <c r="M454" s="209" t="s">
        <v>19</v>
      </c>
      <c r="N454" s="210" t="s">
        <v>46</v>
      </c>
      <c r="O454" s="86"/>
      <c r="P454" s="211">
        <f>O454*H454</f>
        <v>0</v>
      </c>
      <c r="Q454" s="211">
        <v>0.40799999999999997</v>
      </c>
      <c r="R454" s="211">
        <f>Q454*H454</f>
        <v>9.7919999999999998</v>
      </c>
      <c r="S454" s="211">
        <v>0</v>
      </c>
      <c r="T454" s="212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3" t="s">
        <v>133</v>
      </c>
      <c r="AT454" s="213" t="s">
        <v>128</v>
      </c>
      <c r="AU454" s="213" t="s">
        <v>85</v>
      </c>
      <c r="AY454" s="19" t="s">
        <v>126</v>
      </c>
      <c r="BE454" s="214">
        <f>IF(N454="základní",J454,0)</f>
        <v>0</v>
      </c>
      <c r="BF454" s="214">
        <f>IF(N454="snížená",J454,0)</f>
        <v>0</v>
      </c>
      <c r="BG454" s="214">
        <f>IF(N454="zákl. přenesená",J454,0)</f>
        <v>0</v>
      </c>
      <c r="BH454" s="214">
        <f>IF(N454="sníž. přenesená",J454,0)</f>
        <v>0</v>
      </c>
      <c r="BI454" s="214">
        <f>IF(N454="nulová",J454,0)</f>
        <v>0</v>
      </c>
      <c r="BJ454" s="19" t="s">
        <v>83</v>
      </c>
      <c r="BK454" s="214">
        <f>ROUND(I454*H454,2)</f>
        <v>0</v>
      </c>
      <c r="BL454" s="19" t="s">
        <v>133</v>
      </c>
      <c r="BM454" s="213" t="s">
        <v>468</v>
      </c>
    </row>
    <row r="455" s="2" customFormat="1">
      <c r="A455" s="40"/>
      <c r="B455" s="41"/>
      <c r="C455" s="42"/>
      <c r="D455" s="215" t="s">
        <v>135</v>
      </c>
      <c r="E455" s="42"/>
      <c r="F455" s="216" t="s">
        <v>469</v>
      </c>
      <c r="G455" s="42"/>
      <c r="H455" s="42"/>
      <c r="I455" s="217"/>
      <c r="J455" s="42"/>
      <c r="K455" s="42"/>
      <c r="L455" s="46"/>
      <c r="M455" s="218"/>
      <c r="N455" s="219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135</v>
      </c>
      <c r="AU455" s="19" t="s">
        <v>85</v>
      </c>
    </row>
    <row r="456" s="2" customFormat="1">
      <c r="A456" s="40"/>
      <c r="B456" s="41"/>
      <c r="C456" s="42"/>
      <c r="D456" s="220" t="s">
        <v>137</v>
      </c>
      <c r="E456" s="42"/>
      <c r="F456" s="221" t="s">
        <v>470</v>
      </c>
      <c r="G456" s="42"/>
      <c r="H456" s="42"/>
      <c r="I456" s="217"/>
      <c r="J456" s="42"/>
      <c r="K456" s="42"/>
      <c r="L456" s="46"/>
      <c r="M456" s="218"/>
      <c r="N456" s="219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137</v>
      </c>
      <c r="AU456" s="19" t="s">
        <v>85</v>
      </c>
    </row>
    <row r="457" s="13" customFormat="1">
      <c r="A457" s="13"/>
      <c r="B457" s="223"/>
      <c r="C457" s="224"/>
      <c r="D457" s="215" t="s">
        <v>141</v>
      </c>
      <c r="E457" s="225" t="s">
        <v>19</v>
      </c>
      <c r="F457" s="226" t="s">
        <v>332</v>
      </c>
      <c r="G457" s="224"/>
      <c r="H457" s="225" t="s">
        <v>19</v>
      </c>
      <c r="I457" s="227"/>
      <c r="J457" s="224"/>
      <c r="K457" s="224"/>
      <c r="L457" s="228"/>
      <c r="M457" s="229"/>
      <c r="N457" s="230"/>
      <c r="O457" s="230"/>
      <c r="P457" s="230"/>
      <c r="Q457" s="230"/>
      <c r="R457" s="230"/>
      <c r="S457" s="230"/>
      <c r="T457" s="23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2" t="s">
        <v>141</v>
      </c>
      <c r="AU457" s="232" t="s">
        <v>85</v>
      </c>
      <c r="AV457" s="13" t="s">
        <v>83</v>
      </c>
      <c r="AW457" s="13" t="s">
        <v>35</v>
      </c>
      <c r="AX457" s="13" t="s">
        <v>75</v>
      </c>
      <c r="AY457" s="232" t="s">
        <v>126</v>
      </c>
    </row>
    <row r="458" s="14" customFormat="1">
      <c r="A458" s="14"/>
      <c r="B458" s="233"/>
      <c r="C458" s="234"/>
      <c r="D458" s="215" t="s">
        <v>141</v>
      </c>
      <c r="E458" s="235" t="s">
        <v>19</v>
      </c>
      <c r="F458" s="236" t="s">
        <v>246</v>
      </c>
      <c r="G458" s="234"/>
      <c r="H458" s="237">
        <v>6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3" t="s">
        <v>141</v>
      </c>
      <c r="AU458" s="243" t="s">
        <v>85</v>
      </c>
      <c r="AV458" s="14" t="s">
        <v>85</v>
      </c>
      <c r="AW458" s="14" t="s">
        <v>35</v>
      </c>
      <c r="AX458" s="14" t="s">
        <v>75</v>
      </c>
      <c r="AY458" s="243" t="s">
        <v>126</v>
      </c>
    </row>
    <row r="459" s="13" customFormat="1">
      <c r="A459" s="13"/>
      <c r="B459" s="223"/>
      <c r="C459" s="224"/>
      <c r="D459" s="215" t="s">
        <v>141</v>
      </c>
      <c r="E459" s="225" t="s">
        <v>19</v>
      </c>
      <c r="F459" s="226" t="s">
        <v>471</v>
      </c>
      <c r="G459" s="224"/>
      <c r="H459" s="225" t="s">
        <v>19</v>
      </c>
      <c r="I459" s="227"/>
      <c r="J459" s="224"/>
      <c r="K459" s="224"/>
      <c r="L459" s="228"/>
      <c r="M459" s="229"/>
      <c r="N459" s="230"/>
      <c r="O459" s="230"/>
      <c r="P459" s="230"/>
      <c r="Q459" s="230"/>
      <c r="R459" s="230"/>
      <c r="S459" s="230"/>
      <c r="T459" s="23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2" t="s">
        <v>141</v>
      </c>
      <c r="AU459" s="232" t="s">
        <v>85</v>
      </c>
      <c r="AV459" s="13" t="s">
        <v>83</v>
      </c>
      <c r="AW459" s="13" t="s">
        <v>35</v>
      </c>
      <c r="AX459" s="13" t="s">
        <v>75</v>
      </c>
      <c r="AY459" s="232" t="s">
        <v>126</v>
      </c>
    </row>
    <row r="460" s="14" customFormat="1">
      <c r="A460" s="14"/>
      <c r="B460" s="233"/>
      <c r="C460" s="234"/>
      <c r="D460" s="215" t="s">
        <v>141</v>
      </c>
      <c r="E460" s="235" t="s">
        <v>19</v>
      </c>
      <c r="F460" s="236" t="s">
        <v>246</v>
      </c>
      <c r="G460" s="234"/>
      <c r="H460" s="237">
        <v>6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3" t="s">
        <v>141</v>
      </c>
      <c r="AU460" s="243" t="s">
        <v>85</v>
      </c>
      <c r="AV460" s="14" t="s">
        <v>85</v>
      </c>
      <c r="AW460" s="14" t="s">
        <v>35</v>
      </c>
      <c r="AX460" s="14" t="s">
        <v>75</v>
      </c>
      <c r="AY460" s="243" t="s">
        <v>126</v>
      </c>
    </row>
    <row r="461" s="13" customFormat="1">
      <c r="A461" s="13"/>
      <c r="B461" s="223"/>
      <c r="C461" s="224"/>
      <c r="D461" s="215" t="s">
        <v>141</v>
      </c>
      <c r="E461" s="225" t="s">
        <v>19</v>
      </c>
      <c r="F461" s="226" t="s">
        <v>472</v>
      </c>
      <c r="G461" s="224"/>
      <c r="H461" s="225" t="s">
        <v>19</v>
      </c>
      <c r="I461" s="227"/>
      <c r="J461" s="224"/>
      <c r="K461" s="224"/>
      <c r="L461" s="228"/>
      <c r="M461" s="229"/>
      <c r="N461" s="230"/>
      <c r="O461" s="230"/>
      <c r="P461" s="230"/>
      <c r="Q461" s="230"/>
      <c r="R461" s="230"/>
      <c r="S461" s="230"/>
      <c r="T461" s="23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2" t="s">
        <v>141</v>
      </c>
      <c r="AU461" s="232" t="s">
        <v>85</v>
      </c>
      <c r="AV461" s="13" t="s">
        <v>83</v>
      </c>
      <c r="AW461" s="13" t="s">
        <v>35</v>
      </c>
      <c r="AX461" s="13" t="s">
        <v>75</v>
      </c>
      <c r="AY461" s="232" t="s">
        <v>126</v>
      </c>
    </row>
    <row r="462" s="14" customFormat="1">
      <c r="A462" s="14"/>
      <c r="B462" s="233"/>
      <c r="C462" s="234"/>
      <c r="D462" s="215" t="s">
        <v>141</v>
      </c>
      <c r="E462" s="235" t="s">
        <v>19</v>
      </c>
      <c r="F462" s="236" t="s">
        <v>246</v>
      </c>
      <c r="G462" s="234"/>
      <c r="H462" s="237">
        <v>6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3" t="s">
        <v>141</v>
      </c>
      <c r="AU462" s="243" t="s">
        <v>85</v>
      </c>
      <c r="AV462" s="14" t="s">
        <v>85</v>
      </c>
      <c r="AW462" s="14" t="s">
        <v>35</v>
      </c>
      <c r="AX462" s="14" t="s">
        <v>75</v>
      </c>
      <c r="AY462" s="243" t="s">
        <v>126</v>
      </c>
    </row>
    <row r="463" s="13" customFormat="1">
      <c r="A463" s="13"/>
      <c r="B463" s="223"/>
      <c r="C463" s="224"/>
      <c r="D463" s="215" t="s">
        <v>141</v>
      </c>
      <c r="E463" s="225" t="s">
        <v>19</v>
      </c>
      <c r="F463" s="226" t="s">
        <v>473</v>
      </c>
      <c r="G463" s="224"/>
      <c r="H463" s="225" t="s">
        <v>19</v>
      </c>
      <c r="I463" s="227"/>
      <c r="J463" s="224"/>
      <c r="K463" s="224"/>
      <c r="L463" s="228"/>
      <c r="M463" s="229"/>
      <c r="N463" s="230"/>
      <c r="O463" s="230"/>
      <c r="P463" s="230"/>
      <c r="Q463" s="230"/>
      <c r="R463" s="230"/>
      <c r="S463" s="230"/>
      <c r="T463" s="23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2" t="s">
        <v>141</v>
      </c>
      <c r="AU463" s="232" t="s">
        <v>85</v>
      </c>
      <c r="AV463" s="13" t="s">
        <v>83</v>
      </c>
      <c r="AW463" s="13" t="s">
        <v>35</v>
      </c>
      <c r="AX463" s="13" t="s">
        <v>75</v>
      </c>
      <c r="AY463" s="232" t="s">
        <v>126</v>
      </c>
    </row>
    <row r="464" s="14" customFormat="1">
      <c r="A464" s="14"/>
      <c r="B464" s="233"/>
      <c r="C464" s="234"/>
      <c r="D464" s="215" t="s">
        <v>141</v>
      </c>
      <c r="E464" s="235" t="s">
        <v>19</v>
      </c>
      <c r="F464" s="236" t="s">
        <v>246</v>
      </c>
      <c r="G464" s="234"/>
      <c r="H464" s="237">
        <v>6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3" t="s">
        <v>141</v>
      </c>
      <c r="AU464" s="243" t="s">
        <v>85</v>
      </c>
      <c r="AV464" s="14" t="s">
        <v>85</v>
      </c>
      <c r="AW464" s="14" t="s">
        <v>35</v>
      </c>
      <c r="AX464" s="14" t="s">
        <v>75</v>
      </c>
      <c r="AY464" s="243" t="s">
        <v>126</v>
      </c>
    </row>
    <row r="465" s="15" customFormat="1">
      <c r="A465" s="15"/>
      <c r="B465" s="244"/>
      <c r="C465" s="245"/>
      <c r="D465" s="215" t="s">
        <v>141</v>
      </c>
      <c r="E465" s="246" t="s">
        <v>19</v>
      </c>
      <c r="F465" s="247" t="s">
        <v>146</v>
      </c>
      <c r="G465" s="245"/>
      <c r="H465" s="248">
        <v>24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4" t="s">
        <v>141</v>
      </c>
      <c r="AU465" s="254" t="s">
        <v>85</v>
      </c>
      <c r="AV465" s="15" t="s">
        <v>133</v>
      </c>
      <c r="AW465" s="15" t="s">
        <v>35</v>
      </c>
      <c r="AX465" s="15" t="s">
        <v>83</v>
      </c>
      <c r="AY465" s="254" t="s">
        <v>126</v>
      </c>
    </row>
    <row r="466" s="2" customFormat="1" ht="16.5" customHeight="1">
      <c r="A466" s="40"/>
      <c r="B466" s="41"/>
      <c r="C466" s="202" t="s">
        <v>474</v>
      </c>
      <c r="D466" s="202" t="s">
        <v>128</v>
      </c>
      <c r="E466" s="203" t="s">
        <v>475</v>
      </c>
      <c r="F466" s="204" t="s">
        <v>476</v>
      </c>
      <c r="G466" s="205" t="s">
        <v>291</v>
      </c>
      <c r="H466" s="206">
        <v>10</v>
      </c>
      <c r="I466" s="207"/>
      <c r="J466" s="208">
        <f>ROUND(I466*H466,2)</f>
        <v>0</v>
      </c>
      <c r="K466" s="204" t="s">
        <v>132</v>
      </c>
      <c r="L466" s="46"/>
      <c r="M466" s="209" t="s">
        <v>19</v>
      </c>
      <c r="N466" s="210" t="s">
        <v>46</v>
      </c>
      <c r="O466" s="86"/>
      <c r="P466" s="211">
        <f>O466*H466</f>
        <v>0</v>
      </c>
      <c r="Q466" s="211">
        <v>0.0028219999999999999</v>
      </c>
      <c r="R466" s="211">
        <f>Q466*H466</f>
        <v>0.028219999999999999</v>
      </c>
      <c r="S466" s="211">
        <v>0</v>
      </c>
      <c r="T466" s="212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3" t="s">
        <v>133</v>
      </c>
      <c r="AT466" s="213" t="s">
        <v>128</v>
      </c>
      <c r="AU466" s="213" t="s">
        <v>85</v>
      </c>
      <c r="AY466" s="19" t="s">
        <v>126</v>
      </c>
      <c r="BE466" s="214">
        <f>IF(N466="základní",J466,0)</f>
        <v>0</v>
      </c>
      <c r="BF466" s="214">
        <f>IF(N466="snížená",J466,0)</f>
        <v>0</v>
      </c>
      <c r="BG466" s="214">
        <f>IF(N466="zákl. přenesená",J466,0)</f>
        <v>0</v>
      </c>
      <c r="BH466" s="214">
        <f>IF(N466="sníž. přenesená",J466,0)</f>
        <v>0</v>
      </c>
      <c r="BI466" s="214">
        <f>IF(N466="nulová",J466,0)</f>
        <v>0</v>
      </c>
      <c r="BJ466" s="19" t="s">
        <v>83</v>
      </c>
      <c r="BK466" s="214">
        <f>ROUND(I466*H466,2)</f>
        <v>0</v>
      </c>
      <c r="BL466" s="19" t="s">
        <v>133</v>
      </c>
      <c r="BM466" s="213" t="s">
        <v>477</v>
      </c>
    </row>
    <row r="467" s="2" customFormat="1">
      <c r="A467" s="40"/>
      <c r="B467" s="41"/>
      <c r="C467" s="42"/>
      <c r="D467" s="215" t="s">
        <v>135</v>
      </c>
      <c r="E467" s="42"/>
      <c r="F467" s="216" t="s">
        <v>478</v>
      </c>
      <c r="G467" s="42"/>
      <c r="H467" s="42"/>
      <c r="I467" s="217"/>
      <c r="J467" s="42"/>
      <c r="K467" s="42"/>
      <c r="L467" s="46"/>
      <c r="M467" s="218"/>
      <c r="N467" s="219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135</v>
      </c>
      <c r="AU467" s="19" t="s">
        <v>85</v>
      </c>
    </row>
    <row r="468" s="2" customFormat="1">
      <c r="A468" s="40"/>
      <c r="B468" s="41"/>
      <c r="C468" s="42"/>
      <c r="D468" s="220" t="s">
        <v>137</v>
      </c>
      <c r="E468" s="42"/>
      <c r="F468" s="221" t="s">
        <v>479</v>
      </c>
      <c r="G468" s="42"/>
      <c r="H468" s="42"/>
      <c r="I468" s="217"/>
      <c r="J468" s="42"/>
      <c r="K468" s="42"/>
      <c r="L468" s="46"/>
      <c r="M468" s="218"/>
      <c r="N468" s="219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137</v>
      </c>
      <c r="AU468" s="19" t="s">
        <v>85</v>
      </c>
    </row>
    <row r="469" s="2" customFormat="1">
      <c r="A469" s="40"/>
      <c r="B469" s="41"/>
      <c r="C469" s="42"/>
      <c r="D469" s="215" t="s">
        <v>139</v>
      </c>
      <c r="E469" s="42"/>
      <c r="F469" s="222" t="s">
        <v>480</v>
      </c>
      <c r="G469" s="42"/>
      <c r="H469" s="42"/>
      <c r="I469" s="217"/>
      <c r="J469" s="42"/>
      <c r="K469" s="42"/>
      <c r="L469" s="46"/>
      <c r="M469" s="218"/>
      <c r="N469" s="219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139</v>
      </c>
      <c r="AU469" s="19" t="s">
        <v>85</v>
      </c>
    </row>
    <row r="470" s="2" customFormat="1" ht="16.5" customHeight="1">
      <c r="A470" s="40"/>
      <c r="B470" s="41"/>
      <c r="C470" s="202" t="s">
        <v>481</v>
      </c>
      <c r="D470" s="202" t="s">
        <v>128</v>
      </c>
      <c r="E470" s="203" t="s">
        <v>482</v>
      </c>
      <c r="F470" s="204" t="s">
        <v>483</v>
      </c>
      <c r="G470" s="205" t="s">
        <v>131</v>
      </c>
      <c r="H470" s="206">
        <v>620.5</v>
      </c>
      <c r="I470" s="207"/>
      <c r="J470" s="208">
        <f>ROUND(I470*H470,2)</f>
        <v>0</v>
      </c>
      <c r="K470" s="204" t="s">
        <v>132</v>
      </c>
      <c r="L470" s="46"/>
      <c r="M470" s="209" t="s">
        <v>19</v>
      </c>
      <c r="N470" s="210" t="s">
        <v>46</v>
      </c>
      <c r="O470" s="86"/>
      <c r="P470" s="211">
        <f>O470*H470</f>
        <v>0</v>
      </c>
      <c r="Q470" s="211">
        <v>0.00031</v>
      </c>
      <c r="R470" s="211">
        <f>Q470*H470</f>
        <v>0.192355</v>
      </c>
      <c r="S470" s="211">
        <v>0</v>
      </c>
      <c r="T470" s="212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3" t="s">
        <v>133</v>
      </c>
      <c r="AT470" s="213" t="s">
        <v>128</v>
      </c>
      <c r="AU470" s="213" t="s">
        <v>85</v>
      </c>
      <c r="AY470" s="19" t="s">
        <v>126</v>
      </c>
      <c r="BE470" s="214">
        <f>IF(N470="základní",J470,0)</f>
        <v>0</v>
      </c>
      <c r="BF470" s="214">
        <f>IF(N470="snížená",J470,0)</f>
        <v>0</v>
      </c>
      <c r="BG470" s="214">
        <f>IF(N470="zákl. přenesená",J470,0)</f>
        <v>0</v>
      </c>
      <c r="BH470" s="214">
        <f>IF(N470="sníž. přenesená",J470,0)</f>
        <v>0</v>
      </c>
      <c r="BI470" s="214">
        <f>IF(N470="nulová",J470,0)</f>
        <v>0</v>
      </c>
      <c r="BJ470" s="19" t="s">
        <v>83</v>
      </c>
      <c r="BK470" s="214">
        <f>ROUND(I470*H470,2)</f>
        <v>0</v>
      </c>
      <c r="BL470" s="19" t="s">
        <v>133</v>
      </c>
      <c r="BM470" s="213" t="s">
        <v>484</v>
      </c>
    </row>
    <row r="471" s="2" customFormat="1">
      <c r="A471" s="40"/>
      <c r="B471" s="41"/>
      <c r="C471" s="42"/>
      <c r="D471" s="215" t="s">
        <v>135</v>
      </c>
      <c r="E471" s="42"/>
      <c r="F471" s="216" t="s">
        <v>485</v>
      </c>
      <c r="G471" s="42"/>
      <c r="H471" s="42"/>
      <c r="I471" s="217"/>
      <c r="J471" s="42"/>
      <c r="K471" s="42"/>
      <c r="L471" s="46"/>
      <c r="M471" s="218"/>
      <c r="N471" s="219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135</v>
      </c>
      <c r="AU471" s="19" t="s">
        <v>85</v>
      </c>
    </row>
    <row r="472" s="2" customFormat="1">
      <c r="A472" s="40"/>
      <c r="B472" s="41"/>
      <c r="C472" s="42"/>
      <c r="D472" s="220" t="s">
        <v>137</v>
      </c>
      <c r="E472" s="42"/>
      <c r="F472" s="221" t="s">
        <v>486</v>
      </c>
      <c r="G472" s="42"/>
      <c r="H472" s="42"/>
      <c r="I472" s="217"/>
      <c r="J472" s="42"/>
      <c r="K472" s="42"/>
      <c r="L472" s="46"/>
      <c r="M472" s="218"/>
      <c r="N472" s="219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137</v>
      </c>
      <c r="AU472" s="19" t="s">
        <v>85</v>
      </c>
    </row>
    <row r="473" s="13" customFormat="1">
      <c r="A473" s="13"/>
      <c r="B473" s="223"/>
      <c r="C473" s="224"/>
      <c r="D473" s="215" t="s">
        <v>141</v>
      </c>
      <c r="E473" s="225" t="s">
        <v>19</v>
      </c>
      <c r="F473" s="226" t="s">
        <v>487</v>
      </c>
      <c r="G473" s="224"/>
      <c r="H473" s="225" t="s">
        <v>19</v>
      </c>
      <c r="I473" s="227"/>
      <c r="J473" s="224"/>
      <c r="K473" s="224"/>
      <c r="L473" s="228"/>
      <c r="M473" s="229"/>
      <c r="N473" s="230"/>
      <c r="O473" s="230"/>
      <c r="P473" s="230"/>
      <c r="Q473" s="230"/>
      <c r="R473" s="230"/>
      <c r="S473" s="230"/>
      <c r="T473" s="23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2" t="s">
        <v>141</v>
      </c>
      <c r="AU473" s="232" t="s">
        <v>85</v>
      </c>
      <c r="AV473" s="13" t="s">
        <v>83</v>
      </c>
      <c r="AW473" s="13" t="s">
        <v>35</v>
      </c>
      <c r="AX473" s="13" t="s">
        <v>75</v>
      </c>
      <c r="AY473" s="232" t="s">
        <v>126</v>
      </c>
    </row>
    <row r="474" s="14" customFormat="1">
      <c r="A474" s="14"/>
      <c r="B474" s="233"/>
      <c r="C474" s="234"/>
      <c r="D474" s="215" t="s">
        <v>141</v>
      </c>
      <c r="E474" s="235" t="s">
        <v>19</v>
      </c>
      <c r="F474" s="236" t="s">
        <v>271</v>
      </c>
      <c r="G474" s="234"/>
      <c r="H474" s="237">
        <v>620.5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3" t="s">
        <v>141</v>
      </c>
      <c r="AU474" s="243" t="s">
        <v>85</v>
      </c>
      <c r="AV474" s="14" t="s">
        <v>85</v>
      </c>
      <c r="AW474" s="14" t="s">
        <v>35</v>
      </c>
      <c r="AX474" s="14" t="s">
        <v>83</v>
      </c>
      <c r="AY474" s="243" t="s">
        <v>126</v>
      </c>
    </row>
    <row r="475" s="2" customFormat="1" ht="16.5" customHeight="1">
      <c r="A475" s="40"/>
      <c r="B475" s="41"/>
      <c r="C475" s="202" t="s">
        <v>488</v>
      </c>
      <c r="D475" s="202" t="s">
        <v>128</v>
      </c>
      <c r="E475" s="203" t="s">
        <v>489</v>
      </c>
      <c r="F475" s="204" t="s">
        <v>490</v>
      </c>
      <c r="G475" s="205" t="s">
        <v>131</v>
      </c>
      <c r="H475" s="206">
        <v>114.09999999999999</v>
      </c>
      <c r="I475" s="207"/>
      <c r="J475" s="208">
        <f>ROUND(I475*H475,2)</f>
        <v>0</v>
      </c>
      <c r="K475" s="204" t="s">
        <v>132</v>
      </c>
      <c r="L475" s="46"/>
      <c r="M475" s="209" t="s">
        <v>19</v>
      </c>
      <c r="N475" s="210" t="s">
        <v>46</v>
      </c>
      <c r="O475" s="86"/>
      <c r="P475" s="211">
        <f>O475*H475</f>
        <v>0</v>
      </c>
      <c r="Q475" s="211">
        <v>0.11600000000000001</v>
      </c>
      <c r="R475" s="211">
        <f>Q475*H475</f>
        <v>13.2356</v>
      </c>
      <c r="S475" s="211">
        <v>0</v>
      </c>
      <c r="T475" s="212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3" t="s">
        <v>133</v>
      </c>
      <c r="AT475" s="213" t="s">
        <v>128</v>
      </c>
      <c r="AU475" s="213" t="s">
        <v>85</v>
      </c>
      <c r="AY475" s="19" t="s">
        <v>126</v>
      </c>
      <c r="BE475" s="214">
        <f>IF(N475="základní",J475,0)</f>
        <v>0</v>
      </c>
      <c r="BF475" s="214">
        <f>IF(N475="snížená",J475,0)</f>
        <v>0</v>
      </c>
      <c r="BG475" s="214">
        <f>IF(N475="zákl. přenesená",J475,0)</f>
        <v>0</v>
      </c>
      <c r="BH475" s="214">
        <f>IF(N475="sníž. přenesená",J475,0)</f>
        <v>0</v>
      </c>
      <c r="BI475" s="214">
        <f>IF(N475="nulová",J475,0)</f>
        <v>0</v>
      </c>
      <c r="BJ475" s="19" t="s">
        <v>83</v>
      </c>
      <c r="BK475" s="214">
        <f>ROUND(I475*H475,2)</f>
        <v>0</v>
      </c>
      <c r="BL475" s="19" t="s">
        <v>133</v>
      </c>
      <c r="BM475" s="213" t="s">
        <v>491</v>
      </c>
    </row>
    <row r="476" s="2" customFormat="1">
      <c r="A476" s="40"/>
      <c r="B476" s="41"/>
      <c r="C476" s="42"/>
      <c r="D476" s="215" t="s">
        <v>135</v>
      </c>
      <c r="E476" s="42"/>
      <c r="F476" s="216" t="s">
        <v>492</v>
      </c>
      <c r="G476" s="42"/>
      <c r="H476" s="42"/>
      <c r="I476" s="217"/>
      <c r="J476" s="42"/>
      <c r="K476" s="42"/>
      <c r="L476" s="46"/>
      <c r="M476" s="218"/>
      <c r="N476" s="219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135</v>
      </c>
      <c r="AU476" s="19" t="s">
        <v>85</v>
      </c>
    </row>
    <row r="477" s="2" customFormat="1">
      <c r="A477" s="40"/>
      <c r="B477" s="41"/>
      <c r="C477" s="42"/>
      <c r="D477" s="220" t="s">
        <v>137</v>
      </c>
      <c r="E477" s="42"/>
      <c r="F477" s="221" t="s">
        <v>493</v>
      </c>
      <c r="G477" s="42"/>
      <c r="H477" s="42"/>
      <c r="I477" s="217"/>
      <c r="J477" s="42"/>
      <c r="K477" s="42"/>
      <c r="L477" s="46"/>
      <c r="M477" s="218"/>
      <c r="N477" s="219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137</v>
      </c>
      <c r="AU477" s="19" t="s">
        <v>85</v>
      </c>
    </row>
    <row r="478" s="13" customFormat="1">
      <c r="A478" s="13"/>
      <c r="B478" s="223"/>
      <c r="C478" s="224"/>
      <c r="D478" s="215" t="s">
        <v>141</v>
      </c>
      <c r="E478" s="225" t="s">
        <v>19</v>
      </c>
      <c r="F478" s="226" t="s">
        <v>403</v>
      </c>
      <c r="G478" s="224"/>
      <c r="H478" s="225" t="s">
        <v>19</v>
      </c>
      <c r="I478" s="227"/>
      <c r="J478" s="224"/>
      <c r="K478" s="224"/>
      <c r="L478" s="228"/>
      <c r="M478" s="229"/>
      <c r="N478" s="230"/>
      <c r="O478" s="230"/>
      <c r="P478" s="230"/>
      <c r="Q478" s="230"/>
      <c r="R478" s="230"/>
      <c r="S478" s="230"/>
      <c r="T478" s="23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2" t="s">
        <v>141</v>
      </c>
      <c r="AU478" s="232" t="s">
        <v>85</v>
      </c>
      <c r="AV478" s="13" t="s">
        <v>83</v>
      </c>
      <c r="AW478" s="13" t="s">
        <v>35</v>
      </c>
      <c r="AX478" s="13" t="s">
        <v>75</v>
      </c>
      <c r="AY478" s="232" t="s">
        <v>126</v>
      </c>
    </row>
    <row r="479" s="14" customFormat="1">
      <c r="A479" s="14"/>
      <c r="B479" s="233"/>
      <c r="C479" s="234"/>
      <c r="D479" s="215" t="s">
        <v>141</v>
      </c>
      <c r="E479" s="235" t="s">
        <v>19</v>
      </c>
      <c r="F479" s="236" t="s">
        <v>429</v>
      </c>
      <c r="G479" s="234"/>
      <c r="H479" s="237">
        <v>10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3" t="s">
        <v>141</v>
      </c>
      <c r="AU479" s="243" t="s">
        <v>85</v>
      </c>
      <c r="AV479" s="14" t="s">
        <v>85</v>
      </c>
      <c r="AW479" s="14" t="s">
        <v>35</v>
      </c>
      <c r="AX479" s="14" t="s">
        <v>75</v>
      </c>
      <c r="AY479" s="243" t="s">
        <v>126</v>
      </c>
    </row>
    <row r="480" s="13" customFormat="1">
      <c r="A480" s="13"/>
      <c r="B480" s="223"/>
      <c r="C480" s="224"/>
      <c r="D480" s="215" t="s">
        <v>141</v>
      </c>
      <c r="E480" s="225" t="s">
        <v>19</v>
      </c>
      <c r="F480" s="226" t="s">
        <v>179</v>
      </c>
      <c r="G480" s="224"/>
      <c r="H480" s="225" t="s">
        <v>19</v>
      </c>
      <c r="I480" s="227"/>
      <c r="J480" s="224"/>
      <c r="K480" s="224"/>
      <c r="L480" s="228"/>
      <c r="M480" s="229"/>
      <c r="N480" s="230"/>
      <c r="O480" s="230"/>
      <c r="P480" s="230"/>
      <c r="Q480" s="230"/>
      <c r="R480" s="230"/>
      <c r="S480" s="230"/>
      <c r="T480" s="23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2" t="s">
        <v>141</v>
      </c>
      <c r="AU480" s="232" t="s">
        <v>85</v>
      </c>
      <c r="AV480" s="13" t="s">
        <v>83</v>
      </c>
      <c r="AW480" s="13" t="s">
        <v>35</v>
      </c>
      <c r="AX480" s="13" t="s">
        <v>75</v>
      </c>
      <c r="AY480" s="232" t="s">
        <v>126</v>
      </c>
    </row>
    <row r="481" s="14" customFormat="1">
      <c r="A481" s="14"/>
      <c r="B481" s="233"/>
      <c r="C481" s="234"/>
      <c r="D481" s="215" t="s">
        <v>141</v>
      </c>
      <c r="E481" s="235" t="s">
        <v>19</v>
      </c>
      <c r="F481" s="236" t="s">
        <v>430</v>
      </c>
      <c r="G481" s="234"/>
      <c r="H481" s="237">
        <v>93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3" t="s">
        <v>141</v>
      </c>
      <c r="AU481" s="243" t="s">
        <v>85</v>
      </c>
      <c r="AV481" s="14" t="s">
        <v>85</v>
      </c>
      <c r="AW481" s="14" t="s">
        <v>35</v>
      </c>
      <c r="AX481" s="14" t="s">
        <v>75</v>
      </c>
      <c r="AY481" s="243" t="s">
        <v>126</v>
      </c>
    </row>
    <row r="482" s="16" customFormat="1">
      <c r="A482" s="16"/>
      <c r="B482" s="255"/>
      <c r="C482" s="256"/>
      <c r="D482" s="215" t="s">
        <v>141</v>
      </c>
      <c r="E482" s="257" t="s">
        <v>19</v>
      </c>
      <c r="F482" s="258" t="s">
        <v>156</v>
      </c>
      <c r="G482" s="256"/>
      <c r="H482" s="259">
        <v>103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65" t="s">
        <v>141</v>
      </c>
      <c r="AU482" s="265" t="s">
        <v>85</v>
      </c>
      <c r="AV482" s="16" t="s">
        <v>157</v>
      </c>
      <c r="AW482" s="16" t="s">
        <v>35</v>
      </c>
      <c r="AX482" s="16" t="s">
        <v>75</v>
      </c>
      <c r="AY482" s="265" t="s">
        <v>126</v>
      </c>
    </row>
    <row r="483" s="13" customFormat="1">
      <c r="A483" s="13"/>
      <c r="B483" s="223"/>
      <c r="C483" s="224"/>
      <c r="D483" s="215" t="s">
        <v>141</v>
      </c>
      <c r="E483" s="225" t="s">
        <v>19</v>
      </c>
      <c r="F483" s="226" t="s">
        <v>227</v>
      </c>
      <c r="G483" s="224"/>
      <c r="H483" s="225" t="s">
        <v>19</v>
      </c>
      <c r="I483" s="227"/>
      <c r="J483" s="224"/>
      <c r="K483" s="224"/>
      <c r="L483" s="228"/>
      <c r="M483" s="229"/>
      <c r="N483" s="230"/>
      <c r="O483" s="230"/>
      <c r="P483" s="230"/>
      <c r="Q483" s="230"/>
      <c r="R483" s="230"/>
      <c r="S483" s="230"/>
      <c r="T483" s="23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2" t="s">
        <v>141</v>
      </c>
      <c r="AU483" s="232" t="s">
        <v>85</v>
      </c>
      <c r="AV483" s="13" t="s">
        <v>83</v>
      </c>
      <c r="AW483" s="13" t="s">
        <v>35</v>
      </c>
      <c r="AX483" s="13" t="s">
        <v>75</v>
      </c>
      <c r="AY483" s="232" t="s">
        <v>126</v>
      </c>
    </row>
    <row r="484" s="14" customFormat="1">
      <c r="A484" s="14"/>
      <c r="B484" s="233"/>
      <c r="C484" s="234"/>
      <c r="D484" s="215" t="s">
        <v>141</v>
      </c>
      <c r="E484" s="235" t="s">
        <v>19</v>
      </c>
      <c r="F484" s="236" t="s">
        <v>315</v>
      </c>
      <c r="G484" s="234"/>
      <c r="H484" s="237">
        <v>2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3" t="s">
        <v>141</v>
      </c>
      <c r="AU484" s="243" t="s">
        <v>85</v>
      </c>
      <c r="AV484" s="14" t="s">
        <v>85</v>
      </c>
      <c r="AW484" s="14" t="s">
        <v>35</v>
      </c>
      <c r="AX484" s="14" t="s">
        <v>75</v>
      </c>
      <c r="AY484" s="243" t="s">
        <v>126</v>
      </c>
    </row>
    <row r="485" s="13" customFormat="1">
      <c r="A485" s="13"/>
      <c r="B485" s="223"/>
      <c r="C485" s="224"/>
      <c r="D485" s="215" t="s">
        <v>141</v>
      </c>
      <c r="E485" s="225" t="s">
        <v>19</v>
      </c>
      <c r="F485" s="226" t="s">
        <v>229</v>
      </c>
      <c r="G485" s="224"/>
      <c r="H485" s="225" t="s">
        <v>19</v>
      </c>
      <c r="I485" s="227"/>
      <c r="J485" s="224"/>
      <c r="K485" s="224"/>
      <c r="L485" s="228"/>
      <c r="M485" s="229"/>
      <c r="N485" s="230"/>
      <c r="O485" s="230"/>
      <c r="P485" s="230"/>
      <c r="Q485" s="230"/>
      <c r="R485" s="230"/>
      <c r="S485" s="230"/>
      <c r="T485" s="23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2" t="s">
        <v>141</v>
      </c>
      <c r="AU485" s="232" t="s">
        <v>85</v>
      </c>
      <c r="AV485" s="13" t="s">
        <v>83</v>
      </c>
      <c r="AW485" s="13" t="s">
        <v>35</v>
      </c>
      <c r="AX485" s="13" t="s">
        <v>75</v>
      </c>
      <c r="AY485" s="232" t="s">
        <v>126</v>
      </c>
    </row>
    <row r="486" s="14" customFormat="1">
      <c r="A486" s="14"/>
      <c r="B486" s="233"/>
      <c r="C486" s="234"/>
      <c r="D486" s="215" t="s">
        <v>141</v>
      </c>
      <c r="E486" s="235" t="s">
        <v>19</v>
      </c>
      <c r="F486" s="236" t="s">
        <v>230</v>
      </c>
      <c r="G486" s="234"/>
      <c r="H486" s="237">
        <v>4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3" t="s">
        <v>141</v>
      </c>
      <c r="AU486" s="243" t="s">
        <v>85</v>
      </c>
      <c r="AV486" s="14" t="s">
        <v>85</v>
      </c>
      <c r="AW486" s="14" t="s">
        <v>35</v>
      </c>
      <c r="AX486" s="14" t="s">
        <v>75</v>
      </c>
      <c r="AY486" s="243" t="s">
        <v>126</v>
      </c>
    </row>
    <row r="487" s="16" customFormat="1">
      <c r="A487" s="16"/>
      <c r="B487" s="255"/>
      <c r="C487" s="256"/>
      <c r="D487" s="215" t="s">
        <v>141</v>
      </c>
      <c r="E487" s="257" t="s">
        <v>19</v>
      </c>
      <c r="F487" s="258" t="s">
        <v>156</v>
      </c>
      <c r="G487" s="256"/>
      <c r="H487" s="259">
        <v>6</v>
      </c>
      <c r="I487" s="260"/>
      <c r="J487" s="256"/>
      <c r="K487" s="256"/>
      <c r="L487" s="261"/>
      <c r="M487" s="262"/>
      <c r="N487" s="263"/>
      <c r="O487" s="263"/>
      <c r="P487" s="263"/>
      <c r="Q487" s="263"/>
      <c r="R487" s="263"/>
      <c r="S487" s="263"/>
      <c r="T487" s="264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T487" s="265" t="s">
        <v>141</v>
      </c>
      <c r="AU487" s="265" t="s">
        <v>85</v>
      </c>
      <c r="AV487" s="16" t="s">
        <v>157</v>
      </c>
      <c r="AW487" s="16" t="s">
        <v>35</v>
      </c>
      <c r="AX487" s="16" t="s">
        <v>75</v>
      </c>
      <c r="AY487" s="265" t="s">
        <v>126</v>
      </c>
    </row>
    <row r="488" s="13" customFormat="1">
      <c r="A488" s="13"/>
      <c r="B488" s="223"/>
      <c r="C488" s="224"/>
      <c r="D488" s="215" t="s">
        <v>141</v>
      </c>
      <c r="E488" s="225" t="s">
        <v>19</v>
      </c>
      <c r="F488" s="226" t="s">
        <v>332</v>
      </c>
      <c r="G488" s="224"/>
      <c r="H488" s="225" t="s">
        <v>19</v>
      </c>
      <c r="I488" s="227"/>
      <c r="J488" s="224"/>
      <c r="K488" s="224"/>
      <c r="L488" s="228"/>
      <c r="M488" s="229"/>
      <c r="N488" s="230"/>
      <c r="O488" s="230"/>
      <c r="P488" s="230"/>
      <c r="Q488" s="230"/>
      <c r="R488" s="230"/>
      <c r="S488" s="230"/>
      <c r="T488" s="23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2" t="s">
        <v>141</v>
      </c>
      <c r="AU488" s="232" t="s">
        <v>85</v>
      </c>
      <c r="AV488" s="13" t="s">
        <v>83</v>
      </c>
      <c r="AW488" s="13" t="s">
        <v>35</v>
      </c>
      <c r="AX488" s="13" t="s">
        <v>75</v>
      </c>
      <c r="AY488" s="232" t="s">
        <v>126</v>
      </c>
    </row>
    <row r="489" s="14" customFormat="1">
      <c r="A489" s="14"/>
      <c r="B489" s="233"/>
      <c r="C489" s="234"/>
      <c r="D489" s="215" t="s">
        <v>141</v>
      </c>
      <c r="E489" s="235" t="s">
        <v>19</v>
      </c>
      <c r="F489" s="236" t="s">
        <v>153</v>
      </c>
      <c r="G489" s="234"/>
      <c r="H489" s="237">
        <v>5.0999999999999996</v>
      </c>
      <c r="I489" s="238"/>
      <c r="J489" s="234"/>
      <c r="K489" s="234"/>
      <c r="L489" s="239"/>
      <c r="M489" s="240"/>
      <c r="N489" s="241"/>
      <c r="O489" s="241"/>
      <c r="P489" s="241"/>
      <c r="Q489" s="241"/>
      <c r="R489" s="241"/>
      <c r="S489" s="241"/>
      <c r="T489" s="24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3" t="s">
        <v>141</v>
      </c>
      <c r="AU489" s="243" t="s">
        <v>85</v>
      </c>
      <c r="AV489" s="14" t="s">
        <v>85</v>
      </c>
      <c r="AW489" s="14" t="s">
        <v>35</v>
      </c>
      <c r="AX489" s="14" t="s">
        <v>75</v>
      </c>
      <c r="AY489" s="243" t="s">
        <v>126</v>
      </c>
    </row>
    <row r="490" s="15" customFormat="1">
      <c r="A490" s="15"/>
      <c r="B490" s="244"/>
      <c r="C490" s="245"/>
      <c r="D490" s="215" t="s">
        <v>141</v>
      </c>
      <c r="E490" s="246" t="s">
        <v>19</v>
      </c>
      <c r="F490" s="247" t="s">
        <v>146</v>
      </c>
      <c r="G490" s="245"/>
      <c r="H490" s="248">
        <v>114.09999999999999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4" t="s">
        <v>141</v>
      </c>
      <c r="AU490" s="254" t="s">
        <v>85</v>
      </c>
      <c r="AV490" s="15" t="s">
        <v>133</v>
      </c>
      <c r="AW490" s="15" t="s">
        <v>35</v>
      </c>
      <c r="AX490" s="15" t="s">
        <v>83</v>
      </c>
      <c r="AY490" s="254" t="s">
        <v>126</v>
      </c>
    </row>
    <row r="491" s="2" customFormat="1" ht="21.75" customHeight="1">
      <c r="A491" s="40"/>
      <c r="B491" s="41"/>
      <c r="C491" s="202" t="s">
        <v>494</v>
      </c>
      <c r="D491" s="202" t="s">
        <v>128</v>
      </c>
      <c r="E491" s="203" t="s">
        <v>495</v>
      </c>
      <c r="F491" s="204" t="s">
        <v>496</v>
      </c>
      <c r="G491" s="205" t="s">
        <v>131</v>
      </c>
      <c r="H491" s="206">
        <v>620.5</v>
      </c>
      <c r="I491" s="207"/>
      <c r="J491" s="208">
        <f>ROUND(I491*H491,2)</f>
        <v>0</v>
      </c>
      <c r="K491" s="204" t="s">
        <v>132</v>
      </c>
      <c r="L491" s="46"/>
      <c r="M491" s="209" t="s">
        <v>19</v>
      </c>
      <c r="N491" s="210" t="s">
        <v>46</v>
      </c>
      <c r="O491" s="86"/>
      <c r="P491" s="211">
        <f>O491*H491</f>
        <v>0</v>
      </c>
      <c r="Q491" s="211">
        <v>0.12966</v>
      </c>
      <c r="R491" s="211">
        <f>Q491*H491</f>
        <v>80.454030000000003</v>
      </c>
      <c r="S491" s="211">
        <v>0</v>
      </c>
      <c r="T491" s="212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3" t="s">
        <v>133</v>
      </c>
      <c r="AT491" s="213" t="s">
        <v>128</v>
      </c>
      <c r="AU491" s="213" t="s">
        <v>85</v>
      </c>
      <c r="AY491" s="19" t="s">
        <v>126</v>
      </c>
      <c r="BE491" s="214">
        <f>IF(N491="základní",J491,0)</f>
        <v>0</v>
      </c>
      <c r="BF491" s="214">
        <f>IF(N491="snížená",J491,0)</f>
        <v>0</v>
      </c>
      <c r="BG491" s="214">
        <f>IF(N491="zákl. přenesená",J491,0)</f>
        <v>0</v>
      </c>
      <c r="BH491" s="214">
        <f>IF(N491="sníž. přenesená",J491,0)</f>
        <v>0</v>
      </c>
      <c r="BI491" s="214">
        <f>IF(N491="nulová",J491,0)</f>
        <v>0</v>
      </c>
      <c r="BJ491" s="19" t="s">
        <v>83</v>
      </c>
      <c r="BK491" s="214">
        <f>ROUND(I491*H491,2)</f>
        <v>0</v>
      </c>
      <c r="BL491" s="19" t="s">
        <v>133</v>
      </c>
      <c r="BM491" s="213" t="s">
        <v>497</v>
      </c>
    </row>
    <row r="492" s="2" customFormat="1">
      <c r="A492" s="40"/>
      <c r="B492" s="41"/>
      <c r="C492" s="42"/>
      <c r="D492" s="215" t="s">
        <v>135</v>
      </c>
      <c r="E492" s="42"/>
      <c r="F492" s="216" t="s">
        <v>498</v>
      </c>
      <c r="G492" s="42"/>
      <c r="H492" s="42"/>
      <c r="I492" s="217"/>
      <c r="J492" s="42"/>
      <c r="K492" s="42"/>
      <c r="L492" s="46"/>
      <c r="M492" s="218"/>
      <c r="N492" s="219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135</v>
      </c>
      <c r="AU492" s="19" t="s">
        <v>85</v>
      </c>
    </row>
    <row r="493" s="2" customFormat="1">
      <c r="A493" s="40"/>
      <c r="B493" s="41"/>
      <c r="C493" s="42"/>
      <c r="D493" s="220" t="s">
        <v>137</v>
      </c>
      <c r="E493" s="42"/>
      <c r="F493" s="221" t="s">
        <v>499</v>
      </c>
      <c r="G493" s="42"/>
      <c r="H493" s="42"/>
      <c r="I493" s="217"/>
      <c r="J493" s="42"/>
      <c r="K493" s="42"/>
      <c r="L493" s="46"/>
      <c r="M493" s="218"/>
      <c r="N493" s="219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137</v>
      </c>
      <c r="AU493" s="19" t="s">
        <v>85</v>
      </c>
    </row>
    <row r="494" s="2" customFormat="1">
      <c r="A494" s="40"/>
      <c r="B494" s="41"/>
      <c r="C494" s="42"/>
      <c r="D494" s="215" t="s">
        <v>139</v>
      </c>
      <c r="E494" s="42"/>
      <c r="F494" s="222" t="s">
        <v>500</v>
      </c>
      <c r="G494" s="42"/>
      <c r="H494" s="42"/>
      <c r="I494" s="217"/>
      <c r="J494" s="42"/>
      <c r="K494" s="42"/>
      <c r="L494" s="46"/>
      <c r="M494" s="218"/>
      <c r="N494" s="219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139</v>
      </c>
      <c r="AU494" s="19" t="s">
        <v>85</v>
      </c>
    </row>
    <row r="495" s="13" customFormat="1">
      <c r="A495" s="13"/>
      <c r="B495" s="223"/>
      <c r="C495" s="224"/>
      <c r="D495" s="215" t="s">
        <v>141</v>
      </c>
      <c r="E495" s="225" t="s">
        <v>19</v>
      </c>
      <c r="F495" s="226" t="s">
        <v>487</v>
      </c>
      <c r="G495" s="224"/>
      <c r="H495" s="225" t="s">
        <v>19</v>
      </c>
      <c r="I495" s="227"/>
      <c r="J495" s="224"/>
      <c r="K495" s="224"/>
      <c r="L495" s="228"/>
      <c r="M495" s="229"/>
      <c r="N495" s="230"/>
      <c r="O495" s="230"/>
      <c r="P495" s="230"/>
      <c r="Q495" s="230"/>
      <c r="R495" s="230"/>
      <c r="S495" s="230"/>
      <c r="T495" s="23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2" t="s">
        <v>141</v>
      </c>
      <c r="AU495" s="232" t="s">
        <v>85</v>
      </c>
      <c r="AV495" s="13" t="s">
        <v>83</v>
      </c>
      <c r="AW495" s="13" t="s">
        <v>35</v>
      </c>
      <c r="AX495" s="13" t="s">
        <v>75</v>
      </c>
      <c r="AY495" s="232" t="s">
        <v>126</v>
      </c>
    </row>
    <row r="496" s="14" customFormat="1">
      <c r="A496" s="14"/>
      <c r="B496" s="233"/>
      <c r="C496" s="234"/>
      <c r="D496" s="215" t="s">
        <v>141</v>
      </c>
      <c r="E496" s="235" t="s">
        <v>19</v>
      </c>
      <c r="F496" s="236" t="s">
        <v>271</v>
      </c>
      <c r="G496" s="234"/>
      <c r="H496" s="237">
        <v>620.5</v>
      </c>
      <c r="I496" s="238"/>
      <c r="J496" s="234"/>
      <c r="K496" s="234"/>
      <c r="L496" s="239"/>
      <c r="M496" s="240"/>
      <c r="N496" s="241"/>
      <c r="O496" s="241"/>
      <c r="P496" s="241"/>
      <c r="Q496" s="241"/>
      <c r="R496" s="241"/>
      <c r="S496" s="241"/>
      <c r="T496" s="24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3" t="s">
        <v>141</v>
      </c>
      <c r="AU496" s="243" t="s">
        <v>85</v>
      </c>
      <c r="AV496" s="14" t="s">
        <v>85</v>
      </c>
      <c r="AW496" s="14" t="s">
        <v>35</v>
      </c>
      <c r="AX496" s="14" t="s">
        <v>83</v>
      </c>
      <c r="AY496" s="243" t="s">
        <v>126</v>
      </c>
    </row>
    <row r="497" s="2" customFormat="1" ht="16.5" customHeight="1">
      <c r="A497" s="40"/>
      <c r="B497" s="41"/>
      <c r="C497" s="202" t="s">
        <v>501</v>
      </c>
      <c r="D497" s="202" t="s">
        <v>128</v>
      </c>
      <c r="E497" s="203" t="s">
        <v>502</v>
      </c>
      <c r="F497" s="204" t="s">
        <v>503</v>
      </c>
      <c r="G497" s="205" t="s">
        <v>131</v>
      </c>
      <c r="H497" s="206">
        <v>207</v>
      </c>
      <c r="I497" s="207"/>
      <c r="J497" s="208">
        <f>ROUND(I497*H497,2)</f>
        <v>0</v>
      </c>
      <c r="K497" s="204" t="s">
        <v>132</v>
      </c>
      <c r="L497" s="46"/>
      <c r="M497" s="209" t="s">
        <v>19</v>
      </c>
      <c r="N497" s="210" t="s">
        <v>46</v>
      </c>
      <c r="O497" s="86"/>
      <c r="P497" s="211">
        <f>O497*H497</f>
        <v>0</v>
      </c>
      <c r="Q497" s="211">
        <v>0.62275411999999997</v>
      </c>
      <c r="R497" s="211">
        <f>Q497*H497</f>
        <v>128.91010283999998</v>
      </c>
      <c r="S497" s="211">
        <v>0</v>
      </c>
      <c r="T497" s="212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3" t="s">
        <v>133</v>
      </c>
      <c r="AT497" s="213" t="s">
        <v>128</v>
      </c>
      <c r="AU497" s="213" t="s">
        <v>85</v>
      </c>
      <c r="AY497" s="19" t="s">
        <v>126</v>
      </c>
      <c r="BE497" s="214">
        <f>IF(N497="základní",J497,0)</f>
        <v>0</v>
      </c>
      <c r="BF497" s="214">
        <f>IF(N497="snížená",J497,0)</f>
        <v>0</v>
      </c>
      <c r="BG497" s="214">
        <f>IF(N497="zákl. přenesená",J497,0)</f>
        <v>0</v>
      </c>
      <c r="BH497" s="214">
        <f>IF(N497="sníž. přenesená",J497,0)</f>
        <v>0</v>
      </c>
      <c r="BI497" s="214">
        <f>IF(N497="nulová",J497,0)</f>
        <v>0</v>
      </c>
      <c r="BJ497" s="19" t="s">
        <v>83</v>
      </c>
      <c r="BK497" s="214">
        <f>ROUND(I497*H497,2)</f>
        <v>0</v>
      </c>
      <c r="BL497" s="19" t="s">
        <v>133</v>
      </c>
      <c r="BM497" s="213" t="s">
        <v>504</v>
      </c>
    </row>
    <row r="498" s="2" customFormat="1">
      <c r="A498" s="40"/>
      <c r="B498" s="41"/>
      <c r="C498" s="42"/>
      <c r="D498" s="215" t="s">
        <v>135</v>
      </c>
      <c r="E498" s="42"/>
      <c r="F498" s="216" t="s">
        <v>505</v>
      </c>
      <c r="G498" s="42"/>
      <c r="H498" s="42"/>
      <c r="I498" s="217"/>
      <c r="J498" s="42"/>
      <c r="K498" s="42"/>
      <c r="L498" s="46"/>
      <c r="M498" s="218"/>
      <c r="N498" s="219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135</v>
      </c>
      <c r="AU498" s="19" t="s">
        <v>85</v>
      </c>
    </row>
    <row r="499" s="2" customFormat="1">
      <c r="A499" s="40"/>
      <c r="B499" s="41"/>
      <c r="C499" s="42"/>
      <c r="D499" s="220" t="s">
        <v>137</v>
      </c>
      <c r="E499" s="42"/>
      <c r="F499" s="221" t="s">
        <v>506</v>
      </c>
      <c r="G499" s="42"/>
      <c r="H499" s="42"/>
      <c r="I499" s="217"/>
      <c r="J499" s="42"/>
      <c r="K499" s="42"/>
      <c r="L499" s="46"/>
      <c r="M499" s="218"/>
      <c r="N499" s="219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137</v>
      </c>
      <c r="AU499" s="19" t="s">
        <v>85</v>
      </c>
    </row>
    <row r="500" s="2" customFormat="1">
      <c r="A500" s="40"/>
      <c r="B500" s="41"/>
      <c r="C500" s="42"/>
      <c r="D500" s="215" t="s">
        <v>139</v>
      </c>
      <c r="E500" s="42"/>
      <c r="F500" s="222" t="s">
        <v>507</v>
      </c>
      <c r="G500" s="42"/>
      <c r="H500" s="42"/>
      <c r="I500" s="217"/>
      <c r="J500" s="42"/>
      <c r="K500" s="42"/>
      <c r="L500" s="46"/>
      <c r="M500" s="218"/>
      <c r="N500" s="219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139</v>
      </c>
      <c r="AU500" s="19" t="s">
        <v>85</v>
      </c>
    </row>
    <row r="501" s="13" customFormat="1">
      <c r="A501" s="13"/>
      <c r="B501" s="223"/>
      <c r="C501" s="224"/>
      <c r="D501" s="215" t="s">
        <v>141</v>
      </c>
      <c r="E501" s="225" t="s">
        <v>19</v>
      </c>
      <c r="F501" s="226" t="s">
        <v>441</v>
      </c>
      <c r="G501" s="224"/>
      <c r="H501" s="225" t="s">
        <v>19</v>
      </c>
      <c r="I501" s="227"/>
      <c r="J501" s="224"/>
      <c r="K501" s="224"/>
      <c r="L501" s="228"/>
      <c r="M501" s="229"/>
      <c r="N501" s="230"/>
      <c r="O501" s="230"/>
      <c r="P501" s="230"/>
      <c r="Q501" s="230"/>
      <c r="R501" s="230"/>
      <c r="S501" s="230"/>
      <c r="T501" s="23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2" t="s">
        <v>141</v>
      </c>
      <c r="AU501" s="232" t="s">
        <v>85</v>
      </c>
      <c r="AV501" s="13" t="s">
        <v>83</v>
      </c>
      <c r="AW501" s="13" t="s">
        <v>35</v>
      </c>
      <c r="AX501" s="13" t="s">
        <v>75</v>
      </c>
      <c r="AY501" s="232" t="s">
        <v>126</v>
      </c>
    </row>
    <row r="502" s="14" customFormat="1">
      <c r="A502" s="14"/>
      <c r="B502" s="233"/>
      <c r="C502" s="234"/>
      <c r="D502" s="215" t="s">
        <v>141</v>
      </c>
      <c r="E502" s="235" t="s">
        <v>19</v>
      </c>
      <c r="F502" s="236" t="s">
        <v>392</v>
      </c>
      <c r="G502" s="234"/>
      <c r="H502" s="237">
        <v>207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3" t="s">
        <v>141</v>
      </c>
      <c r="AU502" s="243" t="s">
        <v>85</v>
      </c>
      <c r="AV502" s="14" t="s">
        <v>85</v>
      </c>
      <c r="AW502" s="14" t="s">
        <v>35</v>
      </c>
      <c r="AX502" s="14" t="s">
        <v>83</v>
      </c>
      <c r="AY502" s="243" t="s">
        <v>126</v>
      </c>
    </row>
    <row r="503" s="2" customFormat="1" ht="16.5" customHeight="1">
      <c r="A503" s="40"/>
      <c r="B503" s="41"/>
      <c r="C503" s="202" t="s">
        <v>508</v>
      </c>
      <c r="D503" s="202" t="s">
        <v>128</v>
      </c>
      <c r="E503" s="203" t="s">
        <v>509</v>
      </c>
      <c r="F503" s="204" t="s">
        <v>510</v>
      </c>
      <c r="G503" s="205" t="s">
        <v>131</v>
      </c>
      <c r="H503" s="206">
        <v>144.07499999999999</v>
      </c>
      <c r="I503" s="207"/>
      <c r="J503" s="208">
        <f>ROUND(I503*H503,2)</f>
        <v>0</v>
      </c>
      <c r="K503" s="204" t="s">
        <v>132</v>
      </c>
      <c r="L503" s="46"/>
      <c r="M503" s="209" t="s">
        <v>19</v>
      </c>
      <c r="N503" s="210" t="s">
        <v>46</v>
      </c>
      <c r="O503" s="86"/>
      <c r="P503" s="211">
        <f>O503*H503</f>
        <v>0</v>
      </c>
      <c r="Q503" s="211">
        <v>0.089219999999999994</v>
      </c>
      <c r="R503" s="211">
        <f>Q503*H503</f>
        <v>12.854371499999997</v>
      </c>
      <c r="S503" s="211">
        <v>0</v>
      </c>
      <c r="T503" s="212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3" t="s">
        <v>133</v>
      </c>
      <c r="AT503" s="213" t="s">
        <v>128</v>
      </c>
      <c r="AU503" s="213" t="s">
        <v>85</v>
      </c>
      <c r="AY503" s="19" t="s">
        <v>126</v>
      </c>
      <c r="BE503" s="214">
        <f>IF(N503="základní",J503,0)</f>
        <v>0</v>
      </c>
      <c r="BF503" s="214">
        <f>IF(N503="snížená",J503,0)</f>
        <v>0</v>
      </c>
      <c r="BG503" s="214">
        <f>IF(N503="zákl. přenesená",J503,0)</f>
        <v>0</v>
      </c>
      <c r="BH503" s="214">
        <f>IF(N503="sníž. přenesená",J503,0)</f>
        <v>0</v>
      </c>
      <c r="BI503" s="214">
        <f>IF(N503="nulová",J503,0)</f>
        <v>0</v>
      </c>
      <c r="BJ503" s="19" t="s">
        <v>83</v>
      </c>
      <c r="BK503" s="214">
        <f>ROUND(I503*H503,2)</f>
        <v>0</v>
      </c>
      <c r="BL503" s="19" t="s">
        <v>133</v>
      </c>
      <c r="BM503" s="213" t="s">
        <v>511</v>
      </c>
    </row>
    <row r="504" s="2" customFormat="1">
      <c r="A504" s="40"/>
      <c r="B504" s="41"/>
      <c r="C504" s="42"/>
      <c r="D504" s="215" t="s">
        <v>135</v>
      </c>
      <c r="E504" s="42"/>
      <c r="F504" s="216" t="s">
        <v>512</v>
      </c>
      <c r="G504" s="42"/>
      <c r="H504" s="42"/>
      <c r="I504" s="217"/>
      <c r="J504" s="42"/>
      <c r="K504" s="42"/>
      <c r="L504" s="46"/>
      <c r="M504" s="218"/>
      <c r="N504" s="219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135</v>
      </c>
      <c r="AU504" s="19" t="s">
        <v>85</v>
      </c>
    </row>
    <row r="505" s="2" customFormat="1">
      <c r="A505" s="40"/>
      <c r="B505" s="41"/>
      <c r="C505" s="42"/>
      <c r="D505" s="220" t="s">
        <v>137</v>
      </c>
      <c r="E505" s="42"/>
      <c r="F505" s="221" t="s">
        <v>513</v>
      </c>
      <c r="G505" s="42"/>
      <c r="H505" s="42"/>
      <c r="I505" s="217"/>
      <c r="J505" s="42"/>
      <c r="K505" s="42"/>
      <c r="L505" s="46"/>
      <c r="M505" s="218"/>
      <c r="N505" s="219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137</v>
      </c>
      <c r="AU505" s="19" t="s">
        <v>85</v>
      </c>
    </row>
    <row r="506" s="2" customFormat="1">
      <c r="A506" s="40"/>
      <c r="B506" s="41"/>
      <c r="C506" s="42"/>
      <c r="D506" s="215" t="s">
        <v>139</v>
      </c>
      <c r="E506" s="42"/>
      <c r="F506" s="222" t="s">
        <v>514</v>
      </c>
      <c r="G506" s="42"/>
      <c r="H506" s="42"/>
      <c r="I506" s="217"/>
      <c r="J506" s="42"/>
      <c r="K506" s="42"/>
      <c r="L506" s="46"/>
      <c r="M506" s="218"/>
      <c r="N506" s="219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139</v>
      </c>
      <c r="AU506" s="19" t="s">
        <v>85</v>
      </c>
    </row>
    <row r="507" s="13" customFormat="1">
      <c r="A507" s="13"/>
      <c r="B507" s="223"/>
      <c r="C507" s="224"/>
      <c r="D507" s="215" t="s">
        <v>141</v>
      </c>
      <c r="E507" s="225" t="s">
        <v>19</v>
      </c>
      <c r="F507" s="226" t="s">
        <v>158</v>
      </c>
      <c r="G507" s="224"/>
      <c r="H507" s="225" t="s">
        <v>19</v>
      </c>
      <c r="I507" s="227"/>
      <c r="J507" s="224"/>
      <c r="K507" s="224"/>
      <c r="L507" s="228"/>
      <c r="M507" s="229"/>
      <c r="N507" s="230"/>
      <c r="O507" s="230"/>
      <c r="P507" s="230"/>
      <c r="Q507" s="230"/>
      <c r="R507" s="230"/>
      <c r="S507" s="230"/>
      <c r="T507" s="23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2" t="s">
        <v>141</v>
      </c>
      <c r="AU507" s="232" t="s">
        <v>85</v>
      </c>
      <c r="AV507" s="13" t="s">
        <v>83</v>
      </c>
      <c r="AW507" s="13" t="s">
        <v>35</v>
      </c>
      <c r="AX507" s="13" t="s">
        <v>75</v>
      </c>
      <c r="AY507" s="232" t="s">
        <v>126</v>
      </c>
    </row>
    <row r="508" s="14" customFormat="1">
      <c r="A508" s="14"/>
      <c r="B508" s="233"/>
      <c r="C508" s="234"/>
      <c r="D508" s="215" t="s">
        <v>141</v>
      </c>
      <c r="E508" s="235" t="s">
        <v>19</v>
      </c>
      <c r="F508" s="236" t="s">
        <v>159</v>
      </c>
      <c r="G508" s="234"/>
      <c r="H508" s="237">
        <v>49.875</v>
      </c>
      <c r="I508" s="238"/>
      <c r="J508" s="234"/>
      <c r="K508" s="234"/>
      <c r="L508" s="239"/>
      <c r="M508" s="240"/>
      <c r="N508" s="241"/>
      <c r="O508" s="241"/>
      <c r="P508" s="241"/>
      <c r="Q508" s="241"/>
      <c r="R508" s="241"/>
      <c r="S508" s="241"/>
      <c r="T508" s="24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3" t="s">
        <v>141</v>
      </c>
      <c r="AU508" s="243" t="s">
        <v>85</v>
      </c>
      <c r="AV508" s="14" t="s">
        <v>85</v>
      </c>
      <c r="AW508" s="14" t="s">
        <v>35</v>
      </c>
      <c r="AX508" s="14" t="s">
        <v>75</v>
      </c>
      <c r="AY508" s="243" t="s">
        <v>126</v>
      </c>
    </row>
    <row r="509" s="14" customFormat="1">
      <c r="A509" s="14"/>
      <c r="B509" s="233"/>
      <c r="C509" s="234"/>
      <c r="D509" s="215" t="s">
        <v>141</v>
      </c>
      <c r="E509" s="235" t="s">
        <v>19</v>
      </c>
      <c r="F509" s="236" t="s">
        <v>160</v>
      </c>
      <c r="G509" s="234"/>
      <c r="H509" s="237">
        <v>33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3" t="s">
        <v>141</v>
      </c>
      <c r="AU509" s="243" t="s">
        <v>85</v>
      </c>
      <c r="AV509" s="14" t="s">
        <v>85</v>
      </c>
      <c r="AW509" s="14" t="s">
        <v>35</v>
      </c>
      <c r="AX509" s="14" t="s">
        <v>75</v>
      </c>
      <c r="AY509" s="243" t="s">
        <v>126</v>
      </c>
    </row>
    <row r="510" s="16" customFormat="1">
      <c r="A510" s="16"/>
      <c r="B510" s="255"/>
      <c r="C510" s="256"/>
      <c r="D510" s="215" t="s">
        <v>141</v>
      </c>
      <c r="E510" s="257" t="s">
        <v>19</v>
      </c>
      <c r="F510" s="258" t="s">
        <v>156</v>
      </c>
      <c r="G510" s="256"/>
      <c r="H510" s="259">
        <v>82.875</v>
      </c>
      <c r="I510" s="260"/>
      <c r="J510" s="256"/>
      <c r="K510" s="256"/>
      <c r="L510" s="261"/>
      <c r="M510" s="262"/>
      <c r="N510" s="263"/>
      <c r="O510" s="263"/>
      <c r="P510" s="263"/>
      <c r="Q510" s="263"/>
      <c r="R510" s="263"/>
      <c r="S510" s="263"/>
      <c r="T510" s="264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265" t="s">
        <v>141</v>
      </c>
      <c r="AU510" s="265" t="s">
        <v>85</v>
      </c>
      <c r="AV510" s="16" t="s">
        <v>157</v>
      </c>
      <c r="AW510" s="16" t="s">
        <v>35</v>
      </c>
      <c r="AX510" s="16" t="s">
        <v>75</v>
      </c>
      <c r="AY510" s="265" t="s">
        <v>126</v>
      </c>
    </row>
    <row r="511" s="13" customFormat="1">
      <c r="A511" s="13"/>
      <c r="B511" s="223"/>
      <c r="C511" s="224"/>
      <c r="D511" s="215" t="s">
        <v>141</v>
      </c>
      <c r="E511" s="225" t="s">
        <v>19</v>
      </c>
      <c r="F511" s="226" t="s">
        <v>179</v>
      </c>
      <c r="G511" s="224"/>
      <c r="H511" s="225" t="s">
        <v>19</v>
      </c>
      <c r="I511" s="227"/>
      <c r="J511" s="224"/>
      <c r="K511" s="224"/>
      <c r="L511" s="228"/>
      <c r="M511" s="229"/>
      <c r="N511" s="230"/>
      <c r="O511" s="230"/>
      <c r="P511" s="230"/>
      <c r="Q511" s="230"/>
      <c r="R511" s="230"/>
      <c r="S511" s="230"/>
      <c r="T511" s="23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2" t="s">
        <v>141</v>
      </c>
      <c r="AU511" s="232" t="s">
        <v>85</v>
      </c>
      <c r="AV511" s="13" t="s">
        <v>83</v>
      </c>
      <c r="AW511" s="13" t="s">
        <v>35</v>
      </c>
      <c r="AX511" s="13" t="s">
        <v>75</v>
      </c>
      <c r="AY511" s="232" t="s">
        <v>126</v>
      </c>
    </row>
    <row r="512" s="14" customFormat="1">
      <c r="A512" s="14"/>
      <c r="B512" s="233"/>
      <c r="C512" s="234"/>
      <c r="D512" s="215" t="s">
        <v>141</v>
      </c>
      <c r="E512" s="235" t="s">
        <v>19</v>
      </c>
      <c r="F512" s="236" t="s">
        <v>438</v>
      </c>
      <c r="G512" s="234"/>
      <c r="H512" s="237">
        <v>18.199999999999999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3" t="s">
        <v>141</v>
      </c>
      <c r="AU512" s="243" t="s">
        <v>85</v>
      </c>
      <c r="AV512" s="14" t="s">
        <v>85</v>
      </c>
      <c r="AW512" s="14" t="s">
        <v>35</v>
      </c>
      <c r="AX512" s="14" t="s">
        <v>75</v>
      </c>
      <c r="AY512" s="243" t="s">
        <v>126</v>
      </c>
    </row>
    <row r="513" s="16" customFormat="1">
      <c r="A513" s="16"/>
      <c r="B513" s="255"/>
      <c r="C513" s="256"/>
      <c r="D513" s="215" t="s">
        <v>141</v>
      </c>
      <c r="E513" s="257" t="s">
        <v>19</v>
      </c>
      <c r="F513" s="258" t="s">
        <v>156</v>
      </c>
      <c r="G513" s="256"/>
      <c r="H513" s="259">
        <v>18.199999999999999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65" t="s">
        <v>141</v>
      </c>
      <c r="AU513" s="265" t="s">
        <v>85</v>
      </c>
      <c r="AV513" s="16" t="s">
        <v>157</v>
      </c>
      <c r="AW513" s="16" t="s">
        <v>35</v>
      </c>
      <c r="AX513" s="16" t="s">
        <v>75</v>
      </c>
      <c r="AY513" s="265" t="s">
        <v>126</v>
      </c>
    </row>
    <row r="514" s="13" customFormat="1">
      <c r="A514" s="13"/>
      <c r="B514" s="223"/>
      <c r="C514" s="224"/>
      <c r="D514" s="215" t="s">
        <v>141</v>
      </c>
      <c r="E514" s="225" t="s">
        <v>19</v>
      </c>
      <c r="F514" s="226" t="s">
        <v>161</v>
      </c>
      <c r="G514" s="224"/>
      <c r="H514" s="225" t="s">
        <v>19</v>
      </c>
      <c r="I514" s="227"/>
      <c r="J514" s="224"/>
      <c r="K514" s="224"/>
      <c r="L514" s="228"/>
      <c r="M514" s="229"/>
      <c r="N514" s="230"/>
      <c r="O514" s="230"/>
      <c r="P514" s="230"/>
      <c r="Q514" s="230"/>
      <c r="R514" s="230"/>
      <c r="S514" s="230"/>
      <c r="T514" s="23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2" t="s">
        <v>141</v>
      </c>
      <c r="AU514" s="232" t="s">
        <v>85</v>
      </c>
      <c r="AV514" s="13" t="s">
        <v>83</v>
      </c>
      <c r="AW514" s="13" t="s">
        <v>35</v>
      </c>
      <c r="AX514" s="13" t="s">
        <v>75</v>
      </c>
      <c r="AY514" s="232" t="s">
        <v>126</v>
      </c>
    </row>
    <row r="515" s="14" customFormat="1">
      <c r="A515" s="14"/>
      <c r="B515" s="233"/>
      <c r="C515" s="234"/>
      <c r="D515" s="215" t="s">
        <v>141</v>
      </c>
      <c r="E515" s="235" t="s">
        <v>19</v>
      </c>
      <c r="F515" s="236" t="s">
        <v>439</v>
      </c>
      <c r="G515" s="234"/>
      <c r="H515" s="237">
        <v>16.5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3" t="s">
        <v>141</v>
      </c>
      <c r="AU515" s="243" t="s">
        <v>85</v>
      </c>
      <c r="AV515" s="14" t="s">
        <v>85</v>
      </c>
      <c r="AW515" s="14" t="s">
        <v>35</v>
      </c>
      <c r="AX515" s="14" t="s">
        <v>75</v>
      </c>
      <c r="AY515" s="243" t="s">
        <v>126</v>
      </c>
    </row>
    <row r="516" s="13" customFormat="1">
      <c r="A516" s="13"/>
      <c r="B516" s="223"/>
      <c r="C516" s="224"/>
      <c r="D516" s="215" t="s">
        <v>141</v>
      </c>
      <c r="E516" s="225" t="s">
        <v>19</v>
      </c>
      <c r="F516" s="226" t="s">
        <v>515</v>
      </c>
      <c r="G516" s="224"/>
      <c r="H516" s="225" t="s">
        <v>19</v>
      </c>
      <c r="I516" s="227"/>
      <c r="J516" s="224"/>
      <c r="K516" s="224"/>
      <c r="L516" s="228"/>
      <c r="M516" s="229"/>
      <c r="N516" s="230"/>
      <c r="O516" s="230"/>
      <c r="P516" s="230"/>
      <c r="Q516" s="230"/>
      <c r="R516" s="230"/>
      <c r="S516" s="230"/>
      <c r="T516" s="23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2" t="s">
        <v>141</v>
      </c>
      <c r="AU516" s="232" t="s">
        <v>85</v>
      </c>
      <c r="AV516" s="13" t="s">
        <v>83</v>
      </c>
      <c r="AW516" s="13" t="s">
        <v>35</v>
      </c>
      <c r="AX516" s="13" t="s">
        <v>75</v>
      </c>
      <c r="AY516" s="232" t="s">
        <v>126</v>
      </c>
    </row>
    <row r="517" s="14" customFormat="1">
      <c r="A517" s="14"/>
      <c r="B517" s="233"/>
      <c r="C517" s="234"/>
      <c r="D517" s="215" t="s">
        <v>141</v>
      </c>
      <c r="E517" s="235" t="s">
        <v>19</v>
      </c>
      <c r="F517" s="236" t="s">
        <v>246</v>
      </c>
      <c r="G517" s="234"/>
      <c r="H517" s="237">
        <v>6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3" t="s">
        <v>141</v>
      </c>
      <c r="AU517" s="243" t="s">
        <v>85</v>
      </c>
      <c r="AV517" s="14" t="s">
        <v>85</v>
      </c>
      <c r="AW517" s="14" t="s">
        <v>35</v>
      </c>
      <c r="AX517" s="14" t="s">
        <v>75</v>
      </c>
      <c r="AY517" s="243" t="s">
        <v>126</v>
      </c>
    </row>
    <row r="518" s="16" customFormat="1">
      <c r="A518" s="16"/>
      <c r="B518" s="255"/>
      <c r="C518" s="256"/>
      <c r="D518" s="215" t="s">
        <v>141</v>
      </c>
      <c r="E518" s="257" t="s">
        <v>19</v>
      </c>
      <c r="F518" s="258" t="s">
        <v>156</v>
      </c>
      <c r="G518" s="256"/>
      <c r="H518" s="259">
        <v>22.5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65" t="s">
        <v>141</v>
      </c>
      <c r="AU518" s="265" t="s">
        <v>85</v>
      </c>
      <c r="AV518" s="16" t="s">
        <v>157</v>
      </c>
      <c r="AW518" s="16" t="s">
        <v>35</v>
      </c>
      <c r="AX518" s="16" t="s">
        <v>75</v>
      </c>
      <c r="AY518" s="265" t="s">
        <v>126</v>
      </c>
    </row>
    <row r="519" s="13" customFormat="1">
      <c r="A519" s="13"/>
      <c r="B519" s="223"/>
      <c r="C519" s="224"/>
      <c r="D519" s="215" t="s">
        <v>141</v>
      </c>
      <c r="E519" s="225" t="s">
        <v>19</v>
      </c>
      <c r="F519" s="226" t="s">
        <v>330</v>
      </c>
      <c r="G519" s="224"/>
      <c r="H519" s="225" t="s">
        <v>19</v>
      </c>
      <c r="I519" s="227"/>
      <c r="J519" s="224"/>
      <c r="K519" s="224"/>
      <c r="L519" s="228"/>
      <c r="M519" s="229"/>
      <c r="N519" s="230"/>
      <c r="O519" s="230"/>
      <c r="P519" s="230"/>
      <c r="Q519" s="230"/>
      <c r="R519" s="230"/>
      <c r="S519" s="230"/>
      <c r="T519" s="23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2" t="s">
        <v>141</v>
      </c>
      <c r="AU519" s="232" t="s">
        <v>85</v>
      </c>
      <c r="AV519" s="13" t="s">
        <v>83</v>
      </c>
      <c r="AW519" s="13" t="s">
        <v>35</v>
      </c>
      <c r="AX519" s="13" t="s">
        <v>75</v>
      </c>
      <c r="AY519" s="232" t="s">
        <v>126</v>
      </c>
    </row>
    <row r="520" s="14" customFormat="1">
      <c r="A520" s="14"/>
      <c r="B520" s="233"/>
      <c r="C520" s="234"/>
      <c r="D520" s="215" t="s">
        <v>141</v>
      </c>
      <c r="E520" s="235" t="s">
        <v>19</v>
      </c>
      <c r="F520" s="236" t="s">
        <v>440</v>
      </c>
      <c r="G520" s="234"/>
      <c r="H520" s="237">
        <v>20.5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3" t="s">
        <v>141</v>
      </c>
      <c r="AU520" s="243" t="s">
        <v>85</v>
      </c>
      <c r="AV520" s="14" t="s">
        <v>85</v>
      </c>
      <c r="AW520" s="14" t="s">
        <v>35</v>
      </c>
      <c r="AX520" s="14" t="s">
        <v>75</v>
      </c>
      <c r="AY520" s="243" t="s">
        <v>126</v>
      </c>
    </row>
    <row r="521" s="15" customFormat="1">
      <c r="A521" s="15"/>
      <c r="B521" s="244"/>
      <c r="C521" s="245"/>
      <c r="D521" s="215" t="s">
        <v>141</v>
      </c>
      <c r="E521" s="246" t="s">
        <v>19</v>
      </c>
      <c r="F521" s="247" t="s">
        <v>146</v>
      </c>
      <c r="G521" s="245"/>
      <c r="H521" s="248">
        <v>144.07499999999999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4" t="s">
        <v>141</v>
      </c>
      <c r="AU521" s="254" t="s">
        <v>85</v>
      </c>
      <c r="AV521" s="15" t="s">
        <v>133</v>
      </c>
      <c r="AW521" s="15" t="s">
        <v>35</v>
      </c>
      <c r="AX521" s="15" t="s">
        <v>83</v>
      </c>
      <c r="AY521" s="254" t="s">
        <v>126</v>
      </c>
    </row>
    <row r="522" s="2" customFormat="1" ht="16.5" customHeight="1">
      <c r="A522" s="40"/>
      <c r="B522" s="41"/>
      <c r="C522" s="266" t="s">
        <v>516</v>
      </c>
      <c r="D522" s="266" t="s">
        <v>345</v>
      </c>
      <c r="E522" s="267" t="s">
        <v>517</v>
      </c>
      <c r="F522" s="268" t="s">
        <v>518</v>
      </c>
      <c r="G522" s="269" t="s">
        <v>131</v>
      </c>
      <c r="H522" s="270">
        <v>17.917000000000002</v>
      </c>
      <c r="I522" s="271"/>
      <c r="J522" s="272">
        <f>ROUND(I522*H522,2)</f>
        <v>0</v>
      </c>
      <c r="K522" s="268" t="s">
        <v>132</v>
      </c>
      <c r="L522" s="273"/>
      <c r="M522" s="274" t="s">
        <v>19</v>
      </c>
      <c r="N522" s="275" t="s">
        <v>46</v>
      </c>
      <c r="O522" s="86"/>
      <c r="P522" s="211">
        <f>O522*H522</f>
        <v>0</v>
      </c>
      <c r="Q522" s="211">
        <v>0.13100000000000001</v>
      </c>
      <c r="R522" s="211">
        <f>Q522*H522</f>
        <v>2.3471270000000004</v>
      </c>
      <c r="S522" s="211">
        <v>0</v>
      </c>
      <c r="T522" s="212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3" t="s">
        <v>200</v>
      </c>
      <c r="AT522" s="213" t="s">
        <v>345</v>
      </c>
      <c r="AU522" s="213" t="s">
        <v>85</v>
      </c>
      <c r="AY522" s="19" t="s">
        <v>126</v>
      </c>
      <c r="BE522" s="214">
        <f>IF(N522="základní",J522,0)</f>
        <v>0</v>
      </c>
      <c r="BF522" s="214">
        <f>IF(N522="snížená",J522,0)</f>
        <v>0</v>
      </c>
      <c r="BG522" s="214">
        <f>IF(N522="zákl. přenesená",J522,0)</f>
        <v>0</v>
      </c>
      <c r="BH522" s="214">
        <f>IF(N522="sníž. přenesená",J522,0)</f>
        <v>0</v>
      </c>
      <c r="BI522" s="214">
        <f>IF(N522="nulová",J522,0)</f>
        <v>0</v>
      </c>
      <c r="BJ522" s="19" t="s">
        <v>83</v>
      </c>
      <c r="BK522" s="214">
        <f>ROUND(I522*H522,2)</f>
        <v>0</v>
      </c>
      <c r="BL522" s="19" t="s">
        <v>133</v>
      </c>
      <c r="BM522" s="213" t="s">
        <v>519</v>
      </c>
    </row>
    <row r="523" s="2" customFormat="1">
      <c r="A523" s="40"/>
      <c r="B523" s="41"/>
      <c r="C523" s="42"/>
      <c r="D523" s="215" t="s">
        <v>135</v>
      </c>
      <c r="E523" s="42"/>
      <c r="F523" s="216" t="s">
        <v>518</v>
      </c>
      <c r="G523" s="42"/>
      <c r="H523" s="42"/>
      <c r="I523" s="217"/>
      <c r="J523" s="42"/>
      <c r="K523" s="42"/>
      <c r="L523" s="46"/>
      <c r="M523" s="218"/>
      <c r="N523" s="219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135</v>
      </c>
      <c r="AU523" s="19" t="s">
        <v>85</v>
      </c>
    </row>
    <row r="524" s="14" customFormat="1">
      <c r="A524" s="14"/>
      <c r="B524" s="233"/>
      <c r="C524" s="234"/>
      <c r="D524" s="215" t="s">
        <v>141</v>
      </c>
      <c r="E524" s="235" t="s">
        <v>19</v>
      </c>
      <c r="F524" s="236" t="s">
        <v>520</v>
      </c>
      <c r="G524" s="234"/>
      <c r="H524" s="237">
        <v>8.2880000000000003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3" t="s">
        <v>141</v>
      </c>
      <c r="AU524" s="243" t="s">
        <v>85</v>
      </c>
      <c r="AV524" s="14" t="s">
        <v>85</v>
      </c>
      <c r="AW524" s="14" t="s">
        <v>35</v>
      </c>
      <c r="AX524" s="14" t="s">
        <v>75</v>
      </c>
      <c r="AY524" s="243" t="s">
        <v>126</v>
      </c>
    </row>
    <row r="525" s="16" customFormat="1">
      <c r="A525" s="16"/>
      <c r="B525" s="255"/>
      <c r="C525" s="256"/>
      <c r="D525" s="215" t="s">
        <v>141</v>
      </c>
      <c r="E525" s="257" t="s">
        <v>19</v>
      </c>
      <c r="F525" s="258" t="s">
        <v>156</v>
      </c>
      <c r="G525" s="256"/>
      <c r="H525" s="259">
        <v>8.2880000000000003</v>
      </c>
      <c r="I525" s="260"/>
      <c r="J525" s="256"/>
      <c r="K525" s="256"/>
      <c r="L525" s="261"/>
      <c r="M525" s="262"/>
      <c r="N525" s="263"/>
      <c r="O525" s="263"/>
      <c r="P525" s="263"/>
      <c r="Q525" s="263"/>
      <c r="R525" s="263"/>
      <c r="S525" s="263"/>
      <c r="T525" s="264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265" t="s">
        <v>141</v>
      </c>
      <c r="AU525" s="265" t="s">
        <v>85</v>
      </c>
      <c r="AV525" s="16" t="s">
        <v>157</v>
      </c>
      <c r="AW525" s="16" t="s">
        <v>35</v>
      </c>
      <c r="AX525" s="16" t="s">
        <v>75</v>
      </c>
      <c r="AY525" s="265" t="s">
        <v>126</v>
      </c>
    </row>
    <row r="526" s="13" customFormat="1">
      <c r="A526" s="13"/>
      <c r="B526" s="223"/>
      <c r="C526" s="224"/>
      <c r="D526" s="215" t="s">
        <v>141</v>
      </c>
      <c r="E526" s="225" t="s">
        <v>19</v>
      </c>
      <c r="F526" s="226" t="s">
        <v>330</v>
      </c>
      <c r="G526" s="224"/>
      <c r="H526" s="225" t="s">
        <v>19</v>
      </c>
      <c r="I526" s="227"/>
      <c r="J526" s="224"/>
      <c r="K526" s="224"/>
      <c r="L526" s="228"/>
      <c r="M526" s="229"/>
      <c r="N526" s="230"/>
      <c r="O526" s="230"/>
      <c r="P526" s="230"/>
      <c r="Q526" s="230"/>
      <c r="R526" s="230"/>
      <c r="S526" s="230"/>
      <c r="T526" s="23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2" t="s">
        <v>141</v>
      </c>
      <c r="AU526" s="232" t="s">
        <v>85</v>
      </c>
      <c r="AV526" s="13" t="s">
        <v>83</v>
      </c>
      <c r="AW526" s="13" t="s">
        <v>35</v>
      </c>
      <c r="AX526" s="13" t="s">
        <v>75</v>
      </c>
      <c r="AY526" s="232" t="s">
        <v>126</v>
      </c>
    </row>
    <row r="527" s="14" customFormat="1">
      <c r="A527" s="14"/>
      <c r="B527" s="233"/>
      <c r="C527" s="234"/>
      <c r="D527" s="215" t="s">
        <v>141</v>
      </c>
      <c r="E527" s="235" t="s">
        <v>19</v>
      </c>
      <c r="F527" s="236" t="s">
        <v>521</v>
      </c>
      <c r="G527" s="234"/>
      <c r="H527" s="237">
        <v>8</v>
      </c>
      <c r="I527" s="238"/>
      <c r="J527" s="234"/>
      <c r="K527" s="234"/>
      <c r="L527" s="239"/>
      <c r="M527" s="240"/>
      <c r="N527" s="241"/>
      <c r="O527" s="241"/>
      <c r="P527" s="241"/>
      <c r="Q527" s="241"/>
      <c r="R527" s="241"/>
      <c r="S527" s="241"/>
      <c r="T527" s="24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3" t="s">
        <v>141</v>
      </c>
      <c r="AU527" s="243" t="s">
        <v>85</v>
      </c>
      <c r="AV527" s="14" t="s">
        <v>85</v>
      </c>
      <c r="AW527" s="14" t="s">
        <v>35</v>
      </c>
      <c r="AX527" s="14" t="s">
        <v>75</v>
      </c>
      <c r="AY527" s="243" t="s">
        <v>126</v>
      </c>
    </row>
    <row r="528" s="15" customFormat="1">
      <c r="A528" s="15"/>
      <c r="B528" s="244"/>
      <c r="C528" s="245"/>
      <c r="D528" s="215" t="s">
        <v>141</v>
      </c>
      <c r="E528" s="246" t="s">
        <v>19</v>
      </c>
      <c r="F528" s="247" t="s">
        <v>146</v>
      </c>
      <c r="G528" s="245"/>
      <c r="H528" s="248">
        <v>16.288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4" t="s">
        <v>141</v>
      </c>
      <c r="AU528" s="254" t="s">
        <v>85</v>
      </c>
      <c r="AV528" s="15" t="s">
        <v>133</v>
      </c>
      <c r="AW528" s="15" t="s">
        <v>35</v>
      </c>
      <c r="AX528" s="15" t="s">
        <v>83</v>
      </c>
      <c r="AY528" s="254" t="s">
        <v>126</v>
      </c>
    </row>
    <row r="529" s="14" customFormat="1">
      <c r="A529" s="14"/>
      <c r="B529" s="233"/>
      <c r="C529" s="234"/>
      <c r="D529" s="215" t="s">
        <v>141</v>
      </c>
      <c r="E529" s="234"/>
      <c r="F529" s="236" t="s">
        <v>522</v>
      </c>
      <c r="G529" s="234"/>
      <c r="H529" s="237">
        <v>17.917000000000002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3" t="s">
        <v>141</v>
      </c>
      <c r="AU529" s="243" t="s">
        <v>85</v>
      </c>
      <c r="AV529" s="14" t="s">
        <v>85</v>
      </c>
      <c r="AW529" s="14" t="s">
        <v>4</v>
      </c>
      <c r="AX529" s="14" t="s">
        <v>83</v>
      </c>
      <c r="AY529" s="243" t="s">
        <v>126</v>
      </c>
    </row>
    <row r="530" s="2" customFormat="1" ht="16.5" customHeight="1">
      <c r="A530" s="40"/>
      <c r="B530" s="41"/>
      <c r="C530" s="266" t="s">
        <v>523</v>
      </c>
      <c r="D530" s="266" t="s">
        <v>345</v>
      </c>
      <c r="E530" s="267" t="s">
        <v>524</v>
      </c>
      <c r="F530" s="268" t="s">
        <v>525</v>
      </c>
      <c r="G530" s="269" t="s">
        <v>131</v>
      </c>
      <c r="H530" s="270">
        <v>11</v>
      </c>
      <c r="I530" s="271"/>
      <c r="J530" s="272">
        <f>ROUND(I530*H530,2)</f>
        <v>0</v>
      </c>
      <c r="K530" s="268" t="s">
        <v>132</v>
      </c>
      <c r="L530" s="273"/>
      <c r="M530" s="274" t="s">
        <v>19</v>
      </c>
      <c r="N530" s="275" t="s">
        <v>46</v>
      </c>
      <c r="O530" s="86"/>
      <c r="P530" s="211">
        <f>O530*H530</f>
        <v>0</v>
      </c>
      <c r="Q530" s="211">
        <v>0.13100000000000001</v>
      </c>
      <c r="R530" s="211">
        <f>Q530*H530</f>
        <v>1.4410000000000001</v>
      </c>
      <c r="S530" s="211">
        <v>0</v>
      </c>
      <c r="T530" s="212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3" t="s">
        <v>526</v>
      </c>
      <c r="AT530" s="213" t="s">
        <v>345</v>
      </c>
      <c r="AU530" s="213" t="s">
        <v>85</v>
      </c>
      <c r="AY530" s="19" t="s">
        <v>126</v>
      </c>
      <c r="BE530" s="214">
        <f>IF(N530="základní",J530,0)</f>
        <v>0</v>
      </c>
      <c r="BF530" s="214">
        <f>IF(N530="snížená",J530,0)</f>
        <v>0</v>
      </c>
      <c r="BG530" s="214">
        <f>IF(N530="zákl. přenesená",J530,0)</f>
        <v>0</v>
      </c>
      <c r="BH530" s="214">
        <f>IF(N530="sníž. přenesená",J530,0)</f>
        <v>0</v>
      </c>
      <c r="BI530" s="214">
        <f>IF(N530="nulová",J530,0)</f>
        <v>0</v>
      </c>
      <c r="BJ530" s="19" t="s">
        <v>83</v>
      </c>
      <c r="BK530" s="214">
        <f>ROUND(I530*H530,2)</f>
        <v>0</v>
      </c>
      <c r="BL530" s="19" t="s">
        <v>526</v>
      </c>
      <c r="BM530" s="213" t="s">
        <v>527</v>
      </c>
    </row>
    <row r="531" s="2" customFormat="1">
      <c r="A531" s="40"/>
      <c r="B531" s="41"/>
      <c r="C531" s="42"/>
      <c r="D531" s="215" t="s">
        <v>135</v>
      </c>
      <c r="E531" s="42"/>
      <c r="F531" s="216" t="s">
        <v>525</v>
      </c>
      <c r="G531" s="42"/>
      <c r="H531" s="42"/>
      <c r="I531" s="217"/>
      <c r="J531" s="42"/>
      <c r="K531" s="42"/>
      <c r="L531" s="46"/>
      <c r="M531" s="218"/>
      <c r="N531" s="219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135</v>
      </c>
      <c r="AU531" s="19" t="s">
        <v>85</v>
      </c>
    </row>
    <row r="532" s="13" customFormat="1">
      <c r="A532" s="13"/>
      <c r="B532" s="223"/>
      <c r="C532" s="224"/>
      <c r="D532" s="215" t="s">
        <v>141</v>
      </c>
      <c r="E532" s="225" t="s">
        <v>19</v>
      </c>
      <c r="F532" s="226" t="s">
        <v>179</v>
      </c>
      <c r="G532" s="224"/>
      <c r="H532" s="225" t="s">
        <v>19</v>
      </c>
      <c r="I532" s="227"/>
      <c r="J532" s="224"/>
      <c r="K532" s="224"/>
      <c r="L532" s="228"/>
      <c r="M532" s="229"/>
      <c r="N532" s="230"/>
      <c r="O532" s="230"/>
      <c r="P532" s="230"/>
      <c r="Q532" s="230"/>
      <c r="R532" s="230"/>
      <c r="S532" s="230"/>
      <c r="T532" s="23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2" t="s">
        <v>141</v>
      </c>
      <c r="AU532" s="232" t="s">
        <v>85</v>
      </c>
      <c r="AV532" s="13" t="s">
        <v>83</v>
      </c>
      <c r="AW532" s="13" t="s">
        <v>35</v>
      </c>
      <c r="AX532" s="13" t="s">
        <v>75</v>
      </c>
      <c r="AY532" s="232" t="s">
        <v>126</v>
      </c>
    </row>
    <row r="533" s="14" customFormat="1">
      <c r="A533" s="14"/>
      <c r="B533" s="233"/>
      <c r="C533" s="234"/>
      <c r="D533" s="215" t="s">
        <v>141</v>
      </c>
      <c r="E533" s="235" t="s">
        <v>19</v>
      </c>
      <c r="F533" s="236" t="s">
        <v>213</v>
      </c>
      <c r="G533" s="234"/>
      <c r="H533" s="237">
        <v>10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3" t="s">
        <v>141</v>
      </c>
      <c r="AU533" s="243" t="s">
        <v>85</v>
      </c>
      <c r="AV533" s="14" t="s">
        <v>85</v>
      </c>
      <c r="AW533" s="14" t="s">
        <v>35</v>
      </c>
      <c r="AX533" s="14" t="s">
        <v>75</v>
      </c>
      <c r="AY533" s="243" t="s">
        <v>126</v>
      </c>
    </row>
    <row r="534" s="15" customFormat="1">
      <c r="A534" s="15"/>
      <c r="B534" s="244"/>
      <c r="C534" s="245"/>
      <c r="D534" s="215" t="s">
        <v>141</v>
      </c>
      <c r="E534" s="246" t="s">
        <v>19</v>
      </c>
      <c r="F534" s="247" t="s">
        <v>146</v>
      </c>
      <c r="G534" s="245"/>
      <c r="H534" s="248">
        <v>10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4" t="s">
        <v>141</v>
      </c>
      <c r="AU534" s="254" t="s">
        <v>85</v>
      </c>
      <c r="AV534" s="15" t="s">
        <v>133</v>
      </c>
      <c r="AW534" s="15" t="s">
        <v>35</v>
      </c>
      <c r="AX534" s="15" t="s">
        <v>83</v>
      </c>
      <c r="AY534" s="254" t="s">
        <v>126</v>
      </c>
    </row>
    <row r="535" s="14" customFormat="1">
      <c r="A535" s="14"/>
      <c r="B535" s="233"/>
      <c r="C535" s="234"/>
      <c r="D535" s="215" t="s">
        <v>141</v>
      </c>
      <c r="E535" s="234"/>
      <c r="F535" s="236" t="s">
        <v>528</v>
      </c>
      <c r="G535" s="234"/>
      <c r="H535" s="237">
        <v>11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3" t="s">
        <v>141</v>
      </c>
      <c r="AU535" s="243" t="s">
        <v>85</v>
      </c>
      <c r="AV535" s="14" t="s">
        <v>85</v>
      </c>
      <c r="AW535" s="14" t="s">
        <v>4</v>
      </c>
      <c r="AX535" s="14" t="s">
        <v>83</v>
      </c>
      <c r="AY535" s="243" t="s">
        <v>126</v>
      </c>
    </row>
    <row r="536" s="2" customFormat="1" ht="16.5" customHeight="1">
      <c r="A536" s="40"/>
      <c r="B536" s="41"/>
      <c r="C536" s="266" t="s">
        <v>529</v>
      </c>
      <c r="D536" s="266" t="s">
        <v>345</v>
      </c>
      <c r="E536" s="267" t="s">
        <v>530</v>
      </c>
      <c r="F536" s="268" t="s">
        <v>531</v>
      </c>
      <c r="G536" s="269" t="s">
        <v>131</v>
      </c>
      <c r="H536" s="270">
        <v>40.920000000000002</v>
      </c>
      <c r="I536" s="271"/>
      <c r="J536" s="272">
        <f>ROUND(I536*H536,2)</f>
        <v>0</v>
      </c>
      <c r="K536" s="268" t="s">
        <v>132</v>
      </c>
      <c r="L536" s="273"/>
      <c r="M536" s="274" t="s">
        <v>19</v>
      </c>
      <c r="N536" s="275" t="s">
        <v>46</v>
      </c>
      <c r="O536" s="86"/>
      <c r="P536" s="211">
        <f>O536*H536</f>
        <v>0</v>
      </c>
      <c r="Q536" s="211">
        <v>0.13100000000000001</v>
      </c>
      <c r="R536" s="211">
        <f>Q536*H536</f>
        <v>5.3605200000000002</v>
      </c>
      <c r="S536" s="211">
        <v>0</v>
      </c>
      <c r="T536" s="212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3" t="s">
        <v>526</v>
      </c>
      <c r="AT536" s="213" t="s">
        <v>345</v>
      </c>
      <c r="AU536" s="213" t="s">
        <v>85</v>
      </c>
      <c r="AY536" s="19" t="s">
        <v>126</v>
      </c>
      <c r="BE536" s="214">
        <f>IF(N536="základní",J536,0)</f>
        <v>0</v>
      </c>
      <c r="BF536" s="214">
        <f>IF(N536="snížená",J536,0)</f>
        <v>0</v>
      </c>
      <c r="BG536" s="214">
        <f>IF(N536="zákl. přenesená",J536,0)</f>
        <v>0</v>
      </c>
      <c r="BH536" s="214">
        <f>IF(N536="sníž. přenesená",J536,0)</f>
        <v>0</v>
      </c>
      <c r="BI536" s="214">
        <f>IF(N536="nulová",J536,0)</f>
        <v>0</v>
      </c>
      <c r="BJ536" s="19" t="s">
        <v>83</v>
      </c>
      <c r="BK536" s="214">
        <f>ROUND(I536*H536,2)</f>
        <v>0</v>
      </c>
      <c r="BL536" s="19" t="s">
        <v>526</v>
      </c>
      <c r="BM536" s="213" t="s">
        <v>532</v>
      </c>
    </row>
    <row r="537" s="2" customFormat="1">
      <c r="A537" s="40"/>
      <c r="B537" s="41"/>
      <c r="C537" s="42"/>
      <c r="D537" s="215" t="s">
        <v>135</v>
      </c>
      <c r="E537" s="42"/>
      <c r="F537" s="216" t="s">
        <v>531</v>
      </c>
      <c r="G537" s="42"/>
      <c r="H537" s="42"/>
      <c r="I537" s="217"/>
      <c r="J537" s="42"/>
      <c r="K537" s="42"/>
      <c r="L537" s="46"/>
      <c r="M537" s="218"/>
      <c r="N537" s="219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135</v>
      </c>
      <c r="AU537" s="19" t="s">
        <v>85</v>
      </c>
    </row>
    <row r="538" s="13" customFormat="1">
      <c r="A538" s="13"/>
      <c r="B538" s="223"/>
      <c r="C538" s="224"/>
      <c r="D538" s="215" t="s">
        <v>141</v>
      </c>
      <c r="E538" s="225" t="s">
        <v>19</v>
      </c>
      <c r="F538" s="226" t="s">
        <v>179</v>
      </c>
      <c r="G538" s="224"/>
      <c r="H538" s="225" t="s">
        <v>19</v>
      </c>
      <c r="I538" s="227"/>
      <c r="J538" s="224"/>
      <c r="K538" s="224"/>
      <c r="L538" s="228"/>
      <c r="M538" s="229"/>
      <c r="N538" s="230"/>
      <c r="O538" s="230"/>
      <c r="P538" s="230"/>
      <c r="Q538" s="230"/>
      <c r="R538" s="230"/>
      <c r="S538" s="230"/>
      <c r="T538" s="23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2" t="s">
        <v>141</v>
      </c>
      <c r="AU538" s="232" t="s">
        <v>85</v>
      </c>
      <c r="AV538" s="13" t="s">
        <v>83</v>
      </c>
      <c r="AW538" s="13" t="s">
        <v>35</v>
      </c>
      <c r="AX538" s="13" t="s">
        <v>75</v>
      </c>
      <c r="AY538" s="232" t="s">
        <v>126</v>
      </c>
    </row>
    <row r="539" s="14" customFormat="1">
      <c r="A539" s="14"/>
      <c r="B539" s="233"/>
      <c r="C539" s="234"/>
      <c r="D539" s="215" t="s">
        <v>141</v>
      </c>
      <c r="E539" s="235" t="s">
        <v>19</v>
      </c>
      <c r="F539" s="236" t="s">
        <v>533</v>
      </c>
      <c r="G539" s="234"/>
      <c r="H539" s="237">
        <v>8.1999999999999993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3" t="s">
        <v>141</v>
      </c>
      <c r="AU539" s="243" t="s">
        <v>85</v>
      </c>
      <c r="AV539" s="14" t="s">
        <v>85</v>
      </c>
      <c r="AW539" s="14" t="s">
        <v>35</v>
      </c>
      <c r="AX539" s="14" t="s">
        <v>75</v>
      </c>
      <c r="AY539" s="243" t="s">
        <v>126</v>
      </c>
    </row>
    <row r="540" s="13" customFormat="1">
      <c r="A540" s="13"/>
      <c r="B540" s="223"/>
      <c r="C540" s="224"/>
      <c r="D540" s="215" t="s">
        <v>141</v>
      </c>
      <c r="E540" s="225" t="s">
        <v>19</v>
      </c>
      <c r="F540" s="226" t="s">
        <v>161</v>
      </c>
      <c r="G540" s="224"/>
      <c r="H540" s="225" t="s">
        <v>19</v>
      </c>
      <c r="I540" s="227"/>
      <c r="J540" s="224"/>
      <c r="K540" s="224"/>
      <c r="L540" s="228"/>
      <c r="M540" s="229"/>
      <c r="N540" s="230"/>
      <c r="O540" s="230"/>
      <c r="P540" s="230"/>
      <c r="Q540" s="230"/>
      <c r="R540" s="230"/>
      <c r="S540" s="230"/>
      <c r="T540" s="23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2" t="s">
        <v>141</v>
      </c>
      <c r="AU540" s="232" t="s">
        <v>85</v>
      </c>
      <c r="AV540" s="13" t="s">
        <v>83</v>
      </c>
      <c r="AW540" s="13" t="s">
        <v>35</v>
      </c>
      <c r="AX540" s="13" t="s">
        <v>75</v>
      </c>
      <c r="AY540" s="232" t="s">
        <v>126</v>
      </c>
    </row>
    <row r="541" s="14" customFormat="1">
      <c r="A541" s="14"/>
      <c r="B541" s="233"/>
      <c r="C541" s="234"/>
      <c r="D541" s="215" t="s">
        <v>141</v>
      </c>
      <c r="E541" s="235" t="s">
        <v>19</v>
      </c>
      <c r="F541" s="236" t="s">
        <v>439</v>
      </c>
      <c r="G541" s="234"/>
      <c r="H541" s="237">
        <v>16.5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3" t="s">
        <v>141</v>
      </c>
      <c r="AU541" s="243" t="s">
        <v>85</v>
      </c>
      <c r="AV541" s="14" t="s">
        <v>85</v>
      </c>
      <c r="AW541" s="14" t="s">
        <v>35</v>
      </c>
      <c r="AX541" s="14" t="s">
        <v>75</v>
      </c>
      <c r="AY541" s="243" t="s">
        <v>126</v>
      </c>
    </row>
    <row r="542" s="16" customFormat="1">
      <c r="A542" s="16"/>
      <c r="B542" s="255"/>
      <c r="C542" s="256"/>
      <c r="D542" s="215" t="s">
        <v>141</v>
      </c>
      <c r="E542" s="257" t="s">
        <v>19</v>
      </c>
      <c r="F542" s="258" t="s">
        <v>156</v>
      </c>
      <c r="G542" s="256"/>
      <c r="H542" s="259">
        <v>24.699999999999999</v>
      </c>
      <c r="I542" s="260"/>
      <c r="J542" s="256"/>
      <c r="K542" s="256"/>
      <c r="L542" s="261"/>
      <c r="M542" s="262"/>
      <c r="N542" s="263"/>
      <c r="O542" s="263"/>
      <c r="P542" s="263"/>
      <c r="Q542" s="263"/>
      <c r="R542" s="263"/>
      <c r="S542" s="263"/>
      <c r="T542" s="264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265" t="s">
        <v>141</v>
      </c>
      <c r="AU542" s="265" t="s">
        <v>85</v>
      </c>
      <c r="AV542" s="16" t="s">
        <v>157</v>
      </c>
      <c r="AW542" s="16" t="s">
        <v>35</v>
      </c>
      <c r="AX542" s="16" t="s">
        <v>75</v>
      </c>
      <c r="AY542" s="265" t="s">
        <v>126</v>
      </c>
    </row>
    <row r="543" s="13" customFormat="1">
      <c r="A543" s="13"/>
      <c r="B543" s="223"/>
      <c r="C543" s="224"/>
      <c r="D543" s="215" t="s">
        <v>141</v>
      </c>
      <c r="E543" s="225" t="s">
        <v>19</v>
      </c>
      <c r="F543" s="226" t="s">
        <v>330</v>
      </c>
      <c r="G543" s="224"/>
      <c r="H543" s="225" t="s">
        <v>19</v>
      </c>
      <c r="I543" s="227"/>
      <c r="J543" s="224"/>
      <c r="K543" s="224"/>
      <c r="L543" s="228"/>
      <c r="M543" s="229"/>
      <c r="N543" s="230"/>
      <c r="O543" s="230"/>
      <c r="P543" s="230"/>
      <c r="Q543" s="230"/>
      <c r="R543" s="230"/>
      <c r="S543" s="230"/>
      <c r="T543" s="23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2" t="s">
        <v>141</v>
      </c>
      <c r="AU543" s="232" t="s">
        <v>85</v>
      </c>
      <c r="AV543" s="13" t="s">
        <v>83</v>
      </c>
      <c r="AW543" s="13" t="s">
        <v>35</v>
      </c>
      <c r="AX543" s="13" t="s">
        <v>75</v>
      </c>
      <c r="AY543" s="232" t="s">
        <v>126</v>
      </c>
    </row>
    <row r="544" s="14" customFormat="1">
      <c r="A544" s="14"/>
      <c r="B544" s="233"/>
      <c r="C544" s="234"/>
      <c r="D544" s="215" t="s">
        <v>141</v>
      </c>
      <c r="E544" s="235" t="s">
        <v>19</v>
      </c>
      <c r="F544" s="236" t="s">
        <v>534</v>
      </c>
      <c r="G544" s="234"/>
      <c r="H544" s="237">
        <v>12.5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3" t="s">
        <v>141</v>
      </c>
      <c r="AU544" s="243" t="s">
        <v>85</v>
      </c>
      <c r="AV544" s="14" t="s">
        <v>85</v>
      </c>
      <c r="AW544" s="14" t="s">
        <v>35</v>
      </c>
      <c r="AX544" s="14" t="s">
        <v>75</v>
      </c>
      <c r="AY544" s="243" t="s">
        <v>126</v>
      </c>
    </row>
    <row r="545" s="15" customFormat="1">
      <c r="A545" s="15"/>
      <c r="B545" s="244"/>
      <c r="C545" s="245"/>
      <c r="D545" s="215" t="s">
        <v>141</v>
      </c>
      <c r="E545" s="246" t="s">
        <v>19</v>
      </c>
      <c r="F545" s="247" t="s">
        <v>146</v>
      </c>
      <c r="G545" s="245"/>
      <c r="H545" s="248">
        <v>37.200000000000003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4" t="s">
        <v>141</v>
      </c>
      <c r="AU545" s="254" t="s">
        <v>85</v>
      </c>
      <c r="AV545" s="15" t="s">
        <v>133</v>
      </c>
      <c r="AW545" s="15" t="s">
        <v>35</v>
      </c>
      <c r="AX545" s="15" t="s">
        <v>83</v>
      </c>
      <c r="AY545" s="254" t="s">
        <v>126</v>
      </c>
    </row>
    <row r="546" s="14" customFormat="1">
      <c r="A546" s="14"/>
      <c r="B546" s="233"/>
      <c r="C546" s="234"/>
      <c r="D546" s="215" t="s">
        <v>141</v>
      </c>
      <c r="E546" s="234"/>
      <c r="F546" s="236" t="s">
        <v>535</v>
      </c>
      <c r="G546" s="234"/>
      <c r="H546" s="237">
        <v>40.920000000000002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3" t="s">
        <v>141</v>
      </c>
      <c r="AU546" s="243" t="s">
        <v>85</v>
      </c>
      <c r="AV546" s="14" t="s">
        <v>85</v>
      </c>
      <c r="AW546" s="14" t="s">
        <v>4</v>
      </c>
      <c r="AX546" s="14" t="s">
        <v>83</v>
      </c>
      <c r="AY546" s="243" t="s">
        <v>126</v>
      </c>
    </row>
    <row r="547" s="2" customFormat="1" ht="24.15" customHeight="1">
      <c r="A547" s="40"/>
      <c r="B547" s="41"/>
      <c r="C547" s="202" t="s">
        <v>536</v>
      </c>
      <c r="D547" s="202" t="s">
        <v>128</v>
      </c>
      <c r="E547" s="203" t="s">
        <v>537</v>
      </c>
      <c r="F547" s="204" t="s">
        <v>538</v>
      </c>
      <c r="G547" s="205" t="s">
        <v>131</v>
      </c>
      <c r="H547" s="206">
        <v>4181</v>
      </c>
      <c r="I547" s="207"/>
      <c r="J547" s="208">
        <f>ROUND(I547*H547,2)</f>
        <v>0</v>
      </c>
      <c r="K547" s="204" t="s">
        <v>539</v>
      </c>
      <c r="L547" s="46"/>
      <c r="M547" s="209" t="s">
        <v>19</v>
      </c>
      <c r="N547" s="210" t="s">
        <v>46</v>
      </c>
      <c r="O547" s="86"/>
      <c r="P547" s="211">
        <f>O547*H547</f>
        <v>0</v>
      </c>
      <c r="Q547" s="211">
        <v>0.21099999999999999</v>
      </c>
      <c r="R547" s="211">
        <f>Q547*H547</f>
        <v>882.19099999999992</v>
      </c>
      <c r="S547" s="211">
        <v>0</v>
      </c>
      <c r="T547" s="212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3" t="s">
        <v>133</v>
      </c>
      <c r="AT547" s="213" t="s">
        <v>128</v>
      </c>
      <c r="AU547" s="213" t="s">
        <v>85</v>
      </c>
      <c r="AY547" s="19" t="s">
        <v>126</v>
      </c>
      <c r="BE547" s="214">
        <f>IF(N547="základní",J547,0)</f>
        <v>0</v>
      </c>
      <c r="BF547" s="214">
        <f>IF(N547="snížená",J547,0)</f>
        <v>0</v>
      </c>
      <c r="BG547" s="214">
        <f>IF(N547="zákl. přenesená",J547,0)</f>
        <v>0</v>
      </c>
      <c r="BH547" s="214">
        <f>IF(N547="sníž. přenesená",J547,0)</f>
        <v>0</v>
      </c>
      <c r="BI547" s="214">
        <f>IF(N547="nulová",J547,0)</f>
        <v>0</v>
      </c>
      <c r="BJ547" s="19" t="s">
        <v>83</v>
      </c>
      <c r="BK547" s="214">
        <f>ROUND(I547*H547,2)</f>
        <v>0</v>
      </c>
      <c r="BL547" s="19" t="s">
        <v>133</v>
      </c>
      <c r="BM547" s="213" t="s">
        <v>540</v>
      </c>
    </row>
    <row r="548" s="2" customFormat="1">
      <c r="A548" s="40"/>
      <c r="B548" s="41"/>
      <c r="C548" s="42"/>
      <c r="D548" s="215" t="s">
        <v>135</v>
      </c>
      <c r="E548" s="42"/>
      <c r="F548" s="216" t="s">
        <v>538</v>
      </c>
      <c r="G548" s="42"/>
      <c r="H548" s="42"/>
      <c r="I548" s="217"/>
      <c r="J548" s="42"/>
      <c r="K548" s="42"/>
      <c r="L548" s="46"/>
      <c r="M548" s="218"/>
      <c r="N548" s="219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135</v>
      </c>
      <c r="AU548" s="19" t="s">
        <v>85</v>
      </c>
    </row>
    <row r="549" s="2" customFormat="1">
      <c r="A549" s="40"/>
      <c r="B549" s="41"/>
      <c r="C549" s="42"/>
      <c r="D549" s="215" t="s">
        <v>139</v>
      </c>
      <c r="E549" s="42"/>
      <c r="F549" s="222" t="s">
        <v>541</v>
      </c>
      <c r="G549" s="42"/>
      <c r="H549" s="42"/>
      <c r="I549" s="217"/>
      <c r="J549" s="42"/>
      <c r="K549" s="42"/>
      <c r="L549" s="46"/>
      <c r="M549" s="218"/>
      <c r="N549" s="219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139</v>
      </c>
      <c r="AU549" s="19" t="s">
        <v>85</v>
      </c>
    </row>
    <row r="550" s="13" customFormat="1">
      <c r="A550" s="13"/>
      <c r="B550" s="223"/>
      <c r="C550" s="224"/>
      <c r="D550" s="215" t="s">
        <v>141</v>
      </c>
      <c r="E550" s="225" t="s">
        <v>19</v>
      </c>
      <c r="F550" s="226" t="s">
        <v>542</v>
      </c>
      <c r="G550" s="224"/>
      <c r="H550" s="225" t="s">
        <v>19</v>
      </c>
      <c r="I550" s="227"/>
      <c r="J550" s="224"/>
      <c r="K550" s="224"/>
      <c r="L550" s="228"/>
      <c r="M550" s="229"/>
      <c r="N550" s="230"/>
      <c r="O550" s="230"/>
      <c r="P550" s="230"/>
      <c r="Q550" s="230"/>
      <c r="R550" s="230"/>
      <c r="S550" s="230"/>
      <c r="T550" s="23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2" t="s">
        <v>141</v>
      </c>
      <c r="AU550" s="232" t="s">
        <v>85</v>
      </c>
      <c r="AV550" s="13" t="s">
        <v>83</v>
      </c>
      <c r="AW550" s="13" t="s">
        <v>35</v>
      </c>
      <c r="AX550" s="13" t="s">
        <v>75</v>
      </c>
      <c r="AY550" s="232" t="s">
        <v>126</v>
      </c>
    </row>
    <row r="551" s="14" customFormat="1">
      <c r="A551" s="14"/>
      <c r="B551" s="233"/>
      <c r="C551" s="234"/>
      <c r="D551" s="215" t="s">
        <v>141</v>
      </c>
      <c r="E551" s="235" t="s">
        <v>19</v>
      </c>
      <c r="F551" s="236" t="s">
        <v>287</v>
      </c>
      <c r="G551" s="234"/>
      <c r="H551" s="237">
        <v>4181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3" t="s">
        <v>141</v>
      </c>
      <c r="AU551" s="243" t="s">
        <v>85</v>
      </c>
      <c r="AV551" s="14" t="s">
        <v>85</v>
      </c>
      <c r="AW551" s="14" t="s">
        <v>35</v>
      </c>
      <c r="AX551" s="14" t="s">
        <v>83</v>
      </c>
      <c r="AY551" s="243" t="s">
        <v>126</v>
      </c>
    </row>
    <row r="552" s="2" customFormat="1" ht="16.5" customHeight="1">
      <c r="A552" s="40"/>
      <c r="B552" s="41"/>
      <c r="C552" s="202" t="s">
        <v>543</v>
      </c>
      <c r="D552" s="202" t="s">
        <v>128</v>
      </c>
      <c r="E552" s="203" t="s">
        <v>482</v>
      </c>
      <c r="F552" s="204" t="s">
        <v>483</v>
      </c>
      <c r="G552" s="205" t="s">
        <v>131</v>
      </c>
      <c r="H552" s="206">
        <v>8362</v>
      </c>
      <c r="I552" s="207"/>
      <c r="J552" s="208">
        <f>ROUND(I552*H552,2)</f>
        <v>0</v>
      </c>
      <c r="K552" s="204" t="s">
        <v>132</v>
      </c>
      <c r="L552" s="46"/>
      <c r="M552" s="209" t="s">
        <v>19</v>
      </c>
      <c r="N552" s="210" t="s">
        <v>46</v>
      </c>
      <c r="O552" s="86"/>
      <c r="P552" s="211">
        <f>O552*H552</f>
        <v>0</v>
      </c>
      <c r="Q552" s="211">
        <v>0.00031</v>
      </c>
      <c r="R552" s="211">
        <f>Q552*H552</f>
        <v>2.5922200000000002</v>
      </c>
      <c r="S552" s="211">
        <v>0</v>
      </c>
      <c r="T552" s="212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3" t="s">
        <v>133</v>
      </c>
      <c r="AT552" s="213" t="s">
        <v>128</v>
      </c>
      <c r="AU552" s="213" t="s">
        <v>85</v>
      </c>
      <c r="AY552" s="19" t="s">
        <v>126</v>
      </c>
      <c r="BE552" s="214">
        <f>IF(N552="základní",J552,0)</f>
        <v>0</v>
      </c>
      <c r="BF552" s="214">
        <f>IF(N552="snížená",J552,0)</f>
        <v>0</v>
      </c>
      <c r="BG552" s="214">
        <f>IF(N552="zákl. přenesená",J552,0)</f>
        <v>0</v>
      </c>
      <c r="BH552" s="214">
        <f>IF(N552="sníž. přenesená",J552,0)</f>
        <v>0</v>
      </c>
      <c r="BI552" s="214">
        <f>IF(N552="nulová",J552,0)</f>
        <v>0</v>
      </c>
      <c r="BJ552" s="19" t="s">
        <v>83</v>
      </c>
      <c r="BK552" s="214">
        <f>ROUND(I552*H552,2)</f>
        <v>0</v>
      </c>
      <c r="BL552" s="19" t="s">
        <v>133</v>
      </c>
      <c r="BM552" s="213" t="s">
        <v>544</v>
      </c>
    </row>
    <row r="553" s="2" customFormat="1">
      <c r="A553" s="40"/>
      <c r="B553" s="41"/>
      <c r="C553" s="42"/>
      <c r="D553" s="215" t="s">
        <v>135</v>
      </c>
      <c r="E553" s="42"/>
      <c r="F553" s="216" t="s">
        <v>485</v>
      </c>
      <c r="G553" s="42"/>
      <c r="H553" s="42"/>
      <c r="I553" s="217"/>
      <c r="J553" s="42"/>
      <c r="K553" s="42"/>
      <c r="L553" s="46"/>
      <c r="M553" s="218"/>
      <c r="N553" s="219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135</v>
      </c>
      <c r="AU553" s="19" t="s">
        <v>85</v>
      </c>
    </row>
    <row r="554" s="2" customFormat="1">
      <c r="A554" s="40"/>
      <c r="B554" s="41"/>
      <c r="C554" s="42"/>
      <c r="D554" s="220" t="s">
        <v>137</v>
      </c>
      <c r="E554" s="42"/>
      <c r="F554" s="221" t="s">
        <v>486</v>
      </c>
      <c r="G554" s="42"/>
      <c r="H554" s="42"/>
      <c r="I554" s="217"/>
      <c r="J554" s="42"/>
      <c r="K554" s="42"/>
      <c r="L554" s="46"/>
      <c r="M554" s="218"/>
      <c r="N554" s="219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137</v>
      </c>
      <c r="AU554" s="19" t="s">
        <v>85</v>
      </c>
    </row>
    <row r="555" s="13" customFormat="1">
      <c r="A555" s="13"/>
      <c r="B555" s="223"/>
      <c r="C555" s="224"/>
      <c r="D555" s="215" t="s">
        <v>141</v>
      </c>
      <c r="E555" s="225" t="s">
        <v>19</v>
      </c>
      <c r="F555" s="226" t="s">
        <v>542</v>
      </c>
      <c r="G555" s="224"/>
      <c r="H555" s="225" t="s">
        <v>19</v>
      </c>
      <c r="I555" s="227"/>
      <c r="J555" s="224"/>
      <c r="K555" s="224"/>
      <c r="L555" s="228"/>
      <c r="M555" s="229"/>
      <c r="N555" s="230"/>
      <c r="O555" s="230"/>
      <c r="P555" s="230"/>
      <c r="Q555" s="230"/>
      <c r="R555" s="230"/>
      <c r="S555" s="230"/>
      <c r="T555" s="23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2" t="s">
        <v>141</v>
      </c>
      <c r="AU555" s="232" t="s">
        <v>85</v>
      </c>
      <c r="AV555" s="13" t="s">
        <v>83</v>
      </c>
      <c r="AW555" s="13" t="s">
        <v>35</v>
      </c>
      <c r="AX555" s="13" t="s">
        <v>75</v>
      </c>
      <c r="AY555" s="232" t="s">
        <v>126</v>
      </c>
    </row>
    <row r="556" s="14" customFormat="1">
      <c r="A556" s="14"/>
      <c r="B556" s="233"/>
      <c r="C556" s="234"/>
      <c r="D556" s="215" t="s">
        <v>141</v>
      </c>
      <c r="E556" s="235" t="s">
        <v>19</v>
      </c>
      <c r="F556" s="236" t="s">
        <v>545</v>
      </c>
      <c r="G556" s="234"/>
      <c r="H556" s="237">
        <v>8362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3" t="s">
        <v>141</v>
      </c>
      <c r="AU556" s="243" t="s">
        <v>85</v>
      </c>
      <c r="AV556" s="14" t="s">
        <v>85</v>
      </c>
      <c r="AW556" s="14" t="s">
        <v>35</v>
      </c>
      <c r="AX556" s="14" t="s">
        <v>83</v>
      </c>
      <c r="AY556" s="243" t="s">
        <v>126</v>
      </c>
    </row>
    <row r="557" s="2" customFormat="1" ht="16.5" customHeight="1">
      <c r="A557" s="40"/>
      <c r="B557" s="41"/>
      <c r="C557" s="202" t="s">
        <v>546</v>
      </c>
      <c r="D557" s="202" t="s">
        <v>128</v>
      </c>
      <c r="E557" s="203" t="s">
        <v>547</v>
      </c>
      <c r="F557" s="204" t="s">
        <v>548</v>
      </c>
      <c r="G557" s="205" t="s">
        <v>131</v>
      </c>
      <c r="H557" s="206">
        <v>4181</v>
      </c>
      <c r="I557" s="207"/>
      <c r="J557" s="208">
        <f>ROUND(I557*H557,2)</f>
        <v>0</v>
      </c>
      <c r="K557" s="204" t="s">
        <v>132</v>
      </c>
      <c r="L557" s="46"/>
      <c r="M557" s="209" t="s">
        <v>19</v>
      </c>
      <c r="N557" s="210" t="s">
        <v>46</v>
      </c>
      <c r="O557" s="86"/>
      <c r="P557" s="211">
        <f>O557*H557</f>
        <v>0</v>
      </c>
      <c r="Q557" s="211">
        <v>0.00051000000000000004</v>
      </c>
      <c r="R557" s="211">
        <f>Q557*H557</f>
        <v>2.1323100000000004</v>
      </c>
      <c r="S557" s="211">
        <v>0</v>
      </c>
      <c r="T557" s="212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3" t="s">
        <v>133</v>
      </c>
      <c r="AT557" s="213" t="s">
        <v>128</v>
      </c>
      <c r="AU557" s="213" t="s">
        <v>85</v>
      </c>
      <c r="AY557" s="19" t="s">
        <v>126</v>
      </c>
      <c r="BE557" s="214">
        <f>IF(N557="základní",J557,0)</f>
        <v>0</v>
      </c>
      <c r="BF557" s="214">
        <f>IF(N557="snížená",J557,0)</f>
        <v>0</v>
      </c>
      <c r="BG557" s="214">
        <f>IF(N557="zákl. přenesená",J557,0)</f>
        <v>0</v>
      </c>
      <c r="BH557" s="214">
        <f>IF(N557="sníž. přenesená",J557,0)</f>
        <v>0</v>
      </c>
      <c r="BI557" s="214">
        <f>IF(N557="nulová",J557,0)</f>
        <v>0</v>
      </c>
      <c r="BJ557" s="19" t="s">
        <v>83</v>
      </c>
      <c r="BK557" s="214">
        <f>ROUND(I557*H557,2)</f>
        <v>0</v>
      </c>
      <c r="BL557" s="19" t="s">
        <v>133</v>
      </c>
      <c r="BM557" s="213" t="s">
        <v>549</v>
      </c>
    </row>
    <row r="558" s="2" customFormat="1">
      <c r="A558" s="40"/>
      <c r="B558" s="41"/>
      <c r="C558" s="42"/>
      <c r="D558" s="215" t="s">
        <v>135</v>
      </c>
      <c r="E558" s="42"/>
      <c r="F558" s="216" t="s">
        <v>550</v>
      </c>
      <c r="G558" s="42"/>
      <c r="H558" s="42"/>
      <c r="I558" s="217"/>
      <c r="J558" s="42"/>
      <c r="K558" s="42"/>
      <c r="L558" s="46"/>
      <c r="M558" s="218"/>
      <c r="N558" s="219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135</v>
      </c>
      <c r="AU558" s="19" t="s">
        <v>85</v>
      </c>
    </row>
    <row r="559" s="2" customFormat="1">
      <c r="A559" s="40"/>
      <c r="B559" s="41"/>
      <c r="C559" s="42"/>
      <c r="D559" s="220" t="s">
        <v>137</v>
      </c>
      <c r="E559" s="42"/>
      <c r="F559" s="221" t="s">
        <v>551</v>
      </c>
      <c r="G559" s="42"/>
      <c r="H559" s="42"/>
      <c r="I559" s="217"/>
      <c r="J559" s="42"/>
      <c r="K559" s="42"/>
      <c r="L559" s="46"/>
      <c r="M559" s="218"/>
      <c r="N559" s="219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137</v>
      </c>
      <c r="AU559" s="19" t="s">
        <v>85</v>
      </c>
    </row>
    <row r="560" s="13" customFormat="1">
      <c r="A560" s="13"/>
      <c r="B560" s="223"/>
      <c r="C560" s="224"/>
      <c r="D560" s="215" t="s">
        <v>141</v>
      </c>
      <c r="E560" s="225" t="s">
        <v>19</v>
      </c>
      <c r="F560" s="226" t="s">
        <v>542</v>
      </c>
      <c r="G560" s="224"/>
      <c r="H560" s="225" t="s">
        <v>19</v>
      </c>
      <c r="I560" s="227"/>
      <c r="J560" s="224"/>
      <c r="K560" s="224"/>
      <c r="L560" s="228"/>
      <c r="M560" s="229"/>
      <c r="N560" s="230"/>
      <c r="O560" s="230"/>
      <c r="P560" s="230"/>
      <c r="Q560" s="230"/>
      <c r="R560" s="230"/>
      <c r="S560" s="230"/>
      <c r="T560" s="23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2" t="s">
        <v>141</v>
      </c>
      <c r="AU560" s="232" t="s">
        <v>85</v>
      </c>
      <c r="AV560" s="13" t="s">
        <v>83</v>
      </c>
      <c r="AW560" s="13" t="s">
        <v>35</v>
      </c>
      <c r="AX560" s="13" t="s">
        <v>75</v>
      </c>
      <c r="AY560" s="232" t="s">
        <v>126</v>
      </c>
    </row>
    <row r="561" s="14" customFormat="1">
      <c r="A561" s="14"/>
      <c r="B561" s="233"/>
      <c r="C561" s="234"/>
      <c r="D561" s="215" t="s">
        <v>141</v>
      </c>
      <c r="E561" s="235" t="s">
        <v>19</v>
      </c>
      <c r="F561" s="236" t="s">
        <v>287</v>
      </c>
      <c r="G561" s="234"/>
      <c r="H561" s="237">
        <v>4181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3" t="s">
        <v>141</v>
      </c>
      <c r="AU561" s="243" t="s">
        <v>85</v>
      </c>
      <c r="AV561" s="14" t="s">
        <v>85</v>
      </c>
      <c r="AW561" s="14" t="s">
        <v>35</v>
      </c>
      <c r="AX561" s="14" t="s">
        <v>83</v>
      </c>
      <c r="AY561" s="243" t="s">
        <v>126</v>
      </c>
    </row>
    <row r="562" s="2" customFormat="1" ht="16.5" customHeight="1">
      <c r="A562" s="40"/>
      <c r="B562" s="41"/>
      <c r="C562" s="202" t="s">
        <v>552</v>
      </c>
      <c r="D562" s="202" t="s">
        <v>128</v>
      </c>
      <c r="E562" s="203" t="s">
        <v>553</v>
      </c>
      <c r="F562" s="204" t="s">
        <v>554</v>
      </c>
      <c r="G562" s="205" t="s">
        <v>131</v>
      </c>
      <c r="H562" s="206">
        <v>4181</v>
      </c>
      <c r="I562" s="207"/>
      <c r="J562" s="208">
        <f>ROUND(I562*H562,2)</f>
        <v>0</v>
      </c>
      <c r="K562" s="204" t="s">
        <v>132</v>
      </c>
      <c r="L562" s="46"/>
      <c r="M562" s="209" t="s">
        <v>19</v>
      </c>
      <c r="N562" s="210" t="s">
        <v>46</v>
      </c>
      <c r="O562" s="86"/>
      <c r="P562" s="211">
        <f>O562*H562</f>
        <v>0</v>
      </c>
      <c r="Q562" s="211">
        <v>0.21099999999999999</v>
      </c>
      <c r="R562" s="211">
        <f>Q562*H562</f>
        <v>882.19099999999992</v>
      </c>
      <c r="S562" s="211">
        <v>0</v>
      </c>
      <c r="T562" s="212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3" t="s">
        <v>133</v>
      </c>
      <c r="AT562" s="213" t="s">
        <v>128</v>
      </c>
      <c r="AU562" s="213" t="s">
        <v>85</v>
      </c>
      <c r="AY562" s="19" t="s">
        <v>126</v>
      </c>
      <c r="BE562" s="214">
        <f>IF(N562="základní",J562,0)</f>
        <v>0</v>
      </c>
      <c r="BF562" s="214">
        <f>IF(N562="snížená",J562,0)</f>
        <v>0</v>
      </c>
      <c r="BG562" s="214">
        <f>IF(N562="zákl. přenesená",J562,0)</f>
        <v>0</v>
      </c>
      <c r="BH562" s="214">
        <f>IF(N562="sníž. přenesená",J562,0)</f>
        <v>0</v>
      </c>
      <c r="BI562" s="214">
        <f>IF(N562="nulová",J562,0)</f>
        <v>0</v>
      </c>
      <c r="BJ562" s="19" t="s">
        <v>83</v>
      </c>
      <c r="BK562" s="214">
        <f>ROUND(I562*H562,2)</f>
        <v>0</v>
      </c>
      <c r="BL562" s="19" t="s">
        <v>133</v>
      </c>
      <c r="BM562" s="213" t="s">
        <v>555</v>
      </c>
    </row>
    <row r="563" s="2" customFormat="1">
      <c r="A563" s="40"/>
      <c r="B563" s="41"/>
      <c r="C563" s="42"/>
      <c r="D563" s="215" t="s">
        <v>135</v>
      </c>
      <c r="E563" s="42"/>
      <c r="F563" s="216" t="s">
        <v>556</v>
      </c>
      <c r="G563" s="42"/>
      <c r="H563" s="42"/>
      <c r="I563" s="217"/>
      <c r="J563" s="42"/>
      <c r="K563" s="42"/>
      <c r="L563" s="46"/>
      <c r="M563" s="218"/>
      <c r="N563" s="219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135</v>
      </c>
      <c r="AU563" s="19" t="s">
        <v>85</v>
      </c>
    </row>
    <row r="564" s="2" customFormat="1">
      <c r="A564" s="40"/>
      <c r="B564" s="41"/>
      <c r="C564" s="42"/>
      <c r="D564" s="220" t="s">
        <v>137</v>
      </c>
      <c r="E564" s="42"/>
      <c r="F564" s="221" t="s">
        <v>557</v>
      </c>
      <c r="G564" s="42"/>
      <c r="H564" s="42"/>
      <c r="I564" s="217"/>
      <c r="J564" s="42"/>
      <c r="K564" s="42"/>
      <c r="L564" s="46"/>
      <c r="M564" s="218"/>
      <c r="N564" s="219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137</v>
      </c>
      <c r="AU564" s="19" t="s">
        <v>85</v>
      </c>
    </row>
    <row r="565" s="2" customFormat="1">
      <c r="A565" s="40"/>
      <c r="B565" s="41"/>
      <c r="C565" s="42"/>
      <c r="D565" s="215" t="s">
        <v>139</v>
      </c>
      <c r="E565" s="42"/>
      <c r="F565" s="222" t="s">
        <v>541</v>
      </c>
      <c r="G565" s="42"/>
      <c r="H565" s="42"/>
      <c r="I565" s="217"/>
      <c r="J565" s="42"/>
      <c r="K565" s="42"/>
      <c r="L565" s="46"/>
      <c r="M565" s="218"/>
      <c r="N565" s="219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139</v>
      </c>
      <c r="AU565" s="19" t="s">
        <v>85</v>
      </c>
    </row>
    <row r="566" s="13" customFormat="1">
      <c r="A566" s="13"/>
      <c r="B566" s="223"/>
      <c r="C566" s="224"/>
      <c r="D566" s="215" t="s">
        <v>141</v>
      </c>
      <c r="E566" s="225" t="s">
        <v>19</v>
      </c>
      <c r="F566" s="226" t="s">
        <v>542</v>
      </c>
      <c r="G566" s="224"/>
      <c r="H566" s="225" t="s">
        <v>19</v>
      </c>
      <c r="I566" s="227"/>
      <c r="J566" s="224"/>
      <c r="K566" s="224"/>
      <c r="L566" s="228"/>
      <c r="M566" s="229"/>
      <c r="N566" s="230"/>
      <c r="O566" s="230"/>
      <c r="P566" s="230"/>
      <c r="Q566" s="230"/>
      <c r="R566" s="230"/>
      <c r="S566" s="230"/>
      <c r="T566" s="23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2" t="s">
        <v>141</v>
      </c>
      <c r="AU566" s="232" t="s">
        <v>85</v>
      </c>
      <c r="AV566" s="13" t="s">
        <v>83</v>
      </c>
      <c r="AW566" s="13" t="s">
        <v>35</v>
      </c>
      <c r="AX566" s="13" t="s">
        <v>75</v>
      </c>
      <c r="AY566" s="232" t="s">
        <v>126</v>
      </c>
    </row>
    <row r="567" s="14" customFormat="1">
      <c r="A567" s="14"/>
      <c r="B567" s="233"/>
      <c r="C567" s="234"/>
      <c r="D567" s="215" t="s">
        <v>141</v>
      </c>
      <c r="E567" s="235" t="s">
        <v>19</v>
      </c>
      <c r="F567" s="236" t="s">
        <v>287</v>
      </c>
      <c r="G567" s="234"/>
      <c r="H567" s="237">
        <v>4181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3" t="s">
        <v>141</v>
      </c>
      <c r="AU567" s="243" t="s">
        <v>85</v>
      </c>
      <c r="AV567" s="14" t="s">
        <v>85</v>
      </c>
      <c r="AW567" s="14" t="s">
        <v>35</v>
      </c>
      <c r="AX567" s="14" t="s">
        <v>83</v>
      </c>
      <c r="AY567" s="243" t="s">
        <v>126</v>
      </c>
    </row>
    <row r="568" s="2" customFormat="1" ht="21.75" customHeight="1">
      <c r="A568" s="40"/>
      <c r="B568" s="41"/>
      <c r="C568" s="202" t="s">
        <v>558</v>
      </c>
      <c r="D568" s="202" t="s">
        <v>128</v>
      </c>
      <c r="E568" s="203" t="s">
        <v>559</v>
      </c>
      <c r="F568" s="204" t="s">
        <v>560</v>
      </c>
      <c r="G568" s="205" t="s">
        <v>131</v>
      </c>
      <c r="H568" s="206">
        <v>4181</v>
      </c>
      <c r="I568" s="207"/>
      <c r="J568" s="208">
        <f>ROUND(I568*H568,2)</f>
        <v>0</v>
      </c>
      <c r="K568" s="204" t="s">
        <v>132</v>
      </c>
      <c r="L568" s="46"/>
      <c r="M568" s="209" t="s">
        <v>19</v>
      </c>
      <c r="N568" s="210" t="s">
        <v>46</v>
      </c>
      <c r="O568" s="86"/>
      <c r="P568" s="211">
        <f>O568*H568</f>
        <v>0</v>
      </c>
      <c r="Q568" s="211">
        <v>0.10373</v>
      </c>
      <c r="R568" s="211">
        <f>Q568*H568</f>
        <v>433.69513000000001</v>
      </c>
      <c r="S568" s="211">
        <v>0</v>
      </c>
      <c r="T568" s="212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3" t="s">
        <v>133</v>
      </c>
      <c r="AT568" s="213" t="s">
        <v>128</v>
      </c>
      <c r="AU568" s="213" t="s">
        <v>85</v>
      </c>
      <c r="AY568" s="19" t="s">
        <v>126</v>
      </c>
      <c r="BE568" s="214">
        <f>IF(N568="základní",J568,0)</f>
        <v>0</v>
      </c>
      <c r="BF568" s="214">
        <f>IF(N568="snížená",J568,0)</f>
        <v>0</v>
      </c>
      <c r="BG568" s="214">
        <f>IF(N568="zákl. přenesená",J568,0)</f>
        <v>0</v>
      </c>
      <c r="BH568" s="214">
        <f>IF(N568="sníž. přenesená",J568,0)</f>
        <v>0</v>
      </c>
      <c r="BI568" s="214">
        <f>IF(N568="nulová",J568,0)</f>
        <v>0</v>
      </c>
      <c r="BJ568" s="19" t="s">
        <v>83</v>
      </c>
      <c r="BK568" s="214">
        <f>ROUND(I568*H568,2)</f>
        <v>0</v>
      </c>
      <c r="BL568" s="19" t="s">
        <v>133</v>
      </c>
      <c r="BM568" s="213" t="s">
        <v>561</v>
      </c>
    </row>
    <row r="569" s="2" customFormat="1">
      <c r="A569" s="40"/>
      <c r="B569" s="41"/>
      <c r="C569" s="42"/>
      <c r="D569" s="215" t="s">
        <v>135</v>
      </c>
      <c r="E569" s="42"/>
      <c r="F569" s="216" t="s">
        <v>562</v>
      </c>
      <c r="G569" s="42"/>
      <c r="H569" s="42"/>
      <c r="I569" s="217"/>
      <c r="J569" s="42"/>
      <c r="K569" s="42"/>
      <c r="L569" s="46"/>
      <c r="M569" s="218"/>
      <c r="N569" s="219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135</v>
      </c>
      <c r="AU569" s="19" t="s">
        <v>85</v>
      </c>
    </row>
    <row r="570" s="2" customFormat="1">
      <c r="A570" s="40"/>
      <c r="B570" s="41"/>
      <c r="C570" s="42"/>
      <c r="D570" s="220" t="s">
        <v>137</v>
      </c>
      <c r="E570" s="42"/>
      <c r="F570" s="221" t="s">
        <v>563</v>
      </c>
      <c r="G570" s="42"/>
      <c r="H570" s="42"/>
      <c r="I570" s="217"/>
      <c r="J570" s="42"/>
      <c r="K570" s="42"/>
      <c r="L570" s="46"/>
      <c r="M570" s="218"/>
      <c r="N570" s="219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137</v>
      </c>
      <c r="AU570" s="19" t="s">
        <v>85</v>
      </c>
    </row>
    <row r="571" s="2" customFormat="1">
      <c r="A571" s="40"/>
      <c r="B571" s="41"/>
      <c r="C571" s="42"/>
      <c r="D571" s="215" t="s">
        <v>139</v>
      </c>
      <c r="E571" s="42"/>
      <c r="F571" s="222" t="s">
        <v>500</v>
      </c>
      <c r="G571" s="42"/>
      <c r="H571" s="42"/>
      <c r="I571" s="217"/>
      <c r="J571" s="42"/>
      <c r="K571" s="42"/>
      <c r="L571" s="46"/>
      <c r="M571" s="218"/>
      <c r="N571" s="219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139</v>
      </c>
      <c r="AU571" s="19" t="s">
        <v>85</v>
      </c>
    </row>
    <row r="572" s="13" customFormat="1">
      <c r="A572" s="13"/>
      <c r="B572" s="223"/>
      <c r="C572" s="224"/>
      <c r="D572" s="215" t="s">
        <v>141</v>
      </c>
      <c r="E572" s="225" t="s">
        <v>19</v>
      </c>
      <c r="F572" s="226" t="s">
        <v>542</v>
      </c>
      <c r="G572" s="224"/>
      <c r="H572" s="225" t="s">
        <v>19</v>
      </c>
      <c r="I572" s="227"/>
      <c r="J572" s="224"/>
      <c r="K572" s="224"/>
      <c r="L572" s="228"/>
      <c r="M572" s="229"/>
      <c r="N572" s="230"/>
      <c r="O572" s="230"/>
      <c r="P572" s="230"/>
      <c r="Q572" s="230"/>
      <c r="R572" s="230"/>
      <c r="S572" s="230"/>
      <c r="T572" s="23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2" t="s">
        <v>141</v>
      </c>
      <c r="AU572" s="232" t="s">
        <v>85</v>
      </c>
      <c r="AV572" s="13" t="s">
        <v>83</v>
      </c>
      <c r="AW572" s="13" t="s">
        <v>35</v>
      </c>
      <c r="AX572" s="13" t="s">
        <v>75</v>
      </c>
      <c r="AY572" s="232" t="s">
        <v>126</v>
      </c>
    </row>
    <row r="573" s="14" customFormat="1">
      <c r="A573" s="14"/>
      <c r="B573" s="233"/>
      <c r="C573" s="234"/>
      <c r="D573" s="215" t="s">
        <v>141</v>
      </c>
      <c r="E573" s="235" t="s">
        <v>19</v>
      </c>
      <c r="F573" s="236" t="s">
        <v>287</v>
      </c>
      <c r="G573" s="234"/>
      <c r="H573" s="237">
        <v>4181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3" t="s">
        <v>141</v>
      </c>
      <c r="AU573" s="243" t="s">
        <v>85</v>
      </c>
      <c r="AV573" s="14" t="s">
        <v>85</v>
      </c>
      <c r="AW573" s="14" t="s">
        <v>35</v>
      </c>
      <c r="AX573" s="14" t="s">
        <v>83</v>
      </c>
      <c r="AY573" s="243" t="s">
        <v>126</v>
      </c>
    </row>
    <row r="574" s="12" customFormat="1" ht="22.8" customHeight="1">
      <c r="A574" s="12"/>
      <c r="B574" s="186"/>
      <c r="C574" s="187"/>
      <c r="D574" s="188" t="s">
        <v>74</v>
      </c>
      <c r="E574" s="200" t="s">
        <v>200</v>
      </c>
      <c r="F574" s="200" t="s">
        <v>564</v>
      </c>
      <c r="G574" s="187"/>
      <c r="H574" s="187"/>
      <c r="I574" s="190"/>
      <c r="J574" s="201">
        <f>BK574</f>
        <v>0</v>
      </c>
      <c r="K574" s="187"/>
      <c r="L574" s="192"/>
      <c r="M574" s="193"/>
      <c r="N574" s="194"/>
      <c r="O574" s="194"/>
      <c r="P574" s="195">
        <f>SUM(P575:P578)</f>
        <v>0</v>
      </c>
      <c r="Q574" s="194"/>
      <c r="R574" s="195">
        <f>SUM(R575:R578)</f>
        <v>6.7328000000000001</v>
      </c>
      <c r="S574" s="194"/>
      <c r="T574" s="196">
        <f>SUM(T575:T578)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197" t="s">
        <v>83</v>
      </c>
      <c r="AT574" s="198" t="s">
        <v>74</v>
      </c>
      <c r="AU574" s="198" t="s">
        <v>83</v>
      </c>
      <c r="AY574" s="197" t="s">
        <v>126</v>
      </c>
      <c r="BK574" s="199">
        <f>SUM(BK575:BK578)</f>
        <v>0</v>
      </c>
    </row>
    <row r="575" s="2" customFormat="1" ht="16.5" customHeight="1">
      <c r="A575" s="40"/>
      <c r="B575" s="41"/>
      <c r="C575" s="202" t="s">
        <v>565</v>
      </c>
      <c r="D575" s="202" t="s">
        <v>128</v>
      </c>
      <c r="E575" s="203" t="s">
        <v>566</v>
      </c>
      <c r="F575" s="204" t="s">
        <v>567</v>
      </c>
      <c r="G575" s="205" t="s">
        <v>568</v>
      </c>
      <c r="H575" s="206">
        <v>16</v>
      </c>
      <c r="I575" s="207"/>
      <c r="J575" s="208">
        <f>ROUND(I575*H575,2)</f>
        <v>0</v>
      </c>
      <c r="K575" s="204" t="s">
        <v>132</v>
      </c>
      <c r="L575" s="46"/>
      <c r="M575" s="209" t="s">
        <v>19</v>
      </c>
      <c r="N575" s="210" t="s">
        <v>46</v>
      </c>
      <c r="O575" s="86"/>
      <c r="P575" s="211">
        <f>O575*H575</f>
        <v>0</v>
      </c>
      <c r="Q575" s="211">
        <v>0.42080000000000001</v>
      </c>
      <c r="R575" s="211">
        <f>Q575*H575</f>
        <v>6.7328000000000001</v>
      </c>
      <c r="S575" s="211">
        <v>0</v>
      </c>
      <c r="T575" s="212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3" t="s">
        <v>133</v>
      </c>
      <c r="AT575" s="213" t="s">
        <v>128</v>
      </c>
      <c r="AU575" s="213" t="s">
        <v>85</v>
      </c>
      <c r="AY575" s="19" t="s">
        <v>126</v>
      </c>
      <c r="BE575" s="214">
        <f>IF(N575="základní",J575,0)</f>
        <v>0</v>
      </c>
      <c r="BF575" s="214">
        <f>IF(N575="snížená",J575,0)</f>
        <v>0</v>
      </c>
      <c r="BG575" s="214">
        <f>IF(N575="zákl. přenesená",J575,0)</f>
        <v>0</v>
      </c>
      <c r="BH575" s="214">
        <f>IF(N575="sníž. přenesená",J575,0)</f>
        <v>0</v>
      </c>
      <c r="BI575" s="214">
        <f>IF(N575="nulová",J575,0)</f>
        <v>0</v>
      </c>
      <c r="BJ575" s="19" t="s">
        <v>83</v>
      </c>
      <c r="BK575" s="214">
        <f>ROUND(I575*H575,2)</f>
        <v>0</v>
      </c>
      <c r="BL575" s="19" t="s">
        <v>133</v>
      </c>
      <c r="BM575" s="213" t="s">
        <v>569</v>
      </c>
    </row>
    <row r="576" s="2" customFormat="1">
      <c r="A576" s="40"/>
      <c r="B576" s="41"/>
      <c r="C576" s="42"/>
      <c r="D576" s="215" t="s">
        <v>135</v>
      </c>
      <c r="E576" s="42"/>
      <c r="F576" s="216" t="s">
        <v>567</v>
      </c>
      <c r="G576" s="42"/>
      <c r="H576" s="42"/>
      <c r="I576" s="217"/>
      <c r="J576" s="42"/>
      <c r="K576" s="42"/>
      <c r="L576" s="46"/>
      <c r="M576" s="218"/>
      <c r="N576" s="219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135</v>
      </c>
      <c r="AU576" s="19" t="s">
        <v>85</v>
      </c>
    </row>
    <row r="577" s="2" customFormat="1">
      <c r="A577" s="40"/>
      <c r="B577" s="41"/>
      <c r="C577" s="42"/>
      <c r="D577" s="220" t="s">
        <v>137</v>
      </c>
      <c r="E577" s="42"/>
      <c r="F577" s="221" t="s">
        <v>570</v>
      </c>
      <c r="G577" s="42"/>
      <c r="H577" s="42"/>
      <c r="I577" s="217"/>
      <c r="J577" s="42"/>
      <c r="K577" s="42"/>
      <c r="L577" s="46"/>
      <c r="M577" s="218"/>
      <c r="N577" s="219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137</v>
      </c>
      <c r="AU577" s="19" t="s">
        <v>85</v>
      </c>
    </row>
    <row r="578" s="2" customFormat="1">
      <c r="A578" s="40"/>
      <c r="B578" s="41"/>
      <c r="C578" s="42"/>
      <c r="D578" s="215" t="s">
        <v>139</v>
      </c>
      <c r="E578" s="42"/>
      <c r="F578" s="222" t="s">
        <v>571</v>
      </c>
      <c r="G578" s="42"/>
      <c r="H578" s="42"/>
      <c r="I578" s="217"/>
      <c r="J578" s="42"/>
      <c r="K578" s="42"/>
      <c r="L578" s="46"/>
      <c r="M578" s="218"/>
      <c r="N578" s="219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139</v>
      </c>
      <c r="AU578" s="19" t="s">
        <v>85</v>
      </c>
    </row>
    <row r="579" s="12" customFormat="1" ht="22.8" customHeight="1">
      <c r="A579" s="12"/>
      <c r="B579" s="186"/>
      <c r="C579" s="187"/>
      <c r="D579" s="188" t="s">
        <v>74</v>
      </c>
      <c r="E579" s="200" t="s">
        <v>207</v>
      </c>
      <c r="F579" s="200" t="s">
        <v>572</v>
      </c>
      <c r="G579" s="187"/>
      <c r="H579" s="187"/>
      <c r="I579" s="190"/>
      <c r="J579" s="201">
        <f>BK579</f>
        <v>0</v>
      </c>
      <c r="K579" s="187"/>
      <c r="L579" s="192"/>
      <c r="M579" s="193"/>
      <c r="N579" s="194"/>
      <c r="O579" s="194"/>
      <c r="P579" s="195">
        <f>SUM(P580:P812)</f>
        <v>0</v>
      </c>
      <c r="Q579" s="194"/>
      <c r="R579" s="195">
        <f>SUM(R580:R812)</f>
        <v>278.03741959999996</v>
      </c>
      <c r="S579" s="194"/>
      <c r="T579" s="196">
        <f>SUM(T580:T812)</f>
        <v>55.905999999999999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197" t="s">
        <v>83</v>
      </c>
      <c r="AT579" s="198" t="s">
        <v>74</v>
      </c>
      <c r="AU579" s="198" t="s">
        <v>83</v>
      </c>
      <c r="AY579" s="197" t="s">
        <v>126</v>
      </c>
      <c r="BK579" s="199">
        <f>SUM(BK580:BK812)</f>
        <v>0</v>
      </c>
    </row>
    <row r="580" s="2" customFormat="1" ht="16.5" customHeight="1">
      <c r="A580" s="40"/>
      <c r="B580" s="41"/>
      <c r="C580" s="202" t="s">
        <v>573</v>
      </c>
      <c r="D580" s="202" t="s">
        <v>128</v>
      </c>
      <c r="E580" s="203" t="s">
        <v>574</v>
      </c>
      <c r="F580" s="204" t="s">
        <v>575</v>
      </c>
      <c r="G580" s="205" t="s">
        <v>568</v>
      </c>
      <c r="H580" s="206">
        <v>8</v>
      </c>
      <c r="I580" s="207"/>
      <c r="J580" s="208">
        <f>ROUND(I580*H580,2)</f>
        <v>0</v>
      </c>
      <c r="K580" s="204" t="s">
        <v>132</v>
      </c>
      <c r="L580" s="46"/>
      <c r="M580" s="209" t="s">
        <v>19</v>
      </c>
      <c r="N580" s="210" t="s">
        <v>46</v>
      </c>
      <c r="O580" s="86"/>
      <c r="P580" s="211">
        <f>O580*H580</f>
        <v>0</v>
      </c>
      <c r="Q580" s="211">
        <v>0.034571999999999999</v>
      </c>
      <c r="R580" s="211">
        <f>Q580*H580</f>
        <v>0.27657599999999999</v>
      </c>
      <c r="S580" s="211">
        <v>0</v>
      </c>
      <c r="T580" s="212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3" t="s">
        <v>133</v>
      </c>
      <c r="AT580" s="213" t="s">
        <v>128</v>
      </c>
      <c r="AU580" s="213" t="s">
        <v>85</v>
      </c>
      <c r="AY580" s="19" t="s">
        <v>126</v>
      </c>
      <c r="BE580" s="214">
        <f>IF(N580="základní",J580,0)</f>
        <v>0</v>
      </c>
      <c r="BF580" s="214">
        <f>IF(N580="snížená",J580,0)</f>
        <v>0</v>
      </c>
      <c r="BG580" s="214">
        <f>IF(N580="zákl. přenesená",J580,0)</f>
        <v>0</v>
      </c>
      <c r="BH580" s="214">
        <f>IF(N580="sníž. přenesená",J580,0)</f>
        <v>0</v>
      </c>
      <c r="BI580" s="214">
        <f>IF(N580="nulová",J580,0)</f>
        <v>0</v>
      </c>
      <c r="BJ580" s="19" t="s">
        <v>83</v>
      </c>
      <c r="BK580" s="214">
        <f>ROUND(I580*H580,2)</f>
        <v>0</v>
      </c>
      <c r="BL580" s="19" t="s">
        <v>133</v>
      </c>
      <c r="BM580" s="213" t="s">
        <v>576</v>
      </c>
    </row>
    <row r="581" s="2" customFormat="1">
      <c r="A581" s="40"/>
      <c r="B581" s="41"/>
      <c r="C581" s="42"/>
      <c r="D581" s="215" t="s">
        <v>135</v>
      </c>
      <c r="E581" s="42"/>
      <c r="F581" s="216" t="s">
        <v>577</v>
      </c>
      <c r="G581" s="42"/>
      <c r="H581" s="42"/>
      <c r="I581" s="217"/>
      <c r="J581" s="42"/>
      <c r="K581" s="42"/>
      <c r="L581" s="46"/>
      <c r="M581" s="218"/>
      <c r="N581" s="219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135</v>
      </c>
      <c r="AU581" s="19" t="s">
        <v>85</v>
      </c>
    </row>
    <row r="582" s="2" customFormat="1">
      <c r="A582" s="40"/>
      <c r="B582" s="41"/>
      <c r="C582" s="42"/>
      <c r="D582" s="220" t="s">
        <v>137</v>
      </c>
      <c r="E582" s="42"/>
      <c r="F582" s="221" t="s">
        <v>578</v>
      </c>
      <c r="G582" s="42"/>
      <c r="H582" s="42"/>
      <c r="I582" s="217"/>
      <c r="J582" s="42"/>
      <c r="K582" s="42"/>
      <c r="L582" s="46"/>
      <c r="M582" s="218"/>
      <c r="N582" s="219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137</v>
      </c>
      <c r="AU582" s="19" t="s">
        <v>85</v>
      </c>
    </row>
    <row r="583" s="2" customFormat="1">
      <c r="A583" s="40"/>
      <c r="B583" s="41"/>
      <c r="C583" s="42"/>
      <c r="D583" s="215" t="s">
        <v>139</v>
      </c>
      <c r="E583" s="42"/>
      <c r="F583" s="222" t="s">
        <v>579</v>
      </c>
      <c r="G583" s="42"/>
      <c r="H583" s="42"/>
      <c r="I583" s="217"/>
      <c r="J583" s="42"/>
      <c r="K583" s="42"/>
      <c r="L583" s="46"/>
      <c r="M583" s="218"/>
      <c r="N583" s="219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139</v>
      </c>
      <c r="AU583" s="19" t="s">
        <v>85</v>
      </c>
    </row>
    <row r="584" s="13" customFormat="1">
      <c r="A584" s="13"/>
      <c r="B584" s="223"/>
      <c r="C584" s="224"/>
      <c r="D584" s="215" t="s">
        <v>141</v>
      </c>
      <c r="E584" s="225" t="s">
        <v>19</v>
      </c>
      <c r="F584" s="226" t="s">
        <v>332</v>
      </c>
      <c r="G584" s="224"/>
      <c r="H584" s="225" t="s">
        <v>19</v>
      </c>
      <c r="I584" s="227"/>
      <c r="J584" s="224"/>
      <c r="K584" s="224"/>
      <c r="L584" s="228"/>
      <c r="M584" s="229"/>
      <c r="N584" s="230"/>
      <c r="O584" s="230"/>
      <c r="P584" s="230"/>
      <c r="Q584" s="230"/>
      <c r="R584" s="230"/>
      <c r="S584" s="230"/>
      <c r="T584" s="23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2" t="s">
        <v>141</v>
      </c>
      <c r="AU584" s="232" t="s">
        <v>85</v>
      </c>
      <c r="AV584" s="13" t="s">
        <v>83</v>
      </c>
      <c r="AW584" s="13" t="s">
        <v>35</v>
      </c>
      <c r="AX584" s="13" t="s">
        <v>75</v>
      </c>
      <c r="AY584" s="232" t="s">
        <v>126</v>
      </c>
    </row>
    <row r="585" s="14" customFormat="1">
      <c r="A585" s="14"/>
      <c r="B585" s="233"/>
      <c r="C585" s="234"/>
      <c r="D585" s="215" t="s">
        <v>141</v>
      </c>
      <c r="E585" s="235" t="s">
        <v>19</v>
      </c>
      <c r="F585" s="236" t="s">
        <v>85</v>
      </c>
      <c r="G585" s="234"/>
      <c r="H585" s="237">
        <v>2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3" t="s">
        <v>141</v>
      </c>
      <c r="AU585" s="243" t="s">
        <v>85</v>
      </c>
      <c r="AV585" s="14" t="s">
        <v>85</v>
      </c>
      <c r="AW585" s="14" t="s">
        <v>35</v>
      </c>
      <c r="AX585" s="14" t="s">
        <v>75</v>
      </c>
      <c r="AY585" s="243" t="s">
        <v>126</v>
      </c>
    </row>
    <row r="586" s="13" customFormat="1">
      <c r="A586" s="13"/>
      <c r="B586" s="223"/>
      <c r="C586" s="224"/>
      <c r="D586" s="215" t="s">
        <v>141</v>
      </c>
      <c r="E586" s="225" t="s">
        <v>19</v>
      </c>
      <c r="F586" s="226" t="s">
        <v>471</v>
      </c>
      <c r="G586" s="224"/>
      <c r="H586" s="225" t="s">
        <v>19</v>
      </c>
      <c r="I586" s="227"/>
      <c r="J586" s="224"/>
      <c r="K586" s="224"/>
      <c r="L586" s="228"/>
      <c r="M586" s="229"/>
      <c r="N586" s="230"/>
      <c r="O586" s="230"/>
      <c r="P586" s="230"/>
      <c r="Q586" s="230"/>
      <c r="R586" s="230"/>
      <c r="S586" s="230"/>
      <c r="T586" s="23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2" t="s">
        <v>141</v>
      </c>
      <c r="AU586" s="232" t="s">
        <v>85</v>
      </c>
      <c r="AV586" s="13" t="s">
        <v>83</v>
      </c>
      <c r="AW586" s="13" t="s">
        <v>35</v>
      </c>
      <c r="AX586" s="13" t="s">
        <v>75</v>
      </c>
      <c r="AY586" s="232" t="s">
        <v>126</v>
      </c>
    </row>
    <row r="587" s="14" customFormat="1">
      <c r="A587" s="14"/>
      <c r="B587" s="233"/>
      <c r="C587" s="234"/>
      <c r="D587" s="215" t="s">
        <v>141</v>
      </c>
      <c r="E587" s="235" t="s">
        <v>19</v>
      </c>
      <c r="F587" s="236" t="s">
        <v>85</v>
      </c>
      <c r="G587" s="234"/>
      <c r="H587" s="237">
        <v>2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3" t="s">
        <v>141</v>
      </c>
      <c r="AU587" s="243" t="s">
        <v>85</v>
      </c>
      <c r="AV587" s="14" t="s">
        <v>85</v>
      </c>
      <c r="AW587" s="14" t="s">
        <v>35</v>
      </c>
      <c r="AX587" s="14" t="s">
        <v>75</v>
      </c>
      <c r="AY587" s="243" t="s">
        <v>126</v>
      </c>
    </row>
    <row r="588" s="13" customFormat="1">
      <c r="A588" s="13"/>
      <c r="B588" s="223"/>
      <c r="C588" s="224"/>
      <c r="D588" s="215" t="s">
        <v>141</v>
      </c>
      <c r="E588" s="225" t="s">
        <v>19</v>
      </c>
      <c r="F588" s="226" t="s">
        <v>472</v>
      </c>
      <c r="G588" s="224"/>
      <c r="H588" s="225" t="s">
        <v>19</v>
      </c>
      <c r="I588" s="227"/>
      <c r="J588" s="224"/>
      <c r="K588" s="224"/>
      <c r="L588" s="228"/>
      <c r="M588" s="229"/>
      <c r="N588" s="230"/>
      <c r="O588" s="230"/>
      <c r="P588" s="230"/>
      <c r="Q588" s="230"/>
      <c r="R588" s="230"/>
      <c r="S588" s="230"/>
      <c r="T588" s="23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2" t="s">
        <v>141</v>
      </c>
      <c r="AU588" s="232" t="s">
        <v>85</v>
      </c>
      <c r="AV588" s="13" t="s">
        <v>83</v>
      </c>
      <c r="AW588" s="13" t="s">
        <v>35</v>
      </c>
      <c r="AX588" s="13" t="s">
        <v>75</v>
      </c>
      <c r="AY588" s="232" t="s">
        <v>126</v>
      </c>
    </row>
    <row r="589" s="14" customFormat="1">
      <c r="A589" s="14"/>
      <c r="B589" s="233"/>
      <c r="C589" s="234"/>
      <c r="D589" s="215" t="s">
        <v>141</v>
      </c>
      <c r="E589" s="235" t="s">
        <v>19</v>
      </c>
      <c r="F589" s="236" t="s">
        <v>85</v>
      </c>
      <c r="G589" s="234"/>
      <c r="H589" s="237">
        <v>2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3" t="s">
        <v>141</v>
      </c>
      <c r="AU589" s="243" t="s">
        <v>85</v>
      </c>
      <c r="AV589" s="14" t="s">
        <v>85</v>
      </c>
      <c r="AW589" s="14" t="s">
        <v>35</v>
      </c>
      <c r="AX589" s="14" t="s">
        <v>75</v>
      </c>
      <c r="AY589" s="243" t="s">
        <v>126</v>
      </c>
    </row>
    <row r="590" s="13" customFormat="1">
      <c r="A590" s="13"/>
      <c r="B590" s="223"/>
      <c r="C590" s="224"/>
      <c r="D590" s="215" t="s">
        <v>141</v>
      </c>
      <c r="E590" s="225" t="s">
        <v>19</v>
      </c>
      <c r="F590" s="226" t="s">
        <v>473</v>
      </c>
      <c r="G590" s="224"/>
      <c r="H590" s="225" t="s">
        <v>19</v>
      </c>
      <c r="I590" s="227"/>
      <c r="J590" s="224"/>
      <c r="K590" s="224"/>
      <c r="L590" s="228"/>
      <c r="M590" s="229"/>
      <c r="N590" s="230"/>
      <c r="O590" s="230"/>
      <c r="P590" s="230"/>
      <c r="Q590" s="230"/>
      <c r="R590" s="230"/>
      <c r="S590" s="230"/>
      <c r="T590" s="23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2" t="s">
        <v>141</v>
      </c>
      <c r="AU590" s="232" t="s">
        <v>85</v>
      </c>
      <c r="AV590" s="13" t="s">
        <v>83</v>
      </c>
      <c r="AW590" s="13" t="s">
        <v>35</v>
      </c>
      <c r="AX590" s="13" t="s">
        <v>75</v>
      </c>
      <c r="AY590" s="232" t="s">
        <v>126</v>
      </c>
    </row>
    <row r="591" s="14" customFormat="1">
      <c r="A591" s="14"/>
      <c r="B591" s="233"/>
      <c r="C591" s="234"/>
      <c r="D591" s="215" t="s">
        <v>141</v>
      </c>
      <c r="E591" s="235" t="s">
        <v>19</v>
      </c>
      <c r="F591" s="236" t="s">
        <v>85</v>
      </c>
      <c r="G591" s="234"/>
      <c r="H591" s="237">
        <v>2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3" t="s">
        <v>141</v>
      </c>
      <c r="AU591" s="243" t="s">
        <v>85</v>
      </c>
      <c r="AV591" s="14" t="s">
        <v>85</v>
      </c>
      <c r="AW591" s="14" t="s">
        <v>35</v>
      </c>
      <c r="AX591" s="14" t="s">
        <v>75</v>
      </c>
      <c r="AY591" s="243" t="s">
        <v>126</v>
      </c>
    </row>
    <row r="592" s="15" customFormat="1">
      <c r="A592" s="15"/>
      <c r="B592" s="244"/>
      <c r="C592" s="245"/>
      <c r="D592" s="215" t="s">
        <v>141</v>
      </c>
      <c r="E592" s="246" t="s">
        <v>19</v>
      </c>
      <c r="F592" s="247" t="s">
        <v>146</v>
      </c>
      <c r="G592" s="245"/>
      <c r="H592" s="248">
        <v>8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54" t="s">
        <v>141</v>
      </c>
      <c r="AU592" s="254" t="s">
        <v>85</v>
      </c>
      <c r="AV592" s="15" t="s">
        <v>133</v>
      </c>
      <c r="AW592" s="15" t="s">
        <v>35</v>
      </c>
      <c r="AX592" s="15" t="s">
        <v>83</v>
      </c>
      <c r="AY592" s="254" t="s">
        <v>126</v>
      </c>
    </row>
    <row r="593" s="2" customFormat="1" ht="16.5" customHeight="1">
      <c r="A593" s="40"/>
      <c r="B593" s="41"/>
      <c r="C593" s="202" t="s">
        <v>580</v>
      </c>
      <c r="D593" s="202" t="s">
        <v>128</v>
      </c>
      <c r="E593" s="203" t="s">
        <v>581</v>
      </c>
      <c r="F593" s="204" t="s">
        <v>582</v>
      </c>
      <c r="G593" s="205" t="s">
        <v>291</v>
      </c>
      <c r="H593" s="206">
        <v>340</v>
      </c>
      <c r="I593" s="207"/>
      <c r="J593" s="208">
        <f>ROUND(I593*H593,2)</f>
        <v>0</v>
      </c>
      <c r="K593" s="204" t="s">
        <v>132</v>
      </c>
      <c r="L593" s="46"/>
      <c r="M593" s="209" t="s">
        <v>19</v>
      </c>
      <c r="N593" s="210" t="s">
        <v>46</v>
      </c>
      <c r="O593" s="86"/>
      <c r="P593" s="211">
        <f>O593*H593</f>
        <v>0</v>
      </c>
      <c r="Q593" s="211">
        <v>0.0043</v>
      </c>
      <c r="R593" s="211">
        <f>Q593*H593</f>
        <v>1.462</v>
      </c>
      <c r="S593" s="211">
        <v>0</v>
      </c>
      <c r="T593" s="212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3" t="s">
        <v>133</v>
      </c>
      <c r="AT593" s="213" t="s">
        <v>128</v>
      </c>
      <c r="AU593" s="213" t="s">
        <v>85</v>
      </c>
      <c r="AY593" s="19" t="s">
        <v>126</v>
      </c>
      <c r="BE593" s="214">
        <f>IF(N593="základní",J593,0)</f>
        <v>0</v>
      </c>
      <c r="BF593" s="214">
        <f>IF(N593="snížená",J593,0)</f>
        <v>0</v>
      </c>
      <c r="BG593" s="214">
        <f>IF(N593="zákl. přenesená",J593,0)</f>
        <v>0</v>
      </c>
      <c r="BH593" s="214">
        <f>IF(N593="sníž. přenesená",J593,0)</f>
        <v>0</v>
      </c>
      <c r="BI593" s="214">
        <f>IF(N593="nulová",J593,0)</f>
        <v>0</v>
      </c>
      <c r="BJ593" s="19" t="s">
        <v>83</v>
      </c>
      <c r="BK593" s="214">
        <f>ROUND(I593*H593,2)</f>
        <v>0</v>
      </c>
      <c r="BL593" s="19" t="s">
        <v>133</v>
      </c>
      <c r="BM593" s="213" t="s">
        <v>583</v>
      </c>
    </row>
    <row r="594" s="2" customFormat="1">
      <c r="A594" s="40"/>
      <c r="B594" s="41"/>
      <c r="C594" s="42"/>
      <c r="D594" s="215" t="s">
        <v>135</v>
      </c>
      <c r="E594" s="42"/>
      <c r="F594" s="216" t="s">
        <v>584</v>
      </c>
      <c r="G594" s="42"/>
      <c r="H594" s="42"/>
      <c r="I594" s="217"/>
      <c r="J594" s="42"/>
      <c r="K594" s="42"/>
      <c r="L594" s="46"/>
      <c r="M594" s="218"/>
      <c r="N594" s="219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135</v>
      </c>
      <c r="AU594" s="19" t="s">
        <v>85</v>
      </c>
    </row>
    <row r="595" s="2" customFormat="1">
      <c r="A595" s="40"/>
      <c r="B595" s="41"/>
      <c r="C595" s="42"/>
      <c r="D595" s="220" t="s">
        <v>137</v>
      </c>
      <c r="E595" s="42"/>
      <c r="F595" s="221" t="s">
        <v>585</v>
      </c>
      <c r="G595" s="42"/>
      <c r="H595" s="42"/>
      <c r="I595" s="217"/>
      <c r="J595" s="42"/>
      <c r="K595" s="42"/>
      <c r="L595" s="46"/>
      <c r="M595" s="218"/>
      <c r="N595" s="219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137</v>
      </c>
      <c r="AU595" s="19" t="s">
        <v>85</v>
      </c>
    </row>
    <row r="596" s="13" customFormat="1">
      <c r="A596" s="13"/>
      <c r="B596" s="223"/>
      <c r="C596" s="224"/>
      <c r="D596" s="215" t="s">
        <v>141</v>
      </c>
      <c r="E596" s="225" t="s">
        <v>19</v>
      </c>
      <c r="F596" s="226" t="s">
        <v>586</v>
      </c>
      <c r="G596" s="224"/>
      <c r="H596" s="225" t="s">
        <v>19</v>
      </c>
      <c r="I596" s="227"/>
      <c r="J596" s="224"/>
      <c r="K596" s="224"/>
      <c r="L596" s="228"/>
      <c r="M596" s="229"/>
      <c r="N596" s="230"/>
      <c r="O596" s="230"/>
      <c r="P596" s="230"/>
      <c r="Q596" s="230"/>
      <c r="R596" s="230"/>
      <c r="S596" s="230"/>
      <c r="T596" s="23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2" t="s">
        <v>141</v>
      </c>
      <c r="AU596" s="232" t="s">
        <v>85</v>
      </c>
      <c r="AV596" s="13" t="s">
        <v>83</v>
      </c>
      <c r="AW596" s="13" t="s">
        <v>35</v>
      </c>
      <c r="AX596" s="13" t="s">
        <v>75</v>
      </c>
      <c r="AY596" s="232" t="s">
        <v>126</v>
      </c>
    </row>
    <row r="597" s="14" customFormat="1">
      <c r="A597" s="14"/>
      <c r="B597" s="233"/>
      <c r="C597" s="234"/>
      <c r="D597" s="215" t="s">
        <v>141</v>
      </c>
      <c r="E597" s="235" t="s">
        <v>19</v>
      </c>
      <c r="F597" s="236" t="s">
        <v>587</v>
      </c>
      <c r="G597" s="234"/>
      <c r="H597" s="237">
        <v>340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3" t="s">
        <v>141</v>
      </c>
      <c r="AU597" s="243" t="s">
        <v>85</v>
      </c>
      <c r="AV597" s="14" t="s">
        <v>85</v>
      </c>
      <c r="AW597" s="14" t="s">
        <v>35</v>
      </c>
      <c r="AX597" s="14" t="s">
        <v>83</v>
      </c>
      <c r="AY597" s="243" t="s">
        <v>126</v>
      </c>
    </row>
    <row r="598" s="2" customFormat="1" ht="16.5" customHeight="1">
      <c r="A598" s="40"/>
      <c r="B598" s="41"/>
      <c r="C598" s="202" t="s">
        <v>588</v>
      </c>
      <c r="D598" s="202" t="s">
        <v>128</v>
      </c>
      <c r="E598" s="203" t="s">
        <v>589</v>
      </c>
      <c r="F598" s="204" t="s">
        <v>590</v>
      </c>
      <c r="G598" s="205" t="s">
        <v>291</v>
      </c>
      <c r="H598" s="206">
        <v>340</v>
      </c>
      <c r="I598" s="207"/>
      <c r="J598" s="208">
        <f>ROUND(I598*H598,2)</f>
        <v>0</v>
      </c>
      <c r="K598" s="204" t="s">
        <v>132</v>
      </c>
      <c r="L598" s="46"/>
      <c r="M598" s="209" t="s">
        <v>19</v>
      </c>
      <c r="N598" s="210" t="s">
        <v>46</v>
      </c>
      <c r="O598" s="86"/>
      <c r="P598" s="211">
        <f>O598*H598</f>
        <v>0</v>
      </c>
      <c r="Q598" s="211">
        <v>0</v>
      </c>
      <c r="R598" s="211">
        <f>Q598*H598</f>
        <v>0</v>
      </c>
      <c r="S598" s="211">
        <v>0</v>
      </c>
      <c r="T598" s="212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3" t="s">
        <v>133</v>
      </c>
      <c r="AT598" s="213" t="s">
        <v>128</v>
      </c>
      <c r="AU598" s="213" t="s">
        <v>85</v>
      </c>
      <c r="AY598" s="19" t="s">
        <v>126</v>
      </c>
      <c r="BE598" s="214">
        <f>IF(N598="základní",J598,0)</f>
        <v>0</v>
      </c>
      <c r="BF598" s="214">
        <f>IF(N598="snížená",J598,0)</f>
        <v>0</v>
      </c>
      <c r="BG598" s="214">
        <f>IF(N598="zákl. přenesená",J598,0)</f>
        <v>0</v>
      </c>
      <c r="BH598" s="214">
        <f>IF(N598="sníž. přenesená",J598,0)</f>
        <v>0</v>
      </c>
      <c r="BI598" s="214">
        <f>IF(N598="nulová",J598,0)</f>
        <v>0</v>
      </c>
      <c r="BJ598" s="19" t="s">
        <v>83</v>
      </c>
      <c r="BK598" s="214">
        <f>ROUND(I598*H598,2)</f>
        <v>0</v>
      </c>
      <c r="BL598" s="19" t="s">
        <v>133</v>
      </c>
      <c r="BM598" s="213" t="s">
        <v>591</v>
      </c>
    </row>
    <row r="599" s="2" customFormat="1">
      <c r="A599" s="40"/>
      <c r="B599" s="41"/>
      <c r="C599" s="42"/>
      <c r="D599" s="215" t="s">
        <v>135</v>
      </c>
      <c r="E599" s="42"/>
      <c r="F599" s="216" t="s">
        <v>592</v>
      </c>
      <c r="G599" s="42"/>
      <c r="H599" s="42"/>
      <c r="I599" s="217"/>
      <c r="J599" s="42"/>
      <c r="K599" s="42"/>
      <c r="L599" s="46"/>
      <c r="M599" s="218"/>
      <c r="N599" s="219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135</v>
      </c>
      <c r="AU599" s="19" t="s">
        <v>85</v>
      </c>
    </row>
    <row r="600" s="2" customFormat="1">
      <c r="A600" s="40"/>
      <c r="B600" s="41"/>
      <c r="C600" s="42"/>
      <c r="D600" s="220" t="s">
        <v>137</v>
      </c>
      <c r="E600" s="42"/>
      <c r="F600" s="221" t="s">
        <v>593</v>
      </c>
      <c r="G600" s="42"/>
      <c r="H600" s="42"/>
      <c r="I600" s="217"/>
      <c r="J600" s="42"/>
      <c r="K600" s="42"/>
      <c r="L600" s="46"/>
      <c r="M600" s="218"/>
      <c r="N600" s="219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137</v>
      </c>
      <c r="AU600" s="19" t="s">
        <v>85</v>
      </c>
    </row>
    <row r="601" s="13" customFormat="1">
      <c r="A601" s="13"/>
      <c r="B601" s="223"/>
      <c r="C601" s="224"/>
      <c r="D601" s="215" t="s">
        <v>141</v>
      </c>
      <c r="E601" s="225" t="s">
        <v>19</v>
      </c>
      <c r="F601" s="226" t="s">
        <v>594</v>
      </c>
      <c r="G601" s="224"/>
      <c r="H601" s="225" t="s">
        <v>19</v>
      </c>
      <c r="I601" s="227"/>
      <c r="J601" s="224"/>
      <c r="K601" s="224"/>
      <c r="L601" s="228"/>
      <c r="M601" s="229"/>
      <c r="N601" s="230"/>
      <c r="O601" s="230"/>
      <c r="P601" s="230"/>
      <c r="Q601" s="230"/>
      <c r="R601" s="230"/>
      <c r="S601" s="230"/>
      <c r="T601" s="23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2" t="s">
        <v>141</v>
      </c>
      <c r="AU601" s="232" t="s">
        <v>85</v>
      </c>
      <c r="AV601" s="13" t="s">
        <v>83</v>
      </c>
      <c r="AW601" s="13" t="s">
        <v>35</v>
      </c>
      <c r="AX601" s="13" t="s">
        <v>75</v>
      </c>
      <c r="AY601" s="232" t="s">
        <v>126</v>
      </c>
    </row>
    <row r="602" s="14" customFormat="1">
      <c r="A602" s="14"/>
      <c r="B602" s="233"/>
      <c r="C602" s="234"/>
      <c r="D602" s="215" t="s">
        <v>141</v>
      </c>
      <c r="E602" s="235" t="s">
        <v>19</v>
      </c>
      <c r="F602" s="236" t="s">
        <v>587</v>
      </c>
      <c r="G602" s="234"/>
      <c r="H602" s="237">
        <v>340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3" t="s">
        <v>141</v>
      </c>
      <c r="AU602" s="243" t="s">
        <v>85</v>
      </c>
      <c r="AV602" s="14" t="s">
        <v>85</v>
      </c>
      <c r="AW602" s="14" t="s">
        <v>35</v>
      </c>
      <c r="AX602" s="14" t="s">
        <v>83</v>
      </c>
      <c r="AY602" s="243" t="s">
        <v>126</v>
      </c>
    </row>
    <row r="603" s="2" customFormat="1" ht="16.5" customHeight="1">
      <c r="A603" s="40"/>
      <c r="B603" s="41"/>
      <c r="C603" s="202" t="s">
        <v>595</v>
      </c>
      <c r="D603" s="202" t="s">
        <v>128</v>
      </c>
      <c r="E603" s="203" t="s">
        <v>596</v>
      </c>
      <c r="F603" s="204" t="s">
        <v>597</v>
      </c>
      <c r="G603" s="205" t="s">
        <v>598</v>
      </c>
      <c r="H603" s="206">
        <v>8</v>
      </c>
      <c r="I603" s="207"/>
      <c r="J603" s="208">
        <f>ROUND(I603*H603,2)</f>
        <v>0</v>
      </c>
      <c r="K603" s="204" t="s">
        <v>539</v>
      </c>
      <c r="L603" s="46"/>
      <c r="M603" s="209" t="s">
        <v>19</v>
      </c>
      <c r="N603" s="210" t="s">
        <v>46</v>
      </c>
      <c r="O603" s="86"/>
      <c r="P603" s="211">
        <f>O603*H603</f>
        <v>0</v>
      </c>
      <c r="Q603" s="211">
        <v>0</v>
      </c>
      <c r="R603" s="211">
        <f>Q603*H603</f>
        <v>0</v>
      </c>
      <c r="S603" s="211">
        <v>0</v>
      </c>
      <c r="T603" s="212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3" t="s">
        <v>133</v>
      </c>
      <c r="AT603" s="213" t="s">
        <v>128</v>
      </c>
      <c r="AU603" s="213" t="s">
        <v>85</v>
      </c>
      <c r="AY603" s="19" t="s">
        <v>126</v>
      </c>
      <c r="BE603" s="214">
        <f>IF(N603="základní",J603,0)</f>
        <v>0</v>
      </c>
      <c r="BF603" s="214">
        <f>IF(N603="snížená",J603,0)</f>
        <v>0</v>
      </c>
      <c r="BG603" s="214">
        <f>IF(N603="zákl. přenesená",J603,0)</f>
        <v>0</v>
      </c>
      <c r="BH603" s="214">
        <f>IF(N603="sníž. přenesená",J603,0)</f>
        <v>0</v>
      </c>
      <c r="BI603" s="214">
        <f>IF(N603="nulová",J603,0)</f>
        <v>0</v>
      </c>
      <c r="BJ603" s="19" t="s">
        <v>83</v>
      </c>
      <c r="BK603" s="214">
        <f>ROUND(I603*H603,2)</f>
        <v>0</v>
      </c>
      <c r="BL603" s="19" t="s">
        <v>133</v>
      </c>
      <c r="BM603" s="213" t="s">
        <v>599</v>
      </c>
    </row>
    <row r="604" s="2" customFormat="1">
      <c r="A604" s="40"/>
      <c r="B604" s="41"/>
      <c r="C604" s="42"/>
      <c r="D604" s="215" t="s">
        <v>135</v>
      </c>
      <c r="E604" s="42"/>
      <c r="F604" s="216" t="s">
        <v>597</v>
      </c>
      <c r="G604" s="42"/>
      <c r="H604" s="42"/>
      <c r="I604" s="217"/>
      <c r="J604" s="42"/>
      <c r="K604" s="42"/>
      <c r="L604" s="46"/>
      <c r="M604" s="218"/>
      <c r="N604" s="219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135</v>
      </c>
      <c r="AU604" s="19" t="s">
        <v>85</v>
      </c>
    </row>
    <row r="605" s="2" customFormat="1" ht="16.5" customHeight="1">
      <c r="A605" s="40"/>
      <c r="B605" s="41"/>
      <c r="C605" s="202" t="s">
        <v>600</v>
      </c>
      <c r="D605" s="202" t="s">
        <v>128</v>
      </c>
      <c r="E605" s="203" t="s">
        <v>601</v>
      </c>
      <c r="F605" s="204" t="s">
        <v>602</v>
      </c>
      <c r="G605" s="205" t="s">
        <v>291</v>
      </c>
      <c r="H605" s="206">
        <v>824.5</v>
      </c>
      <c r="I605" s="207"/>
      <c r="J605" s="208">
        <f>ROUND(I605*H605,2)</f>
        <v>0</v>
      </c>
      <c r="K605" s="204" t="s">
        <v>132</v>
      </c>
      <c r="L605" s="46"/>
      <c r="M605" s="209" t="s">
        <v>19</v>
      </c>
      <c r="N605" s="210" t="s">
        <v>46</v>
      </c>
      <c r="O605" s="86"/>
      <c r="P605" s="211">
        <f>O605*H605</f>
        <v>0</v>
      </c>
      <c r="Q605" s="211">
        <v>0.00032499999999999999</v>
      </c>
      <c r="R605" s="211">
        <f>Q605*H605</f>
        <v>0.26796249999999999</v>
      </c>
      <c r="S605" s="211">
        <v>0</v>
      </c>
      <c r="T605" s="212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3" t="s">
        <v>133</v>
      </c>
      <c r="AT605" s="213" t="s">
        <v>128</v>
      </c>
      <c r="AU605" s="213" t="s">
        <v>85</v>
      </c>
      <c r="AY605" s="19" t="s">
        <v>126</v>
      </c>
      <c r="BE605" s="214">
        <f>IF(N605="základní",J605,0)</f>
        <v>0</v>
      </c>
      <c r="BF605" s="214">
        <f>IF(N605="snížená",J605,0)</f>
        <v>0</v>
      </c>
      <c r="BG605" s="214">
        <f>IF(N605="zákl. přenesená",J605,0)</f>
        <v>0</v>
      </c>
      <c r="BH605" s="214">
        <f>IF(N605="sníž. přenesená",J605,0)</f>
        <v>0</v>
      </c>
      <c r="BI605" s="214">
        <f>IF(N605="nulová",J605,0)</f>
        <v>0</v>
      </c>
      <c r="BJ605" s="19" t="s">
        <v>83</v>
      </c>
      <c r="BK605" s="214">
        <f>ROUND(I605*H605,2)</f>
        <v>0</v>
      </c>
      <c r="BL605" s="19" t="s">
        <v>133</v>
      </c>
      <c r="BM605" s="213" t="s">
        <v>603</v>
      </c>
    </row>
    <row r="606" s="2" customFormat="1">
      <c r="A606" s="40"/>
      <c r="B606" s="41"/>
      <c r="C606" s="42"/>
      <c r="D606" s="215" t="s">
        <v>135</v>
      </c>
      <c r="E606" s="42"/>
      <c r="F606" s="216" t="s">
        <v>604</v>
      </c>
      <c r="G606" s="42"/>
      <c r="H606" s="42"/>
      <c r="I606" s="217"/>
      <c r="J606" s="42"/>
      <c r="K606" s="42"/>
      <c r="L606" s="46"/>
      <c r="M606" s="218"/>
      <c r="N606" s="219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135</v>
      </c>
      <c r="AU606" s="19" t="s">
        <v>85</v>
      </c>
    </row>
    <row r="607" s="2" customFormat="1">
      <c r="A607" s="40"/>
      <c r="B607" s="41"/>
      <c r="C607" s="42"/>
      <c r="D607" s="220" t="s">
        <v>137</v>
      </c>
      <c r="E607" s="42"/>
      <c r="F607" s="221" t="s">
        <v>605</v>
      </c>
      <c r="G607" s="42"/>
      <c r="H607" s="42"/>
      <c r="I607" s="217"/>
      <c r="J607" s="42"/>
      <c r="K607" s="42"/>
      <c r="L607" s="46"/>
      <c r="M607" s="218"/>
      <c r="N607" s="219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137</v>
      </c>
      <c r="AU607" s="19" t="s">
        <v>85</v>
      </c>
    </row>
    <row r="608" s="2" customFormat="1">
      <c r="A608" s="40"/>
      <c r="B608" s="41"/>
      <c r="C608" s="42"/>
      <c r="D608" s="215" t="s">
        <v>139</v>
      </c>
      <c r="E608" s="42"/>
      <c r="F608" s="222" t="s">
        <v>606</v>
      </c>
      <c r="G608" s="42"/>
      <c r="H608" s="42"/>
      <c r="I608" s="217"/>
      <c r="J608" s="42"/>
      <c r="K608" s="42"/>
      <c r="L608" s="46"/>
      <c r="M608" s="218"/>
      <c r="N608" s="219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139</v>
      </c>
      <c r="AU608" s="19" t="s">
        <v>85</v>
      </c>
    </row>
    <row r="609" s="13" customFormat="1">
      <c r="A609" s="13"/>
      <c r="B609" s="223"/>
      <c r="C609" s="224"/>
      <c r="D609" s="215" t="s">
        <v>141</v>
      </c>
      <c r="E609" s="225" t="s">
        <v>19</v>
      </c>
      <c r="F609" s="226" t="s">
        <v>607</v>
      </c>
      <c r="G609" s="224"/>
      <c r="H609" s="225" t="s">
        <v>19</v>
      </c>
      <c r="I609" s="227"/>
      <c r="J609" s="224"/>
      <c r="K609" s="224"/>
      <c r="L609" s="228"/>
      <c r="M609" s="229"/>
      <c r="N609" s="230"/>
      <c r="O609" s="230"/>
      <c r="P609" s="230"/>
      <c r="Q609" s="230"/>
      <c r="R609" s="230"/>
      <c r="S609" s="230"/>
      <c r="T609" s="23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2" t="s">
        <v>141</v>
      </c>
      <c r="AU609" s="232" t="s">
        <v>85</v>
      </c>
      <c r="AV609" s="13" t="s">
        <v>83</v>
      </c>
      <c r="AW609" s="13" t="s">
        <v>35</v>
      </c>
      <c r="AX609" s="13" t="s">
        <v>75</v>
      </c>
      <c r="AY609" s="232" t="s">
        <v>126</v>
      </c>
    </row>
    <row r="610" s="14" customFormat="1">
      <c r="A610" s="14"/>
      <c r="B610" s="233"/>
      <c r="C610" s="234"/>
      <c r="D610" s="215" t="s">
        <v>141</v>
      </c>
      <c r="E610" s="235" t="s">
        <v>19</v>
      </c>
      <c r="F610" s="236" t="s">
        <v>608</v>
      </c>
      <c r="G610" s="234"/>
      <c r="H610" s="237">
        <v>212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3" t="s">
        <v>141</v>
      </c>
      <c r="AU610" s="243" t="s">
        <v>85</v>
      </c>
      <c r="AV610" s="14" t="s">
        <v>85</v>
      </c>
      <c r="AW610" s="14" t="s">
        <v>35</v>
      </c>
      <c r="AX610" s="14" t="s">
        <v>75</v>
      </c>
      <c r="AY610" s="243" t="s">
        <v>126</v>
      </c>
    </row>
    <row r="611" s="13" customFormat="1">
      <c r="A611" s="13"/>
      <c r="B611" s="223"/>
      <c r="C611" s="224"/>
      <c r="D611" s="215" t="s">
        <v>141</v>
      </c>
      <c r="E611" s="225" t="s">
        <v>19</v>
      </c>
      <c r="F611" s="226" t="s">
        <v>609</v>
      </c>
      <c r="G611" s="224"/>
      <c r="H611" s="225" t="s">
        <v>19</v>
      </c>
      <c r="I611" s="227"/>
      <c r="J611" s="224"/>
      <c r="K611" s="224"/>
      <c r="L611" s="228"/>
      <c r="M611" s="229"/>
      <c r="N611" s="230"/>
      <c r="O611" s="230"/>
      <c r="P611" s="230"/>
      <c r="Q611" s="230"/>
      <c r="R611" s="230"/>
      <c r="S611" s="230"/>
      <c r="T611" s="23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2" t="s">
        <v>141</v>
      </c>
      <c r="AU611" s="232" t="s">
        <v>85</v>
      </c>
      <c r="AV611" s="13" t="s">
        <v>83</v>
      </c>
      <c r="AW611" s="13" t="s">
        <v>35</v>
      </c>
      <c r="AX611" s="13" t="s">
        <v>75</v>
      </c>
      <c r="AY611" s="232" t="s">
        <v>126</v>
      </c>
    </row>
    <row r="612" s="14" customFormat="1">
      <c r="A612" s="14"/>
      <c r="B612" s="233"/>
      <c r="C612" s="234"/>
      <c r="D612" s="215" t="s">
        <v>141</v>
      </c>
      <c r="E612" s="235" t="s">
        <v>19</v>
      </c>
      <c r="F612" s="236" t="s">
        <v>610</v>
      </c>
      <c r="G612" s="234"/>
      <c r="H612" s="237">
        <v>324.5</v>
      </c>
      <c r="I612" s="238"/>
      <c r="J612" s="234"/>
      <c r="K612" s="234"/>
      <c r="L612" s="239"/>
      <c r="M612" s="240"/>
      <c r="N612" s="241"/>
      <c r="O612" s="241"/>
      <c r="P612" s="241"/>
      <c r="Q612" s="241"/>
      <c r="R612" s="241"/>
      <c r="S612" s="241"/>
      <c r="T612" s="24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3" t="s">
        <v>141</v>
      </c>
      <c r="AU612" s="243" t="s">
        <v>85</v>
      </c>
      <c r="AV612" s="14" t="s">
        <v>85</v>
      </c>
      <c r="AW612" s="14" t="s">
        <v>35</v>
      </c>
      <c r="AX612" s="14" t="s">
        <v>75</v>
      </c>
      <c r="AY612" s="243" t="s">
        <v>126</v>
      </c>
    </row>
    <row r="613" s="13" customFormat="1">
      <c r="A613" s="13"/>
      <c r="B613" s="223"/>
      <c r="C613" s="224"/>
      <c r="D613" s="215" t="s">
        <v>141</v>
      </c>
      <c r="E613" s="225" t="s">
        <v>19</v>
      </c>
      <c r="F613" s="226" t="s">
        <v>611</v>
      </c>
      <c r="G613" s="224"/>
      <c r="H613" s="225" t="s">
        <v>19</v>
      </c>
      <c r="I613" s="227"/>
      <c r="J613" s="224"/>
      <c r="K613" s="224"/>
      <c r="L613" s="228"/>
      <c r="M613" s="229"/>
      <c r="N613" s="230"/>
      <c r="O613" s="230"/>
      <c r="P613" s="230"/>
      <c r="Q613" s="230"/>
      <c r="R613" s="230"/>
      <c r="S613" s="230"/>
      <c r="T613" s="23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2" t="s">
        <v>141</v>
      </c>
      <c r="AU613" s="232" t="s">
        <v>85</v>
      </c>
      <c r="AV613" s="13" t="s">
        <v>83</v>
      </c>
      <c r="AW613" s="13" t="s">
        <v>35</v>
      </c>
      <c r="AX613" s="13" t="s">
        <v>75</v>
      </c>
      <c r="AY613" s="232" t="s">
        <v>126</v>
      </c>
    </row>
    <row r="614" s="14" customFormat="1">
      <c r="A614" s="14"/>
      <c r="B614" s="233"/>
      <c r="C614" s="234"/>
      <c r="D614" s="215" t="s">
        <v>141</v>
      </c>
      <c r="E614" s="235" t="s">
        <v>19</v>
      </c>
      <c r="F614" s="236" t="s">
        <v>612</v>
      </c>
      <c r="G614" s="234"/>
      <c r="H614" s="237">
        <v>288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3" t="s">
        <v>141</v>
      </c>
      <c r="AU614" s="243" t="s">
        <v>85</v>
      </c>
      <c r="AV614" s="14" t="s">
        <v>85</v>
      </c>
      <c r="AW614" s="14" t="s">
        <v>35</v>
      </c>
      <c r="AX614" s="14" t="s">
        <v>75</v>
      </c>
      <c r="AY614" s="243" t="s">
        <v>126</v>
      </c>
    </row>
    <row r="615" s="15" customFormat="1">
      <c r="A615" s="15"/>
      <c r="B615" s="244"/>
      <c r="C615" s="245"/>
      <c r="D615" s="215" t="s">
        <v>141</v>
      </c>
      <c r="E615" s="246" t="s">
        <v>19</v>
      </c>
      <c r="F615" s="247" t="s">
        <v>146</v>
      </c>
      <c r="G615" s="245"/>
      <c r="H615" s="248">
        <v>824.5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54" t="s">
        <v>141</v>
      </c>
      <c r="AU615" s="254" t="s">
        <v>85</v>
      </c>
      <c r="AV615" s="15" t="s">
        <v>133</v>
      </c>
      <c r="AW615" s="15" t="s">
        <v>35</v>
      </c>
      <c r="AX615" s="15" t="s">
        <v>83</v>
      </c>
      <c r="AY615" s="254" t="s">
        <v>126</v>
      </c>
    </row>
    <row r="616" s="2" customFormat="1" ht="16.5" customHeight="1">
      <c r="A616" s="40"/>
      <c r="B616" s="41"/>
      <c r="C616" s="202" t="s">
        <v>613</v>
      </c>
      <c r="D616" s="202" t="s">
        <v>128</v>
      </c>
      <c r="E616" s="203" t="s">
        <v>614</v>
      </c>
      <c r="F616" s="204" t="s">
        <v>615</v>
      </c>
      <c r="G616" s="205" t="s">
        <v>291</v>
      </c>
      <c r="H616" s="206">
        <v>51.5</v>
      </c>
      <c r="I616" s="207"/>
      <c r="J616" s="208">
        <f>ROUND(I616*H616,2)</f>
        <v>0</v>
      </c>
      <c r="K616" s="204" t="s">
        <v>132</v>
      </c>
      <c r="L616" s="46"/>
      <c r="M616" s="209" t="s">
        <v>19</v>
      </c>
      <c r="N616" s="210" t="s">
        <v>46</v>
      </c>
      <c r="O616" s="86"/>
      <c r="P616" s="211">
        <f>O616*H616</f>
        <v>0</v>
      </c>
      <c r="Q616" s="211">
        <v>0.0001092</v>
      </c>
      <c r="R616" s="211">
        <f>Q616*H616</f>
        <v>0.0056238</v>
      </c>
      <c r="S616" s="211">
        <v>0</v>
      </c>
      <c r="T616" s="212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3" t="s">
        <v>133</v>
      </c>
      <c r="AT616" s="213" t="s">
        <v>128</v>
      </c>
      <c r="AU616" s="213" t="s">
        <v>85</v>
      </c>
      <c r="AY616" s="19" t="s">
        <v>126</v>
      </c>
      <c r="BE616" s="214">
        <f>IF(N616="základní",J616,0)</f>
        <v>0</v>
      </c>
      <c r="BF616" s="214">
        <f>IF(N616="snížená",J616,0)</f>
        <v>0</v>
      </c>
      <c r="BG616" s="214">
        <f>IF(N616="zákl. přenesená",J616,0)</f>
        <v>0</v>
      </c>
      <c r="BH616" s="214">
        <f>IF(N616="sníž. přenesená",J616,0)</f>
        <v>0</v>
      </c>
      <c r="BI616" s="214">
        <f>IF(N616="nulová",J616,0)</f>
        <v>0</v>
      </c>
      <c r="BJ616" s="19" t="s">
        <v>83</v>
      </c>
      <c r="BK616" s="214">
        <f>ROUND(I616*H616,2)</f>
        <v>0</v>
      </c>
      <c r="BL616" s="19" t="s">
        <v>133</v>
      </c>
      <c r="BM616" s="213" t="s">
        <v>616</v>
      </c>
    </row>
    <row r="617" s="2" customFormat="1">
      <c r="A617" s="40"/>
      <c r="B617" s="41"/>
      <c r="C617" s="42"/>
      <c r="D617" s="215" t="s">
        <v>135</v>
      </c>
      <c r="E617" s="42"/>
      <c r="F617" s="216" t="s">
        <v>617</v>
      </c>
      <c r="G617" s="42"/>
      <c r="H617" s="42"/>
      <c r="I617" s="217"/>
      <c r="J617" s="42"/>
      <c r="K617" s="42"/>
      <c r="L617" s="46"/>
      <c r="M617" s="218"/>
      <c r="N617" s="219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135</v>
      </c>
      <c r="AU617" s="19" t="s">
        <v>85</v>
      </c>
    </row>
    <row r="618" s="2" customFormat="1">
      <c r="A618" s="40"/>
      <c r="B618" s="41"/>
      <c r="C618" s="42"/>
      <c r="D618" s="220" t="s">
        <v>137</v>
      </c>
      <c r="E618" s="42"/>
      <c r="F618" s="221" t="s">
        <v>618</v>
      </c>
      <c r="G618" s="42"/>
      <c r="H618" s="42"/>
      <c r="I618" s="217"/>
      <c r="J618" s="42"/>
      <c r="K618" s="42"/>
      <c r="L618" s="46"/>
      <c r="M618" s="218"/>
      <c r="N618" s="219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137</v>
      </c>
      <c r="AU618" s="19" t="s">
        <v>85</v>
      </c>
    </row>
    <row r="619" s="2" customFormat="1">
      <c r="A619" s="40"/>
      <c r="B619" s="41"/>
      <c r="C619" s="42"/>
      <c r="D619" s="215" t="s">
        <v>139</v>
      </c>
      <c r="E619" s="42"/>
      <c r="F619" s="222" t="s">
        <v>606</v>
      </c>
      <c r="G619" s="42"/>
      <c r="H619" s="42"/>
      <c r="I619" s="217"/>
      <c r="J619" s="42"/>
      <c r="K619" s="42"/>
      <c r="L619" s="46"/>
      <c r="M619" s="218"/>
      <c r="N619" s="219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139</v>
      </c>
      <c r="AU619" s="19" t="s">
        <v>85</v>
      </c>
    </row>
    <row r="620" s="13" customFormat="1">
      <c r="A620" s="13"/>
      <c r="B620" s="223"/>
      <c r="C620" s="224"/>
      <c r="D620" s="215" t="s">
        <v>141</v>
      </c>
      <c r="E620" s="225" t="s">
        <v>19</v>
      </c>
      <c r="F620" s="226" t="s">
        <v>619</v>
      </c>
      <c r="G620" s="224"/>
      <c r="H620" s="225" t="s">
        <v>19</v>
      </c>
      <c r="I620" s="227"/>
      <c r="J620" s="224"/>
      <c r="K620" s="224"/>
      <c r="L620" s="228"/>
      <c r="M620" s="229"/>
      <c r="N620" s="230"/>
      <c r="O620" s="230"/>
      <c r="P620" s="230"/>
      <c r="Q620" s="230"/>
      <c r="R620" s="230"/>
      <c r="S620" s="230"/>
      <c r="T620" s="23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2" t="s">
        <v>141</v>
      </c>
      <c r="AU620" s="232" t="s">
        <v>85</v>
      </c>
      <c r="AV620" s="13" t="s">
        <v>83</v>
      </c>
      <c r="AW620" s="13" t="s">
        <v>35</v>
      </c>
      <c r="AX620" s="13" t="s">
        <v>75</v>
      </c>
      <c r="AY620" s="232" t="s">
        <v>126</v>
      </c>
    </row>
    <row r="621" s="14" customFormat="1">
      <c r="A621" s="14"/>
      <c r="B621" s="233"/>
      <c r="C621" s="234"/>
      <c r="D621" s="215" t="s">
        <v>141</v>
      </c>
      <c r="E621" s="235" t="s">
        <v>19</v>
      </c>
      <c r="F621" s="236" t="s">
        <v>620</v>
      </c>
      <c r="G621" s="234"/>
      <c r="H621" s="237">
        <v>51.5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3" t="s">
        <v>141</v>
      </c>
      <c r="AU621" s="243" t="s">
        <v>85</v>
      </c>
      <c r="AV621" s="14" t="s">
        <v>85</v>
      </c>
      <c r="AW621" s="14" t="s">
        <v>35</v>
      </c>
      <c r="AX621" s="14" t="s">
        <v>83</v>
      </c>
      <c r="AY621" s="243" t="s">
        <v>126</v>
      </c>
    </row>
    <row r="622" s="2" customFormat="1" ht="16.5" customHeight="1">
      <c r="A622" s="40"/>
      <c r="B622" s="41"/>
      <c r="C622" s="202" t="s">
        <v>621</v>
      </c>
      <c r="D622" s="202" t="s">
        <v>128</v>
      </c>
      <c r="E622" s="203" t="s">
        <v>622</v>
      </c>
      <c r="F622" s="204" t="s">
        <v>623</v>
      </c>
      <c r="G622" s="205" t="s">
        <v>291</v>
      </c>
      <c r="H622" s="206">
        <v>860.5</v>
      </c>
      <c r="I622" s="207"/>
      <c r="J622" s="208">
        <f>ROUND(I622*H622,2)</f>
        <v>0</v>
      </c>
      <c r="K622" s="204" t="s">
        <v>132</v>
      </c>
      <c r="L622" s="46"/>
      <c r="M622" s="209" t="s">
        <v>19</v>
      </c>
      <c r="N622" s="210" t="s">
        <v>46</v>
      </c>
      <c r="O622" s="86"/>
      <c r="P622" s="211">
        <f>O622*H622</f>
        <v>0</v>
      </c>
      <c r="Q622" s="211">
        <v>0.00064999999999999997</v>
      </c>
      <c r="R622" s="211">
        <f>Q622*H622</f>
        <v>0.55932499999999996</v>
      </c>
      <c r="S622" s="211">
        <v>0</v>
      </c>
      <c r="T622" s="212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13" t="s">
        <v>133</v>
      </c>
      <c r="AT622" s="213" t="s">
        <v>128</v>
      </c>
      <c r="AU622" s="213" t="s">
        <v>85</v>
      </c>
      <c r="AY622" s="19" t="s">
        <v>126</v>
      </c>
      <c r="BE622" s="214">
        <f>IF(N622="základní",J622,0)</f>
        <v>0</v>
      </c>
      <c r="BF622" s="214">
        <f>IF(N622="snížená",J622,0)</f>
        <v>0</v>
      </c>
      <c r="BG622" s="214">
        <f>IF(N622="zákl. přenesená",J622,0)</f>
        <v>0</v>
      </c>
      <c r="BH622" s="214">
        <f>IF(N622="sníž. přenesená",J622,0)</f>
        <v>0</v>
      </c>
      <c r="BI622" s="214">
        <f>IF(N622="nulová",J622,0)</f>
        <v>0</v>
      </c>
      <c r="BJ622" s="19" t="s">
        <v>83</v>
      </c>
      <c r="BK622" s="214">
        <f>ROUND(I622*H622,2)</f>
        <v>0</v>
      </c>
      <c r="BL622" s="19" t="s">
        <v>133</v>
      </c>
      <c r="BM622" s="213" t="s">
        <v>624</v>
      </c>
    </row>
    <row r="623" s="2" customFormat="1">
      <c r="A623" s="40"/>
      <c r="B623" s="41"/>
      <c r="C623" s="42"/>
      <c r="D623" s="215" t="s">
        <v>135</v>
      </c>
      <c r="E623" s="42"/>
      <c r="F623" s="216" t="s">
        <v>625</v>
      </c>
      <c r="G623" s="42"/>
      <c r="H623" s="42"/>
      <c r="I623" s="217"/>
      <c r="J623" s="42"/>
      <c r="K623" s="42"/>
      <c r="L623" s="46"/>
      <c r="M623" s="218"/>
      <c r="N623" s="219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135</v>
      </c>
      <c r="AU623" s="19" t="s">
        <v>85</v>
      </c>
    </row>
    <row r="624" s="2" customFormat="1">
      <c r="A624" s="40"/>
      <c r="B624" s="41"/>
      <c r="C624" s="42"/>
      <c r="D624" s="220" t="s">
        <v>137</v>
      </c>
      <c r="E624" s="42"/>
      <c r="F624" s="221" t="s">
        <v>626</v>
      </c>
      <c r="G624" s="42"/>
      <c r="H624" s="42"/>
      <c r="I624" s="217"/>
      <c r="J624" s="42"/>
      <c r="K624" s="42"/>
      <c r="L624" s="46"/>
      <c r="M624" s="218"/>
      <c r="N624" s="219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137</v>
      </c>
      <c r="AU624" s="19" t="s">
        <v>85</v>
      </c>
    </row>
    <row r="625" s="2" customFormat="1">
      <c r="A625" s="40"/>
      <c r="B625" s="41"/>
      <c r="C625" s="42"/>
      <c r="D625" s="215" t="s">
        <v>139</v>
      </c>
      <c r="E625" s="42"/>
      <c r="F625" s="222" t="s">
        <v>606</v>
      </c>
      <c r="G625" s="42"/>
      <c r="H625" s="42"/>
      <c r="I625" s="217"/>
      <c r="J625" s="42"/>
      <c r="K625" s="42"/>
      <c r="L625" s="46"/>
      <c r="M625" s="218"/>
      <c r="N625" s="219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139</v>
      </c>
      <c r="AU625" s="19" t="s">
        <v>85</v>
      </c>
    </row>
    <row r="626" s="13" customFormat="1">
      <c r="A626" s="13"/>
      <c r="B626" s="223"/>
      <c r="C626" s="224"/>
      <c r="D626" s="215" t="s">
        <v>141</v>
      </c>
      <c r="E626" s="225" t="s">
        <v>19</v>
      </c>
      <c r="F626" s="226" t="s">
        <v>627</v>
      </c>
      <c r="G626" s="224"/>
      <c r="H626" s="225" t="s">
        <v>19</v>
      </c>
      <c r="I626" s="227"/>
      <c r="J626" s="224"/>
      <c r="K626" s="224"/>
      <c r="L626" s="228"/>
      <c r="M626" s="229"/>
      <c r="N626" s="230"/>
      <c r="O626" s="230"/>
      <c r="P626" s="230"/>
      <c r="Q626" s="230"/>
      <c r="R626" s="230"/>
      <c r="S626" s="230"/>
      <c r="T626" s="23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2" t="s">
        <v>141</v>
      </c>
      <c r="AU626" s="232" t="s">
        <v>85</v>
      </c>
      <c r="AV626" s="13" t="s">
        <v>83</v>
      </c>
      <c r="AW626" s="13" t="s">
        <v>35</v>
      </c>
      <c r="AX626" s="13" t="s">
        <v>75</v>
      </c>
      <c r="AY626" s="232" t="s">
        <v>126</v>
      </c>
    </row>
    <row r="627" s="14" customFormat="1">
      <c r="A627" s="14"/>
      <c r="B627" s="233"/>
      <c r="C627" s="234"/>
      <c r="D627" s="215" t="s">
        <v>141</v>
      </c>
      <c r="E627" s="235" t="s">
        <v>19</v>
      </c>
      <c r="F627" s="236" t="s">
        <v>628</v>
      </c>
      <c r="G627" s="234"/>
      <c r="H627" s="237">
        <v>851.5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3" t="s">
        <v>141</v>
      </c>
      <c r="AU627" s="243" t="s">
        <v>85</v>
      </c>
      <c r="AV627" s="14" t="s">
        <v>85</v>
      </c>
      <c r="AW627" s="14" t="s">
        <v>35</v>
      </c>
      <c r="AX627" s="14" t="s">
        <v>75</v>
      </c>
      <c r="AY627" s="243" t="s">
        <v>126</v>
      </c>
    </row>
    <row r="628" s="13" customFormat="1">
      <c r="A628" s="13"/>
      <c r="B628" s="223"/>
      <c r="C628" s="224"/>
      <c r="D628" s="215" t="s">
        <v>141</v>
      </c>
      <c r="E628" s="225" t="s">
        <v>19</v>
      </c>
      <c r="F628" s="226" t="s">
        <v>611</v>
      </c>
      <c r="G628" s="224"/>
      <c r="H628" s="225" t="s">
        <v>19</v>
      </c>
      <c r="I628" s="227"/>
      <c r="J628" s="224"/>
      <c r="K628" s="224"/>
      <c r="L628" s="228"/>
      <c r="M628" s="229"/>
      <c r="N628" s="230"/>
      <c r="O628" s="230"/>
      <c r="P628" s="230"/>
      <c r="Q628" s="230"/>
      <c r="R628" s="230"/>
      <c r="S628" s="230"/>
      <c r="T628" s="23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2" t="s">
        <v>141</v>
      </c>
      <c r="AU628" s="232" t="s">
        <v>85</v>
      </c>
      <c r="AV628" s="13" t="s">
        <v>83</v>
      </c>
      <c r="AW628" s="13" t="s">
        <v>35</v>
      </c>
      <c r="AX628" s="13" t="s">
        <v>75</v>
      </c>
      <c r="AY628" s="232" t="s">
        <v>126</v>
      </c>
    </row>
    <row r="629" s="14" customFormat="1">
      <c r="A629" s="14"/>
      <c r="B629" s="233"/>
      <c r="C629" s="234"/>
      <c r="D629" s="215" t="s">
        <v>141</v>
      </c>
      <c r="E629" s="235" t="s">
        <v>19</v>
      </c>
      <c r="F629" s="236" t="s">
        <v>207</v>
      </c>
      <c r="G629" s="234"/>
      <c r="H629" s="237">
        <v>9</v>
      </c>
      <c r="I629" s="238"/>
      <c r="J629" s="234"/>
      <c r="K629" s="234"/>
      <c r="L629" s="239"/>
      <c r="M629" s="240"/>
      <c r="N629" s="241"/>
      <c r="O629" s="241"/>
      <c r="P629" s="241"/>
      <c r="Q629" s="241"/>
      <c r="R629" s="241"/>
      <c r="S629" s="241"/>
      <c r="T629" s="24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3" t="s">
        <v>141</v>
      </c>
      <c r="AU629" s="243" t="s">
        <v>85</v>
      </c>
      <c r="AV629" s="14" t="s">
        <v>85</v>
      </c>
      <c r="AW629" s="14" t="s">
        <v>35</v>
      </c>
      <c r="AX629" s="14" t="s">
        <v>75</v>
      </c>
      <c r="AY629" s="243" t="s">
        <v>126</v>
      </c>
    </row>
    <row r="630" s="15" customFormat="1">
      <c r="A630" s="15"/>
      <c r="B630" s="244"/>
      <c r="C630" s="245"/>
      <c r="D630" s="215" t="s">
        <v>141</v>
      </c>
      <c r="E630" s="246" t="s">
        <v>19</v>
      </c>
      <c r="F630" s="247" t="s">
        <v>146</v>
      </c>
      <c r="G630" s="245"/>
      <c r="H630" s="248">
        <v>860.5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4" t="s">
        <v>141</v>
      </c>
      <c r="AU630" s="254" t="s">
        <v>85</v>
      </c>
      <c r="AV630" s="15" t="s">
        <v>133</v>
      </c>
      <c r="AW630" s="15" t="s">
        <v>35</v>
      </c>
      <c r="AX630" s="15" t="s">
        <v>83</v>
      </c>
      <c r="AY630" s="254" t="s">
        <v>126</v>
      </c>
    </row>
    <row r="631" s="2" customFormat="1" ht="16.5" customHeight="1">
      <c r="A631" s="40"/>
      <c r="B631" s="41"/>
      <c r="C631" s="202" t="s">
        <v>629</v>
      </c>
      <c r="D631" s="202" t="s">
        <v>128</v>
      </c>
      <c r="E631" s="203" t="s">
        <v>630</v>
      </c>
      <c r="F631" s="204" t="s">
        <v>631</v>
      </c>
      <c r="G631" s="205" t="s">
        <v>291</v>
      </c>
      <c r="H631" s="206">
        <v>137</v>
      </c>
      <c r="I631" s="207"/>
      <c r="J631" s="208">
        <f>ROUND(I631*H631,2)</f>
        <v>0</v>
      </c>
      <c r="K631" s="204" t="s">
        <v>132</v>
      </c>
      <c r="L631" s="46"/>
      <c r="M631" s="209" t="s">
        <v>19</v>
      </c>
      <c r="N631" s="210" t="s">
        <v>46</v>
      </c>
      <c r="O631" s="86"/>
      <c r="P631" s="211">
        <f>O631*H631</f>
        <v>0</v>
      </c>
      <c r="Q631" s="211">
        <v>0.00038400000000000001</v>
      </c>
      <c r="R631" s="211">
        <f>Q631*H631</f>
        <v>0.052608000000000002</v>
      </c>
      <c r="S631" s="211">
        <v>0</v>
      </c>
      <c r="T631" s="212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3" t="s">
        <v>133</v>
      </c>
      <c r="AT631" s="213" t="s">
        <v>128</v>
      </c>
      <c r="AU631" s="213" t="s">
        <v>85</v>
      </c>
      <c r="AY631" s="19" t="s">
        <v>126</v>
      </c>
      <c r="BE631" s="214">
        <f>IF(N631="základní",J631,0)</f>
        <v>0</v>
      </c>
      <c r="BF631" s="214">
        <f>IF(N631="snížená",J631,0)</f>
        <v>0</v>
      </c>
      <c r="BG631" s="214">
        <f>IF(N631="zákl. přenesená",J631,0)</f>
        <v>0</v>
      </c>
      <c r="BH631" s="214">
        <f>IF(N631="sníž. přenesená",J631,0)</f>
        <v>0</v>
      </c>
      <c r="BI631" s="214">
        <f>IF(N631="nulová",J631,0)</f>
        <v>0</v>
      </c>
      <c r="BJ631" s="19" t="s">
        <v>83</v>
      </c>
      <c r="BK631" s="214">
        <f>ROUND(I631*H631,2)</f>
        <v>0</v>
      </c>
      <c r="BL631" s="19" t="s">
        <v>133</v>
      </c>
      <c r="BM631" s="213" t="s">
        <v>632</v>
      </c>
    </row>
    <row r="632" s="2" customFormat="1">
      <c r="A632" s="40"/>
      <c r="B632" s="41"/>
      <c r="C632" s="42"/>
      <c r="D632" s="215" t="s">
        <v>135</v>
      </c>
      <c r="E632" s="42"/>
      <c r="F632" s="216" t="s">
        <v>633</v>
      </c>
      <c r="G632" s="42"/>
      <c r="H632" s="42"/>
      <c r="I632" s="217"/>
      <c r="J632" s="42"/>
      <c r="K632" s="42"/>
      <c r="L632" s="46"/>
      <c r="M632" s="218"/>
      <c r="N632" s="219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135</v>
      </c>
      <c r="AU632" s="19" t="s">
        <v>85</v>
      </c>
    </row>
    <row r="633" s="2" customFormat="1">
      <c r="A633" s="40"/>
      <c r="B633" s="41"/>
      <c r="C633" s="42"/>
      <c r="D633" s="220" t="s">
        <v>137</v>
      </c>
      <c r="E633" s="42"/>
      <c r="F633" s="221" t="s">
        <v>634</v>
      </c>
      <c r="G633" s="42"/>
      <c r="H633" s="42"/>
      <c r="I633" s="217"/>
      <c r="J633" s="42"/>
      <c r="K633" s="42"/>
      <c r="L633" s="46"/>
      <c r="M633" s="218"/>
      <c r="N633" s="219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137</v>
      </c>
      <c r="AU633" s="19" t="s">
        <v>85</v>
      </c>
    </row>
    <row r="634" s="2" customFormat="1">
      <c r="A634" s="40"/>
      <c r="B634" s="41"/>
      <c r="C634" s="42"/>
      <c r="D634" s="215" t="s">
        <v>139</v>
      </c>
      <c r="E634" s="42"/>
      <c r="F634" s="222" t="s">
        <v>606</v>
      </c>
      <c r="G634" s="42"/>
      <c r="H634" s="42"/>
      <c r="I634" s="217"/>
      <c r="J634" s="42"/>
      <c r="K634" s="42"/>
      <c r="L634" s="46"/>
      <c r="M634" s="218"/>
      <c r="N634" s="219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139</v>
      </c>
      <c r="AU634" s="19" t="s">
        <v>85</v>
      </c>
    </row>
    <row r="635" s="13" customFormat="1">
      <c r="A635" s="13"/>
      <c r="B635" s="223"/>
      <c r="C635" s="224"/>
      <c r="D635" s="215" t="s">
        <v>141</v>
      </c>
      <c r="E635" s="225" t="s">
        <v>19</v>
      </c>
      <c r="F635" s="226" t="s">
        <v>635</v>
      </c>
      <c r="G635" s="224"/>
      <c r="H635" s="225" t="s">
        <v>19</v>
      </c>
      <c r="I635" s="227"/>
      <c r="J635" s="224"/>
      <c r="K635" s="224"/>
      <c r="L635" s="228"/>
      <c r="M635" s="229"/>
      <c r="N635" s="230"/>
      <c r="O635" s="230"/>
      <c r="P635" s="230"/>
      <c r="Q635" s="230"/>
      <c r="R635" s="230"/>
      <c r="S635" s="230"/>
      <c r="T635" s="23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2" t="s">
        <v>141</v>
      </c>
      <c r="AU635" s="232" t="s">
        <v>85</v>
      </c>
      <c r="AV635" s="13" t="s">
        <v>83</v>
      </c>
      <c r="AW635" s="13" t="s">
        <v>35</v>
      </c>
      <c r="AX635" s="13" t="s">
        <v>75</v>
      </c>
      <c r="AY635" s="232" t="s">
        <v>126</v>
      </c>
    </row>
    <row r="636" s="14" customFormat="1">
      <c r="A636" s="14"/>
      <c r="B636" s="233"/>
      <c r="C636" s="234"/>
      <c r="D636" s="215" t="s">
        <v>141</v>
      </c>
      <c r="E636" s="235" t="s">
        <v>19</v>
      </c>
      <c r="F636" s="236" t="s">
        <v>636</v>
      </c>
      <c r="G636" s="234"/>
      <c r="H636" s="237">
        <v>137</v>
      </c>
      <c r="I636" s="238"/>
      <c r="J636" s="234"/>
      <c r="K636" s="234"/>
      <c r="L636" s="239"/>
      <c r="M636" s="240"/>
      <c r="N636" s="241"/>
      <c r="O636" s="241"/>
      <c r="P636" s="241"/>
      <c r="Q636" s="241"/>
      <c r="R636" s="241"/>
      <c r="S636" s="241"/>
      <c r="T636" s="24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3" t="s">
        <v>141</v>
      </c>
      <c r="AU636" s="243" t="s">
        <v>85</v>
      </c>
      <c r="AV636" s="14" t="s">
        <v>85</v>
      </c>
      <c r="AW636" s="14" t="s">
        <v>35</v>
      </c>
      <c r="AX636" s="14" t="s">
        <v>83</v>
      </c>
      <c r="AY636" s="243" t="s">
        <v>126</v>
      </c>
    </row>
    <row r="637" s="2" customFormat="1" ht="16.5" customHeight="1">
      <c r="A637" s="40"/>
      <c r="B637" s="41"/>
      <c r="C637" s="202" t="s">
        <v>637</v>
      </c>
      <c r="D637" s="202" t="s">
        <v>128</v>
      </c>
      <c r="E637" s="203" t="s">
        <v>638</v>
      </c>
      <c r="F637" s="204" t="s">
        <v>639</v>
      </c>
      <c r="G637" s="205" t="s">
        <v>131</v>
      </c>
      <c r="H637" s="206">
        <v>249</v>
      </c>
      <c r="I637" s="207"/>
      <c r="J637" s="208">
        <f>ROUND(I637*H637,2)</f>
        <v>0</v>
      </c>
      <c r="K637" s="204" t="s">
        <v>132</v>
      </c>
      <c r="L637" s="46"/>
      <c r="M637" s="209" t="s">
        <v>19</v>
      </c>
      <c r="N637" s="210" t="s">
        <v>46</v>
      </c>
      <c r="O637" s="86"/>
      <c r="P637" s="211">
        <f>O637*H637</f>
        <v>0</v>
      </c>
      <c r="Q637" s="211">
        <v>0.0025999999999999999</v>
      </c>
      <c r="R637" s="211">
        <f>Q637*H637</f>
        <v>0.64739999999999998</v>
      </c>
      <c r="S637" s="211">
        <v>0</v>
      </c>
      <c r="T637" s="212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3" t="s">
        <v>133</v>
      </c>
      <c r="AT637" s="213" t="s">
        <v>128</v>
      </c>
      <c r="AU637" s="213" t="s">
        <v>85</v>
      </c>
      <c r="AY637" s="19" t="s">
        <v>126</v>
      </c>
      <c r="BE637" s="214">
        <f>IF(N637="základní",J637,0)</f>
        <v>0</v>
      </c>
      <c r="BF637" s="214">
        <f>IF(N637="snížená",J637,0)</f>
        <v>0</v>
      </c>
      <c r="BG637" s="214">
        <f>IF(N637="zákl. přenesená",J637,0)</f>
        <v>0</v>
      </c>
      <c r="BH637" s="214">
        <f>IF(N637="sníž. přenesená",J637,0)</f>
        <v>0</v>
      </c>
      <c r="BI637" s="214">
        <f>IF(N637="nulová",J637,0)</f>
        <v>0</v>
      </c>
      <c r="BJ637" s="19" t="s">
        <v>83</v>
      </c>
      <c r="BK637" s="214">
        <f>ROUND(I637*H637,2)</f>
        <v>0</v>
      </c>
      <c r="BL637" s="19" t="s">
        <v>133</v>
      </c>
      <c r="BM637" s="213" t="s">
        <v>640</v>
      </c>
    </row>
    <row r="638" s="2" customFormat="1">
      <c r="A638" s="40"/>
      <c r="B638" s="41"/>
      <c r="C638" s="42"/>
      <c r="D638" s="215" t="s">
        <v>135</v>
      </c>
      <c r="E638" s="42"/>
      <c r="F638" s="216" t="s">
        <v>641</v>
      </c>
      <c r="G638" s="42"/>
      <c r="H638" s="42"/>
      <c r="I638" s="217"/>
      <c r="J638" s="42"/>
      <c r="K638" s="42"/>
      <c r="L638" s="46"/>
      <c r="M638" s="218"/>
      <c r="N638" s="219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135</v>
      </c>
      <c r="AU638" s="19" t="s">
        <v>85</v>
      </c>
    </row>
    <row r="639" s="2" customFormat="1">
      <c r="A639" s="40"/>
      <c r="B639" s="41"/>
      <c r="C639" s="42"/>
      <c r="D639" s="220" t="s">
        <v>137</v>
      </c>
      <c r="E639" s="42"/>
      <c r="F639" s="221" t="s">
        <v>642</v>
      </c>
      <c r="G639" s="42"/>
      <c r="H639" s="42"/>
      <c r="I639" s="217"/>
      <c r="J639" s="42"/>
      <c r="K639" s="42"/>
      <c r="L639" s="46"/>
      <c r="M639" s="218"/>
      <c r="N639" s="219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137</v>
      </c>
      <c r="AU639" s="19" t="s">
        <v>85</v>
      </c>
    </row>
    <row r="640" s="2" customFormat="1">
      <c r="A640" s="40"/>
      <c r="B640" s="41"/>
      <c r="C640" s="42"/>
      <c r="D640" s="215" t="s">
        <v>139</v>
      </c>
      <c r="E640" s="42"/>
      <c r="F640" s="222" t="s">
        <v>606</v>
      </c>
      <c r="G640" s="42"/>
      <c r="H640" s="42"/>
      <c r="I640" s="217"/>
      <c r="J640" s="42"/>
      <c r="K640" s="42"/>
      <c r="L640" s="46"/>
      <c r="M640" s="218"/>
      <c r="N640" s="219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139</v>
      </c>
      <c r="AU640" s="19" t="s">
        <v>85</v>
      </c>
    </row>
    <row r="641" s="13" customFormat="1">
      <c r="A641" s="13"/>
      <c r="B641" s="223"/>
      <c r="C641" s="224"/>
      <c r="D641" s="215" t="s">
        <v>141</v>
      </c>
      <c r="E641" s="225" t="s">
        <v>19</v>
      </c>
      <c r="F641" s="226" t="s">
        <v>643</v>
      </c>
      <c r="G641" s="224"/>
      <c r="H641" s="225" t="s">
        <v>19</v>
      </c>
      <c r="I641" s="227"/>
      <c r="J641" s="224"/>
      <c r="K641" s="224"/>
      <c r="L641" s="228"/>
      <c r="M641" s="229"/>
      <c r="N641" s="230"/>
      <c r="O641" s="230"/>
      <c r="P641" s="230"/>
      <c r="Q641" s="230"/>
      <c r="R641" s="230"/>
      <c r="S641" s="230"/>
      <c r="T641" s="23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2" t="s">
        <v>141</v>
      </c>
      <c r="AU641" s="232" t="s">
        <v>85</v>
      </c>
      <c r="AV641" s="13" t="s">
        <v>83</v>
      </c>
      <c r="AW641" s="13" t="s">
        <v>35</v>
      </c>
      <c r="AX641" s="13" t="s">
        <v>75</v>
      </c>
      <c r="AY641" s="232" t="s">
        <v>126</v>
      </c>
    </row>
    <row r="642" s="14" customFormat="1">
      <c r="A642" s="14"/>
      <c r="B642" s="233"/>
      <c r="C642" s="234"/>
      <c r="D642" s="215" t="s">
        <v>141</v>
      </c>
      <c r="E642" s="235" t="s">
        <v>19</v>
      </c>
      <c r="F642" s="236" t="s">
        <v>644</v>
      </c>
      <c r="G642" s="234"/>
      <c r="H642" s="237">
        <v>196</v>
      </c>
      <c r="I642" s="238"/>
      <c r="J642" s="234"/>
      <c r="K642" s="234"/>
      <c r="L642" s="239"/>
      <c r="M642" s="240"/>
      <c r="N642" s="241"/>
      <c r="O642" s="241"/>
      <c r="P642" s="241"/>
      <c r="Q642" s="241"/>
      <c r="R642" s="241"/>
      <c r="S642" s="241"/>
      <c r="T642" s="24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3" t="s">
        <v>141</v>
      </c>
      <c r="AU642" s="243" t="s">
        <v>85</v>
      </c>
      <c r="AV642" s="14" t="s">
        <v>85</v>
      </c>
      <c r="AW642" s="14" t="s">
        <v>35</v>
      </c>
      <c r="AX642" s="14" t="s">
        <v>75</v>
      </c>
      <c r="AY642" s="243" t="s">
        <v>126</v>
      </c>
    </row>
    <row r="643" s="13" customFormat="1">
      <c r="A643" s="13"/>
      <c r="B643" s="223"/>
      <c r="C643" s="224"/>
      <c r="D643" s="215" t="s">
        <v>141</v>
      </c>
      <c r="E643" s="225" t="s">
        <v>19</v>
      </c>
      <c r="F643" s="226" t="s">
        <v>611</v>
      </c>
      <c r="G643" s="224"/>
      <c r="H643" s="225" t="s">
        <v>19</v>
      </c>
      <c r="I643" s="227"/>
      <c r="J643" s="224"/>
      <c r="K643" s="224"/>
      <c r="L643" s="228"/>
      <c r="M643" s="229"/>
      <c r="N643" s="230"/>
      <c r="O643" s="230"/>
      <c r="P643" s="230"/>
      <c r="Q643" s="230"/>
      <c r="R643" s="230"/>
      <c r="S643" s="230"/>
      <c r="T643" s="23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2" t="s">
        <v>141</v>
      </c>
      <c r="AU643" s="232" t="s">
        <v>85</v>
      </c>
      <c r="AV643" s="13" t="s">
        <v>83</v>
      </c>
      <c r="AW643" s="13" t="s">
        <v>35</v>
      </c>
      <c r="AX643" s="13" t="s">
        <v>75</v>
      </c>
      <c r="AY643" s="232" t="s">
        <v>126</v>
      </c>
    </row>
    <row r="644" s="14" customFormat="1">
      <c r="A644" s="14"/>
      <c r="B644" s="233"/>
      <c r="C644" s="234"/>
      <c r="D644" s="215" t="s">
        <v>141</v>
      </c>
      <c r="E644" s="235" t="s">
        <v>19</v>
      </c>
      <c r="F644" s="236" t="s">
        <v>573</v>
      </c>
      <c r="G644" s="234"/>
      <c r="H644" s="237">
        <v>53</v>
      </c>
      <c r="I644" s="238"/>
      <c r="J644" s="234"/>
      <c r="K644" s="234"/>
      <c r="L644" s="239"/>
      <c r="M644" s="240"/>
      <c r="N644" s="241"/>
      <c r="O644" s="241"/>
      <c r="P644" s="241"/>
      <c r="Q644" s="241"/>
      <c r="R644" s="241"/>
      <c r="S644" s="241"/>
      <c r="T644" s="24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3" t="s">
        <v>141</v>
      </c>
      <c r="AU644" s="243" t="s">
        <v>85</v>
      </c>
      <c r="AV644" s="14" t="s">
        <v>85</v>
      </c>
      <c r="AW644" s="14" t="s">
        <v>35</v>
      </c>
      <c r="AX644" s="14" t="s">
        <v>75</v>
      </c>
      <c r="AY644" s="243" t="s">
        <v>126</v>
      </c>
    </row>
    <row r="645" s="15" customFormat="1">
      <c r="A645" s="15"/>
      <c r="B645" s="244"/>
      <c r="C645" s="245"/>
      <c r="D645" s="215" t="s">
        <v>141</v>
      </c>
      <c r="E645" s="246" t="s">
        <v>19</v>
      </c>
      <c r="F645" s="247" t="s">
        <v>146</v>
      </c>
      <c r="G645" s="245"/>
      <c r="H645" s="248">
        <v>249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54" t="s">
        <v>141</v>
      </c>
      <c r="AU645" s="254" t="s">
        <v>85</v>
      </c>
      <c r="AV645" s="15" t="s">
        <v>133</v>
      </c>
      <c r="AW645" s="15" t="s">
        <v>35</v>
      </c>
      <c r="AX645" s="15" t="s">
        <v>83</v>
      </c>
      <c r="AY645" s="254" t="s">
        <v>126</v>
      </c>
    </row>
    <row r="646" s="2" customFormat="1" ht="16.5" customHeight="1">
      <c r="A646" s="40"/>
      <c r="B646" s="41"/>
      <c r="C646" s="202" t="s">
        <v>645</v>
      </c>
      <c r="D646" s="202" t="s">
        <v>128</v>
      </c>
      <c r="E646" s="203" t="s">
        <v>646</v>
      </c>
      <c r="F646" s="204" t="s">
        <v>647</v>
      </c>
      <c r="G646" s="205" t="s">
        <v>291</v>
      </c>
      <c r="H646" s="206">
        <v>1873.5</v>
      </c>
      <c r="I646" s="207"/>
      <c r="J646" s="208">
        <f>ROUND(I646*H646,2)</f>
        <v>0</v>
      </c>
      <c r="K646" s="204" t="s">
        <v>132</v>
      </c>
      <c r="L646" s="46"/>
      <c r="M646" s="209" t="s">
        <v>19</v>
      </c>
      <c r="N646" s="210" t="s">
        <v>46</v>
      </c>
      <c r="O646" s="86"/>
      <c r="P646" s="211">
        <f>O646*H646</f>
        <v>0</v>
      </c>
      <c r="Q646" s="211">
        <v>4.8799999999999999E-06</v>
      </c>
      <c r="R646" s="211">
        <f>Q646*H646</f>
        <v>0.0091426800000000003</v>
      </c>
      <c r="S646" s="211">
        <v>0</v>
      </c>
      <c r="T646" s="212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3" t="s">
        <v>133</v>
      </c>
      <c r="AT646" s="213" t="s">
        <v>128</v>
      </c>
      <c r="AU646" s="213" t="s">
        <v>85</v>
      </c>
      <c r="AY646" s="19" t="s">
        <v>126</v>
      </c>
      <c r="BE646" s="214">
        <f>IF(N646="základní",J646,0)</f>
        <v>0</v>
      </c>
      <c r="BF646" s="214">
        <f>IF(N646="snížená",J646,0)</f>
        <v>0</v>
      </c>
      <c r="BG646" s="214">
        <f>IF(N646="zákl. přenesená",J646,0)</f>
        <v>0</v>
      </c>
      <c r="BH646" s="214">
        <f>IF(N646="sníž. přenesená",J646,0)</f>
        <v>0</v>
      </c>
      <c r="BI646" s="214">
        <f>IF(N646="nulová",J646,0)</f>
        <v>0</v>
      </c>
      <c r="BJ646" s="19" t="s">
        <v>83</v>
      </c>
      <c r="BK646" s="214">
        <f>ROUND(I646*H646,2)</f>
        <v>0</v>
      </c>
      <c r="BL646" s="19" t="s">
        <v>133</v>
      </c>
      <c r="BM646" s="213" t="s">
        <v>648</v>
      </c>
    </row>
    <row r="647" s="2" customFormat="1">
      <c r="A647" s="40"/>
      <c r="B647" s="41"/>
      <c r="C647" s="42"/>
      <c r="D647" s="215" t="s">
        <v>135</v>
      </c>
      <c r="E647" s="42"/>
      <c r="F647" s="216" t="s">
        <v>649</v>
      </c>
      <c r="G647" s="42"/>
      <c r="H647" s="42"/>
      <c r="I647" s="217"/>
      <c r="J647" s="42"/>
      <c r="K647" s="42"/>
      <c r="L647" s="46"/>
      <c r="M647" s="218"/>
      <c r="N647" s="219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135</v>
      </c>
      <c r="AU647" s="19" t="s">
        <v>85</v>
      </c>
    </row>
    <row r="648" s="2" customFormat="1">
      <c r="A648" s="40"/>
      <c r="B648" s="41"/>
      <c r="C648" s="42"/>
      <c r="D648" s="220" t="s">
        <v>137</v>
      </c>
      <c r="E648" s="42"/>
      <c r="F648" s="221" t="s">
        <v>650</v>
      </c>
      <c r="G648" s="42"/>
      <c r="H648" s="42"/>
      <c r="I648" s="217"/>
      <c r="J648" s="42"/>
      <c r="K648" s="42"/>
      <c r="L648" s="46"/>
      <c r="M648" s="218"/>
      <c r="N648" s="219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137</v>
      </c>
      <c r="AU648" s="19" t="s">
        <v>85</v>
      </c>
    </row>
    <row r="649" s="2" customFormat="1">
      <c r="A649" s="40"/>
      <c r="B649" s="41"/>
      <c r="C649" s="42"/>
      <c r="D649" s="215" t="s">
        <v>139</v>
      </c>
      <c r="E649" s="42"/>
      <c r="F649" s="222" t="s">
        <v>651</v>
      </c>
      <c r="G649" s="42"/>
      <c r="H649" s="42"/>
      <c r="I649" s="217"/>
      <c r="J649" s="42"/>
      <c r="K649" s="42"/>
      <c r="L649" s="46"/>
      <c r="M649" s="218"/>
      <c r="N649" s="219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139</v>
      </c>
      <c r="AU649" s="19" t="s">
        <v>85</v>
      </c>
    </row>
    <row r="650" s="14" customFormat="1">
      <c r="A650" s="14"/>
      <c r="B650" s="233"/>
      <c r="C650" s="234"/>
      <c r="D650" s="215" t="s">
        <v>141</v>
      </c>
      <c r="E650" s="235" t="s">
        <v>19</v>
      </c>
      <c r="F650" s="236" t="s">
        <v>652</v>
      </c>
      <c r="G650" s="234"/>
      <c r="H650" s="237">
        <v>1873.5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3" t="s">
        <v>141</v>
      </c>
      <c r="AU650" s="243" t="s">
        <v>85</v>
      </c>
      <c r="AV650" s="14" t="s">
        <v>85</v>
      </c>
      <c r="AW650" s="14" t="s">
        <v>35</v>
      </c>
      <c r="AX650" s="14" t="s">
        <v>83</v>
      </c>
      <c r="AY650" s="243" t="s">
        <v>126</v>
      </c>
    </row>
    <row r="651" s="2" customFormat="1" ht="16.5" customHeight="1">
      <c r="A651" s="40"/>
      <c r="B651" s="41"/>
      <c r="C651" s="202" t="s">
        <v>653</v>
      </c>
      <c r="D651" s="202" t="s">
        <v>128</v>
      </c>
      <c r="E651" s="203" t="s">
        <v>654</v>
      </c>
      <c r="F651" s="204" t="s">
        <v>655</v>
      </c>
      <c r="G651" s="205" t="s">
        <v>131</v>
      </c>
      <c r="H651" s="206">
        <v>249</v>
      </c>
      <c r="I651" s="207"/>
      <c r="J651" s="208">
        <f>ROUND(I651*H651,2)</f>
        <v>0</v>
      </c>
      <c r="K651" s="204" t="s">
        <v>132</v>
      </c>
      <c r="L651" s="46"/>
      <c r="M651" s="209" t="s">
        <v>19</v>
      </c>
      <c r="N651" s="210" t="s">
        <v>46</v>
      </c>
      <c r="O651" s="86"/>
      <c r="P651" s="211">
        <f>O651*H651</f>
        <v>0</v>
      </c>
      <c r="Q651" s="211">
        <v>1.22E-05</v>
      </c>
      <c r="R651" s="211">
        <f>Q651*H651</f>
        <v>0.0030378000000000002</v>
      </c>
      <c r="S651" s="211">
        <v>0</v>
      </c>
      <c r="T651" s="212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3" t="s">
        <v>133</v>
      </c>
      <c r="AT651" s="213" t="s">
        <v>128</v>
      </c>
      <c r="AU651" s="213" t="s">
        <v>85</v>
      </c>
      <c r="AY651" s="19" t="s">
        <v>126</v>
      </c>
      <c r="BE651" s="214">
        <f>IF(N651="základní",J651,0)</f>
        <v>0</v>
      </c>
      <c r="BF651" s="214">
        <f>IF(N651="snížená",J651,0)</f>
        <v>0</v>
      </c>
      <c r="BG651" s="214">
        <f>IF(N651="zákl. přenesená",J651,0)</f>
        <v>0</v>
      </c>
      <c r="BH651" s="214">
        <f>IF(N651="sníž. přenesená",J651,0)</f>
        <v>0</v>
      </c>
      <c r="BI651" s="214">
        <f>IF(N651="nulová",J651,0)</f>
        <v>0</v>
      </c>
      <c r="BJ651" s="19" t="s">
        <v>83</v>
      </c>
      <c r="BK651" s="214">
        <f>ROUND(I651*H651,2)</f>
        <v>0</v>
      </c>
      <c r="BL651" s="19" t="s">
        <v>133</v>
      </c>
      <c r="BM651" s="213" t="s">
        <v>656</v>
      </c>
    </row>
    <row r="652" s="2" customFormat="1">
      <c r="A652" s="40"/>
      <c r="B652" s="41"/>
      <c r="C652" s="42"/>
      <c r="D652" s="215" t="s">
        <v>135</v>
      </c>
      <c r="E652" s="42"/>
      <c r="F652" s="216" t="s">
        <v>657</v>
      </c>
      <c r="G652" s="42"/>
      <c r="H652" s="42"/>
      <c r="I652" s="217"/>
      <c r="J652" s="42"/>
      <c r="K652" s="42"/>
      <c r="L652" s="46"/>
      <c r="M652" s="218"/>
      <c r="N652" s="219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135</v>
      </c>
      <c r="AU652" s="19" t="s">
        <v>85</v>
      </c>
    </row>
    <row r="653" s="2" customFormat="1">
      <c r="A653" s="40"/>
      <c r="B653" s="41"/>
      <c r="C653" s="42"/>
      <c r="D653" s="220" t="s">
        <v>137</v>
      </c>
      <c r="E653" s="42"/>
      <c r="F653" s="221" t="s">
        <v>658</v>
      </c>
      <c r="G653" s="42"/>
      <c r="H653" s="42"/>
      <c r="I653" s="217"/>
      <c r="J653" s="42"/>
      <c r="K653" s="42"/>
      <c r="L653" s="46"/>
      <c r="M653" s="218"/>
      <c r="N653" s="219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137</v>
      </c>
      <c r="AU653" s="19" t="s">
        <v>85</v>
      </c>
    </row>
    <row r="654" s="2" customFormat="1">
      <c r="A654" s="40"/>
      <c r="B654" s="41"/>
      <c r="C654" s="42"/>
      <c r="D654" s="215" t="s">
        <v>139</v>
      </c>
      <c r="E654" s="42"/>
      <c r="F654" s="222" t="s">
        <v>651</v>
      </c>
      <c r="G654" s="42"/>
      <c r="H654" s="42"/>
      <c r="I654" s="217"/>
      <c r="J654" s="42"/>
      <c r="K654" s="42"/>
      <c r="L654" s="46"/>
      <c r="M654" s="218"/>
      <c r="N654" s="219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139</v>
      </c>
      <c r="AU654" s="19" t="s">
        <v>85</v>
      </c>
    </row>
    <row r="655" s="2" customFormat="1" ht="16.5" customHeight="1">
      <c r="A655" s="40"/>
      <c r="B655" s="41"/>
      <c r="C655" s="202" t="s">
        <v>659</v>
      </c>
      <c r="D655" s="202" t="s">
        <v>128</v>
      </c>
      <c r="E655" s="203" t="s">
        <v>660</v>
      </c>
      <c r="F655" s="204" t="s">
        <v>661</v>
      </c>
      <c r="G655" s="205" t="s">
        <v>291</v>
      </c>
      <c r="H655" s="206">
        <v>300</v>
      </c>
      <c r="I655" s="207"/>
      <c r="J655" s="208">
        <f>ROUND(I655*H655,2)</f>
        <v>0</v>
      </c>
      <c r="K655" s="204" t="s">
        <v>132</v>
      </c>
      <c r="L655" s="46"/>
      <c r="M655" s="209" t="s">
        <v>19</v>
      </c>
      <c r="N655" s="210" t="s">
        <v>46</v>
      </c>
      <c r="O655" s="86"/>
      <c r="P655" s="211">
        <f>O655*H655</f>
        <v>0</v>
      </c>
      <c r="Q655" s="211">
        <v>0.20218871999999999</v>
      </c>
      <c r="R655" s="211">
        <f>Q655*H655</f>
        <v>60.656616</v>
      </c>
      <c r="S655" s="211">
        <v>0</v>
      </c>
      <c r="T655" s="212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3" t="s">
        <v>133</v>
      </c>
      <c r="AT655" s="213" t="s">
        <v>128</v>
      </c>
      <c r="AU655" s="213" t="s">
        <v>85</v>
      </c>
      <c r="AY655" s="19" t="s">
        <v>126</v>
      </c>
      <c r="BE655" s="214">
        <f>IF(N655="základní",J655,0)</f>
        <v>0</v>
      </c>
      <c r="BF655" s="214">
        <f>IF(N655="snížená",J655,0)</f>
        <v>0</v>
      </c>
      <c r="BG655" s="214">
        <f>IF(N655="zákl. přenesená",J655,0)</f>
        <v>0</v>
      </c>
      <c r="BH655" s="214">
        <f>IF(N655="sníž. přenesená",J655,0)</f>
        <v>0</v>
      </c>
      <c r="BI655" s="214">
        <f>IF(N655="nulová",J655,0)</f>
        <v>0</v>
      </c>
      <c r="BJ655" s="19" t="s">
        <v>83</v>
      </c>
      <c r="BK655" s="214">
        <f>ROUND(I655*H655,2)</f>
        <v>0</v>
      </c>
      <c r="BL655" s="19" t="s">
        <v>133</v>
      </c>
      <c r="BM655" s="213" t="s">
        <v>662</v>
      </c>
    </row>
    <row r="656" s="2" customFormat="1">
      <c r="A656" s="40"/>
      <c r="B656" s="41"/>
      <c r="C656" s="42"/>
      <c r="D656" s="215" t="s">
        <v>135</v>
      </c>
      <c r="E656" s="42"/>
      <c r="F656" s="216" t="s">
        <v>663</v>
      </c>
      <c r="G656" s="42"/>
      <c r="H656" s="42"/>
      <c r="I656" s="217"/>
      <c r="J656" s="42"/>
      <c r="K656" s="42"/>
      <c r="L656" s="46"/>
      <c r="M656" s="218"/>
      <c r="N656" s="219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135</v>
      </c>
      <c r="AU656" s="19" t="s">
        <v>85</v>
      </c>
    </row>
    <row r="657" s="2" customFormat="1">
      <c r="A657" s="40"/>
      <c r="B657" s="41"/>
      <c r="C657" s="42"/>
      <c r="D657" s="220" t="s">
        <v>137</v>
      </c>
      <c r="E657" s="42"/>
      <c r="F657" s="221" t="s">
        <v>664</v>
      </c>
      <c r="G657" s="42"/>
      <c r="H657" s="42"/>
      <c r="I657" s="217"/>
      <c r="J657" s="42"/>
      <c r="K657" s="42"/>
      <c r="L657" s="46"/>
      <c r="M657" s="218"/>
      <c r="N657" s="219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137</v>
      </c>
      <c r="AU657" s="19" t="s">
        <v>85</v>
      </c>
    </row>
    <row r="658" s="2" customFormat="1">
      <c r="A658" s="40"/>
      <c r="B658" s="41"/>
      <c r="C658" s="42"/>
      <c r="D658" s="215" t="s">
        <v>139</v>
      </c>
      <c r="E658" s="42"/>
      <c r="F658" s="222" t="s">
        <v>665</v>
      </c>
      <c r="G658" s="42"/>
      <c r="H658" s="42"/>
      <c r="I658" s="217"/>
      <c r="J658" s="42"/>
      <c r="K658" s="42"/>
      <c r="L658" s="46"/>
      <c r="M658" s="218"/>
      <c r="N658" s="219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139</v>
      </c>
      <c r="AU658" s="19" t="s">
        <v>85</v>
      </c>
    </row>
    <row r="659" s="13" customFormat="1">
      <c r="A659" s="13"/>
      <c r="B659" s="223"/>
      <c r="C659" s="224"/>
      <c r="D659" s="215" t="s">
        <v>141</v>
      </c>
      <c r="E659" s="225" t="s">
        <v>19</v>
      </c>
      <c r="F659" s="226" t="s">
        <v>666</v>
      </c>
      <c r="G659" s="224"/>
      <c r="H659" s="225" t="s">
        <v>19</v>
      </c>
      <c r="I659" s="227"/>
      <c r="J659" s="224"/>
      <c r="K659" s="224"/>
      <c r="L659" s="228"/>
      <c r="M659" s="229"/>
      <c r="N659" s="230"/>
      <c r="O659" s="230"/>
      <c r="P659" s="230"/>
      <c r="Q659" s="230"/>
      <c r="R659" s="230"/>
      <c r="S659" s="230"/>
      <c r="T659" s="23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2" t="s">
        <v>141</v>
      </c>
      <c r="AU659" s="232" t="s">
        <v>85</v>
      </c>
      <c r="AV659" s="13" t="s">
        <v>83</v>
      </c>
      <c r="AW659" s="13" t="s">
        <v>35</v>
      </c>
      <c r="AX659" s="13" t="s">
        <v>75</v>
      </c>
      <c r="AY659" s="232" t="s">
        <v>126</v>
      </c>
    </row>
    <row r="660" s="14" customFormat="1">
      <c r="A660" s="14"/>
      <c r="B660" s="233"/>
      <c r="C660" s="234"/>
      <c r="D660" s="215" t="s">
        <v>141</v>
      </c>
      <c r="E660" s="235" t="s">
        <v>19</v>
      </c>
      <c r="F660" s="236" t="s">
        <v>213</v>
      </c>
      <c r="G660" s="234"/>
      <c r="H660" s="237">
        <v>10</v>
      </c>
      <c r="I660" s="238"/>
      <c r="J660" s="234"/>
      <c r="K660" s="234"/>
      <c r="L660" s="239"/>
      <c r="M660" s="240"/>
      <c r="N660" s="241"/>
      <c r="O660" s="241"/>
      <c r="P660" s="241"/>
      <c r="Q660" s="241"/>
      <c r="R660" s="241"/>
      <c r="S660" s="241"/>
      <c r="T660" s="24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3" t="s">
        <v>141</v>
      </c>
      <c r="AU660" s="243" t="s">
        <v>85</v>
      </c>
      <c r="AV660" s="14" t="s">
        <v>85</v>
      </c>
      <c r="AW660" s="14" t="s">
        <v>35</v>
      </c>
      <c r="AX660" s="14" t="s">
        <v>75</v>
      </c>
      <c r="AY660" s="243" t="s">
        <v>126</v>
      </c>
    </row>
    <row r="661" s="13" customFormat="1">
      <c r="A661" s="13"/>
      <c r="B661" s="223"/>
      <c r="C661" s="224"/>
      <c r="D661" s="215" t="s">
        <v>141</v>
      </c>
      <c r="E661" s="225" t="s">
        <v>19</v>
      </c>
      <c r="F661" s="226" t="s">
        <v>667</v>
      </c>
      <c r="G661" s="224"/>
      <c r="H661" s="225" t="s">
        <v>19</v>
      </c>
      <c r="I661" s="227"/>
      <c r="J661" s="224"/>
      <c r="K661" s="224"/>
      <c r="L661" s="228"/>
      <c r="M661" s="229"/>
      <c r="N661" s="230"/>
      <c r="O661" s="230"/>
      <c r="P661" s="230"/>
      <c r="Q661" s="230"/>
      <c r="R661" s="230"/>
      <c r="S661" s="230"/>
      <c r="T661" s="23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2" t="s">
        <v>141</v>
      </c>
      <c r="AU661" s="232" t="s">
        <v>85</v>
      </c>
      <c r="AV661" s="13" t="s">
        <v>83</v>
      </c>
      <c r="AW661" s="13" t="s">
        <v>35</v>
      </c>
      <c r="AX661" s="13" t="s">
        <v>75</v>
      </c>
      <c r="AY661" s="232" t="s">
        <v>126</v>
      </c>
    </row>
    <row r="662" s="14" customFormat="1">
      <c r="A662" s="14"/>
      <c r="B662" s="233"/>
      <c r="C662" s="234"/>
      <c r="D662" s="215" t="s">
        <v>141</v>
      </c>
      <c r="E662" s="235" t="s">
        <v>19</v>
      </c>
      <c r="F662" s="236" t="s">
        <v>181</v>
      </c>
      <c r="G662" s="234"/>
      <c r="H662" s="237">
        <v>5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3" t="s">
        <v>141</v>
      </c>
      <c r="AU662" s="243" t="s">
        <v>85</v>
      </c>
      <c r="AV662" s="14" t="s">
        <v>85</v>
      </c>
      <c r="AW662" s="14" t="s">
        <v>35</v>
      </c>
      <c r="AX662" s="14" t="s">
        <v>75</v>
      </c>
      <c r="AY662" s="243" t="s">
        <v>126</v>
      </c>
    </row>
    <row r="663" s="16" customFormat="1">
      <c r="A663" s="16"/>
      <c r="B663" s="255"/>
      <c r="C663" s="256"/>
      <c r="D663" s="215" t="s">
        <v>141</v>
      </c>
      <c r="E663" s="257" t="s">
        <v>19</v>
      </c>
      <c r="F663" s="258" t="s">
        <v>156</v>
      </c>
      <c r="G663" s="256"/>
      <c r="H663" s="259">
        <v>15</v>
      </c>
      <c r="I663" s="260"/>
      <c r="J663" s="256"/>
      <c r="K663" s="256"/>
      <c r="L663" s="261"/>
      <c r="M663" s="262"/>
      <c r="N663" s="263"/>
      <c r="O663" s="263"/>
      <c r="P663" s="263"/>
      <c r="Q663" s="263"/>
      <c r="R663" s="263"/>
      <c r="S663" s="263"/>
      <c r="T663" s="264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65" t="s">
        <v>141</v>
      </c>
      <c r="AU663" s="265" t="s">
        <v>85</v>
      </c>
      <c r="AV663" s="16" t="s">
        <v>157</v>
      </c>
      <c r="AW663" s="16" t="s">
        <v>35</v>
      </c>
      <c r="AX663" s="16" t="s">
        <v>75</v>
      </c>
      <c r="AY663" s="265" t="s">
        <v>126</v>
      </c>
    </row>
    <row r="664" s="13" customFormat="1">
      <c r="A664" s="13"/>
      <c r="B664" s="223"/>
      <c r="C664" s="224"/>
      <c r="D664" s="215" t="s">
        <v>141</v>
      </c>
      <c r="E664" s="225" t="s">
        <v>19</v>
      </c>
      <c r="F664" s="226" t="s">
        <v>668</v>
      </c>
      <c r="G664" s="224"/>
      <c r="H664" s="225" t="s">
        <v>19</v>
      </c>
      <c r="I664" s="227"/>
      <c r="J664" s="224"/>
      <c r="K664" s="224"/>
      <c r="L664" s="228"/>
      <c r="M664" s="229"/>
      <c r="N664" s="230"/>
      <c r="O664" s="230"/>
      <c r="P664" s="230"/>
      <c r="Q664" s="230"/>
      <c r="R664" s="230"/>
      <c r="S664" s="230"/>
      <c r="T664" s="23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2" t="s">
        <v>141</v>
      </c>
      <c r="AU664" s="232" t="s">
        <v>85</v>
      </c>
      <c r="AV664" s="13" t="s">
        <v>83</v>
      </c>
      <c r="AW664" s="13" t="s">
        <v>35</v>
      </c>
      <c r="AX664" s="13" t="s">
        <v>75</v>
      </c>
      <c r="AY664" s="232" t="s">
        <v>126</v>
      </c>
    </row>
    <row r="665" s="14" customFormat="1">
      <c r="A665" s="14"/>
      <c r="B665" s="233"/>
      <c r="C665" s="234"/>
      <c r="D665" s="215" t="s">
        <v>141</v>
      </c>
      <c r="E665" s="235" t="s">
        <v>19</v>
      </c>
      <c r="F665" s="236" t="s">
        <v>669</v>
      </c>
      <c r="G665" s="234"/>
      <c r="H665" s="237">
        <v>140</v>
      </c>
      <c r="I665" s="238"/>
      <c r="J665" s="234"/>
      <c r="K665" s="234"/>
      <c r="L665" s="239"/>
      <c r="M665" s="240"/>
      <c r="N665" s="241"/>
      <c r="O665" s="241"/>
      <c r="P665" s="241"/>
      <c r="Q665" s="241"/>
      <c r="R665" s="241"/>
      <c r="S665" s="241"/>
      <c r="T665" s="24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3" t="s">
        <v>141</v>
      </c>
      <c r="AU665" s="243" t="s">
        <v>85</v>
      </c>
      <c r="AV665" s="14" t="s">
        <v>85</v>
      </c>
      <c r="AW665" s="14" t="s">
        <v>35</v>
      </c>
      <c r="AX665" s="14" t="s">
        <v>75</v>
      </c>
      <c r="AY665" s="243" t="s">
        <v>126</v>
      </c>
    </row>
    <row r="666" s="13" customFormat="1">
      <c r="A666" s="13"/>
      <c r="B666" s="223"/>
      <c r="C666" s="224"/>
      <c r="D666" s="215" t="s">
        <v>141</v>
      </c>
      <c r="E666" s="225" t="s">
        <v>19</v>
      </c>
      <c r="F666" s="226" t="s">
        <v>670</v>
      </c>
      <c r="G666" s="224"/>
      <c r="H666" s="225" t="s">
        <v>19</v>
      </c>
      <c r="I666" s="227"/>
      <c r="J666" s="224"/>
      <c r="K666" s="224"/>
      <c r="L666" s="228"/>
      <c r="M666" s="229"/>
      <c r="N666" s="230"/>
      <c r="O666" s="230"/>
      <c r="P666" s="230"/>
      <c r="Q666" s="230"/>
      <c r="R666" s="230"/>
      <c r="S666" s="230"/>
      <c r="T666" s="23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2" t="s">
        <v>141</v>
      </c>
      <c r="AU666" s="232" t="s">
        <v>85</v>
      </c>
      <c r="AV666" s="13" t="s">
        <v>83</v>
      </c>
      <c r="AW666" s="13" t="s">
        <v>35</v>
      </c>
      <c r="AX666" s="13" t="s">
        <v>75</v>
      </c>
      <c r="AY666" s="232" t="s">
        <v>126</v>
      </c>
    </row>
    <row r="667" s="14" customFormat="1">
      <c r="A667" s="14"/>
      <c r="B667" s="233"/>
      <c r="C667" s="234"/>
      <c r="D667" s="215" t="s">
        <v>141</v>
      </c>
      <c r="E667" s="235" t="s">
        <v>19</v>
      </c>
      <c r="F667" s="236" t="s">
        <v>671</v>
      </c>
      <c r="G667" s="234"/>
      <c r="H667" s="237">
        <v>65</v>
      </c>
      <c r="I667" s="238"/>
      <c r="J667" s="234"/>
      <c r="K667" s="234"/>
      <c r="L667" s="239"/>
      <c r="M667" s="240"/>
      <c r="N667" s="241"/>
      <c r="O667" s="241"/>
      <c r="P667" s="241"/>
      <c r="Q667" s="241"/>
      <c r="R667" s="241"/>
      <c r="S667" s="241"/>
      <c r="T667" s="24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3" t="s">
        <v>141</v>
      </c>
      <c r="AU667" s="243" t="s">
        <v>85</v>
      </c>
      <c r="AV667" s="14" t="s">
        <v>85</v>
      </c>
      <c r="AW667" s="14" t="s">
        <v>35</v>
      </c>
      <c r="AX667" s="14" t="s">
        <v>75</v>
      </c>
      <c r="AY667" s="243" t="s">
        <v>126</v>
      </c>
    </row>
    <row r="668" s="16" customFormat="1">
      <c r="A668" s="16"/>
      <c r="B668" s="255"/>
      <c r="C668" s="256"/>
      <c r="D668" s="215" t="s">
        <v>141</v>
      </c>
      <c r="E668" s="257" t="s">
        <v>19</v>
      </c>
      <c r="F668" s="258" t="s">
        <v>156</v>
      </c>
      <c r="G668" s="256"/>
      <c r="H668" s="259">
        <v>205</v>
      </c>
      <c r="I668" s="260"/>
      <c r="J668" s="256"/>
      <c r="K668" s="256"/>
      <c r="L668" s="261"/>
      <c r="M668" s="262"/>
      <c r="N668" s="263"/>
      <c r="O668" s="263"/>
      <c r="P668" s="263"/>
      <c r="Q668" s="263"/>
      <c r="R668" s="263"/>
      <c r="S668" s="263"/>
      <c r="T668" s="264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T668" s="265" t="s">
        <v>141</v>
      </c>
      <c r="AU668" s="265" t="s">
        <v>85</v>
      </c>
      <c r="AV668" s="16" t="s">
        <v>157</v>
      </c>
      <c r="AW668" s="16" t="s">
        <v>35</v>
      </c>
      <c r="AX668" s="16" t="s">
        <v>75</v>
      </c>
      <c r="AY668" s="265" t="s">
        <v>126</v>
      </c>
    </row>
    <row r="669" s="13" customFormat="1">
      <c r="A669" s="13"/>
      <c r="B669" s="223"/>
      <c r="C669" s="224"/>
      <c r="D669" s="215" t="s">
        <v>141</v>
      </c>
      <c r="E669" s="225" t="s">
        <v>19</v>
      </c>
      <c r="F669" s="226" t="s">
        <v>330</v>
      </c>
      <c r="G669" s="224"/>
      <c r="H669" s="225" t="s">
        <v>19</v>
      </c>
      <c r="I669" s="227"/>
      <c r="J669" s="224"/>
      <c r="K669" s="224"/>
      <c r="L669" s="228"/>
      <c r="M669" s="229"/>
      <c r="N669" s="230"/>
      <c r="O669" s="230"/>
      <c r="P669" s="230"/>
      <c r="Q669" s="230"/>
      <c r="R669" s="230"/>
      <c r="S669" s="230"/>
      <c r="T669" s="23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2" t="s">
        <v>141</v>
      </c>
      <c r="AU669" s="232" t="s">
        <v>85</v>
      </c>
      <c r="AV669" s="13" t="s">
        <v>83</v>
      </c>
      <c r="AW669" s="13" t="s">
        <v>35</v>
      </c>
      <c r="AX669" s="13" t="s">
        <v>75</v>
      </c>
      <c r="AY669" s="232" t="s">
        <v>126</v>
      </c>
    </row>
    <row r="670" s="14" customFormat="1">
      <c r="A670" s="14"/>
      <c r="B670" s="233"/>
      <c r="C670" s="234"/>
      <c r="D670" s="215" t="s">
        <v>141</v>
      </c>
      <c r="E670" s="235" t="s">
        <v>19</v>
      </c>
      <c r="F670" s="236" t="s">
        <v>672</v>
      </c>
      <c r="G670" s="234"/>
      <c r="H670" s="237">
        <v>30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3" t="s">
        <v>141</v>
      </c>
      <c r="AU670" s="243" t="s">
        <v>85</v>
      </c>
      <c r="AV670" s="14" t="s">
        <v>85</v>
      </c>
      <c r="AW670" s="14" t="s">
        <v>35</v>
      </c>
      <c r="AX670" s="14" t="s">
        <v>75</v>
      </c>
      <c r="AY670" s="243" t="s">
        <v>126</v>
      </c>
    </row>
    <row r="671" s="16" customFormat="1">
      <c r="A671" s="16"/>
      <c r="B671" s="255"/>
      <c r="C671" s="256"/>
      <c r="D671" s="215" t="s">
        <v>141</v>
      </c>
      <c r="E671" s="257" t="s">
        <v>19</v>
      </c>
      <c r="F671" s="258" t="s">
        <v>156</v>
      </c>
      <c r="G671" s="256"/>
      <c r="H671" s="259">
        <v>30</v>
      </c>
      <c r="I671" s="260"/>
      <c r="J671" s="256"/>
      <c r="K671" s="256"/>
      <c r="L671" s="261"/>
      <c r="M671" s="262"/>
      <c r="N671" s="263"/>
      <c r="O671" s="263"/>
      <c r="P671" s="263"/>
      <c r="Q671" s="263"/>
      <c r="R671" s="263"/>
      <c r="S671" s="263"/>
      <c r="T671" s="264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T671" s="265" t="s">
        <v>141</v>
      </c>
      <c r="AU671" s="265" t="s">
        <v>85</v>
      </c>
      <c r="AV671" s="16" t="s">
        <v>157</v>
      </c>
      <c r="AW671" s="16" t="s">
        <v>35</v>
      </c>
      <c r="AX671" s="16" t="s">
        <v>75</v>
      </c>
      <c r="AY671" s="265" t="s">
        <v>126</v>
      </c>
    </row>
    <row r="672" s="13" customFormat="1">
      <c r="A672" s="13"/>
      <c r="B672" s="223"/>
      <c r="C672" s="224"/>
      <c r="D672" s="215" t="s">
        <v>141</v>
      </c>
      <c r="E672" s="225" t="s">
        <v>19</v>
      </c>
      <c r="F672" s="226" t="s">
        <v>673</v>
      </c>
      <c r="G672" s="224"/>
      <c r="H672" s="225" t="s">
        <v>19</v>
      </c>
      <c r="I672" s="227"/>
      <c r="J672" s="224"/>
      <c r="K672" s="224"/>
      <c r="L672" s="228"/>
      <c r="M672" s="229"/>
      <c r="N672" s="230"/>
      <c r="O672" s="230"/>
      <c r="P672" s="230"/>
      <c r="Q672" s="230"/>
      <c r="R672" s="230"/>
      <c r="S672" s="230"/>
      <c r="T672" s="23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2" t="s">
        <v>141</v>
      </c>
      <c r="AU672" s="232" t="s">
        <v>85</v>
      </c>
      <c r="AV672" s="13" t="s">
        <v>83</v>
      </c>
      <c r="AW672" s="13" t="s">
        <v>35</v>
      </c>
      <c r="AX672" s="13" t="s">
        <v>75</v>
      </c>
      <c r="AY672" s="232" t="s">
        <v>126</v>
      </c>
    </row>
    <row r="673" s="14" customFormat="1">
      <c r="A673" s="14"/>
      <c r="B673" s="233"/>
      <c r="C673" s="234"/>
      <c r="D673" s="215" t="s">
        <v>141</v>
      </c>
      <c r="E673" s="235" t="s">
        <v>19</v>
      </c>
      <c r="F673" s="236" t="s">
        <v>552</v>
      </c>
      <c r="G673" s="234"/>
      <c r="H673" s="237">
        <v>50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3" t="s">
        <v>141</v>
      </c>
      <c r="AU673" s="243" t="s">
        <v>85</v>
      </c>
      <c r="AV673" s="14" t="s">
        <v>85</v>
      </c>
      <c r="AW673" s="14" t="s">
        <v>35</v>
      </c>
      <c r="AX673" s="14" t="s">
        <v>75</v>
      </c>
      <c r="AY673" s="243" t="s">
        <v>126</v>
      </c>
    </row>
    <row r="674" s="15" customFormat="1">
      <c r="A674" s="15"/>
      <c r="B674" s="244"/>
      <c r="C674" s="245"/>
      <c r="D674" s="215" t="s">
        <v>141</v>
      </c>
      <c r="E674" s="246" t="s">
        <v>19</v>
      </c>
      <c r="F674" s="247" t="s">
        <v>146</v>
      </c>
      <c r="G674" s="245"/>
      <c r="H674" s="248">
        <v>300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54" t="s">
        <v>141</v>
      </c>
      <c r="AU674" s="254" t="s">
        <v>85</v>
      </c>
      <c r="AV674" s="15" t="s">
        <v>133</v>
      </c>
      <c r="AW674" s="15" t="s">
        <v>35</v>
      </c>
      <c r="AX674" s="15" t="s">
        <v>83</v>
      </c>
      <c r="AY674" s="254" t="s">
        <v>126</v>
      </c>
    </row>
    <row r="675" s="2" customFormat="1" ht="16.5" customHeight="1">
      <c r="A675" s="40"/>
      <c r="B675" s="41"/>
      <c r="C675" s="266" t="s">
        <v>671</v>
      </c>
      <c r="D675" s="266" t="s">
        <v>345</v>
      </c>
      <c r="E675" s="267" t="s">
        <v>674</v>
      </c>
      <c r="F675" s="268" t="s">
        <v>675</v>
      </c>
      <c r="G675" s="269" t="s">
        <v>291</v>
      </c>
      <c r="H675" s="270">
        <v>11.025</v>
      </c>
      <c r="I675" s="271"/>
      <c r="J675" s="272">
        <f>ROUND(I675*H675,2)</f>
        <v>0</v>
      </c>
      <c r="K675" s="268" t="s">
        <v>132</v>
      </c>
      <c r="L675" s="273"/>
      <c r="M675" s="274" t="s">
        <v>19</v>
      </c>
      <c r="N675" s="275" t="s">
        <v>46</v>
      </c>
      <c r="O675" s="86"/>
      <c r="P675" s="211">
        <f>O675*H675</f>
        <v>0</v>
      </c>
      <c r="Q675" s="211">
        <v>0.10199999999999999</v>
      </c>
      <c r="R675" s="211">
        <f>Q675*H675</f>
        <v>1.1245499999999999</v>
      </c>
      <c r="S675" s="211">
        <v>0</v>
      </c>
      <c r="T675" s="212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3" t="s">
        <v>200</v>
      </c>
      <c r="AT675" s="213" t="s">
        <v>345</v>
      </c>
      <c r="AU675" s="213" t="s">
        <v>85</v>
      </c>
      <c r="AY675" s="19" t="s">
        <v>126</v>
      </c>
      <c r="BE675" s="214">
        <f>IF(N675="základní",J675,0)</f>
        <v>0</v>
      </c>
      <c r="BF675" s="214">
        <f>IF(N675="snížená",J675,0)</f>
        <v>0</v>
      </c>
      <c r="BG675" s="214">
        <f>IF(N675="zákl. přenesená",J675,0)</f>
        <v>0</v>
      </c>
      <c r="BH675" s="214">
        <f>IF(N675="sníž. přenesená",J675,0)</f>
        <v>0</v>
      </c>
      <c r="BI675" s="214">
        <f>IF(N675="nulová",J675,0)</f>
        <v>0</v>
      </c>
      <c r="BJ675" s="19" t="s">
        <v>83</v>
      </c>
      <c r="BK675" s="214">
        <f>ROUND(I675*H675,2)</f>
        <v>0</v>
      </c>
      <c r="BL675" s="19" t="s">
        <v>133</v>
      </c>
      <c r="BM675" s="213" t="s">
        <v>676</v>
      </c>
    </row>
    <row r="676" s="2" customFormat="1">
      <c r="A676" s="40"/>
      <c r="B676" s="41"/>
      <c r="C676" s="42"/>
      <c r="D676" s="215" t="s">
        <v>135</v>
      </c>
      <c r="E676" s="42"/>
      <c r="F676" s="216" t="s">
        <v>675</v>
      </c>
      <c r="G676" s="42"/>
      <c r="H676" s="42"/>
      <c r="I676" s="217"/>
      <c r="J676" s="42"/>
      <c r="K676" s="42"/>
      <c r="L676" s="46"/>
      <c r="M676" s="218"/>
      <c r="N676" s="219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135</v>
      </c>
      <c r="AU676" s="19" t="s">
        <v>85</v>
      </c>
    </row>
    <row r="677" s="13" customFormat="1">
      <c r="A677" s="13"/>
      <c r="B677" s="223"/>
      <c r="C677" s="224"/>
      <c r="D677" s="215" t="s">
        <v>141</v>
      </c>
      <c r="E677" s="225" t="s">
        <v>19</v>
      </c>
      <c r="F677" s="226" t="s">
        <v>677</v>
      </c>
      <c r="G677" s="224"/>
      <c r="H677" s="225" t="s">
        <v>19</v>
      </c>
      <c r="I677" s="227"/>
      <c r="J677" s="224"/>
      <c r="K677" s="224"/>
      <c r="L677" s="228"/>
      <c r="M677" s="229"/>
      <c r="N677" s="230"/>
      <c r="O677" s="230"/>
      <c r="P677" s="230"/>
      <c r="Q677" s="230"/>
      <c r="R677" s="230"/>
      <c r="S677" s="230"/>
      <c r="T677" s="23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2" t="s">
        <v>141</v>
      </c>
      <c r="AU677" s="232" t="s">
        <v>85</v>
      </c>
      <c r="AV677" s="13" t="s">
        <v>83</v>
      </c>
      <c r="AW677" s="13" t="s">
        <v>35</v>
      </c>
      <c r="AX677" s="13" t="s">
        <v>75</v>
      </c>
      <c r="AY677" s="232" t="s">
        <v>126</v>
      </c>
    </row>
    <row r="678" s="14" customFormat="1">
      <c r="A678" s="14"/>
      <c r="B678" s="233"/>
      <c r="C678" s="234"/>
      <c r="D678" s="215" t="s">
        <v>141</v>
      </c>
      <c r="E678" s="235" t="s">
        <v>19</v>
      </c>
      <c r="F678" s="236" t="s">
        <v>213</v>
      </c>
      <c r="G678" s="234"/>
      <c r="H678" s="237">
        <v>10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3" t="s">
        <v>141</v>
      </c>
      <c r="AU678" s="243" t="s">
        <v>85</v>
      </c>
      <c r="AV678" s="14" t="s">
        <v>85</v>
      </c>
      <c r="AW678" s="14" t="s">
        <v>35</v>
      </c>
      <c r="AX678" s="14" t="s">
        <v>75</v>
      </c>
      <c r="AY678" s="243" t="s">
        <v>126</v>
      </c>
    </row>
    <row r="679" s="13" customFormat="1">
      <c r="A679" s="13"/>
      <c r="B679" s="223"/>
      <c r="C679" s="224"/>
      <c r="D679" s="215" t="s">
        <v>141</v>
      </c>
      <c r="E679" s="225" t="s">
        <v>19</v>
      </c>
      <c r="F679" s="226" t="s">
        <v>678</v>
      </c>
      <c r="G679" s="224"/>
      <c r="H679" s="225" t="s">
        <v>19</v>
      </c>
      <c r="I679" s="227"/>
      <c r="J679" s="224"/>
      <c r="K679" s="224"/>
      <c r="L679" s="228"/>
      <c r="M679" s="229"/>
      <c r="N679" s="230"/>
      <c r="O679" s="230"/>
      <c r="P679" s="230"/>
      <c r="Q679" s="230"/>
      <c r="R679" s="230"/>
      <c r="S679" s="230"/>
      <c r="T679" s="23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2" t="s">
        <v>141</v>
      </c>
      <c r="AU679" s="232" t="s">
        <v>85</v>
      </c>
      <c r="AV679" s="13" t="s">
        <v>83</v>
      </c>
      <c r="AW679" s="13" t="s">
        <v>35</v>
      </c>
      <c r="AX679" s="13" t="s">
        <v>75</v>
      </c>
      <c r="AY679" s="232" t="s">
        <v>126</v>
      </c>
    </row>
    <row r="680" s="14" customFormat="1">
      <c r="A680" s="14"/>
      <c r="B680" s="233"/>
      <c r="C680" s="234"/>
      <c r="D680" s="215" t="s">
        <v>141</v>
      </c>
      <c r="E680" s="235" t="s">
        <v>19</v>
      </c>
      <c r="F680" s="236" t="s">
        <v>679</v>
      </c>
      <c r="G680" s="234"/>
      <c r="H680" s="237">
        <v>0.5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3" t="s">
        <v>141</v>
      </c>
      <c r="AU680" s="243" t="s">
        <v>85</v>
      </c>
      <c r="AV680" s="14" t="s">
        <v>85</v>
      </c>
      <c r="AW680" s="14" t="s">
        <v>35</v>
      </c>
      <c r="AX680" s="14" t="s">
        <v>75</v>
      </c>
      <c r="AY680" s="243" t="s">
        <v>126</v>
      </c>
    </row>
    <row r="681" s="15" customFormat="1">
      <c r="A681" s="15"/>
      <c r="B681" s="244"/>
      <c r="C681" s="245"/>
      <c r="D681" s="215" t="s">
        <v>141</v>
      </c>
      <c r="E681" s="246" t="s">
        <v>19</v>
      </c>
      <c r="F681" s="247" t="s">
        <v>146</v>
      </c>
      <c r="G681" s="245"/>
      <c r="H681" s="248">
        <v>10.5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4" t="s">
        <v>141</v>
      </c>
      <c r="AU681" s="254" t="s">
        <v>85</v>
      </c>
      <c r="AV681" s="15" t="s">
        <v>133</v>
      </c>
      <c r="AW681" s="15" t="s">
        <v>35</v>
      </c>
      <c r="AX681" s="15" t="s">
        <v>83</v>
      </c>
      <c r="AY681" s="254" t="s">
        <v>126</v>
      </c>
    </row>
    <row r="682" s="14" customFormat="1">
      <c r="A682" s="14"/>
      <c r="B682" s="233"/>
      <c r="C682" s="234"/>
      <c r="D682" s="215" t="s">
        <v>141</v>
      </c>
      <c r="E682" s="234"/>
      <c r="F682" s="236" t="s">
        <v>680</v>
      </c>
      <c r="G682" s="234"/>
      <c r="H682" s="237">
        <v>11.025</v>
      </c>
      <c r="I682" s="238"/>
      <c r="J682" s="234"/>
      <c r="K682" s="234"/>
      <c r="L682" s="239"/>
      <c r="M682" s="240"/>
      <c r="N682" s="241"/>
      <c r="O682" s="241"/>
      <c r="P682" s="241"/>
      <c r="Q682" s="241"/>
      <c r="R682" s="241"/>
      <c r="S682" s="241"/>
      <c r="T682" s="24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3" t="s">
        <v>141</v>
      </c>
      <c r="AU682" s="243" t="s">
        <v>85</v>
      </c>
      <c r="AV682" s="14" t="s">
        <v>85</v>
      </c>
      <c r="AW682" s="14" t="s">
        <v>4</v>
      </c>
      <c r="AX682" s="14" t="s">
        <v>83</v>
      </c>
      <c r="AY682" s="243" t="s">
        <v>126</v>
      </c>
    </row>
    <row r="683" s="2" customFormat="1" ht="16.5" customHeight="1">
      <c r="A683" s="40"/>
      <c r="B683" s="41"/>
      <c r="C683" s="266" t="s">
        <v>681</v>
      </c>
      <c r="D683" s="266" t="s">
        <v>345</v>
      </c>
      <c r="E683" s="267" t="s">
        <v>682</v>
      </c>
      <c r="F683" s="268" t="s">
        <v>683</v>
      </c>
      <c r="G683" s="269" t="s">
        <v>291</v>
      </c>
      <c r="H683" s="270">
        <v>31.5</v>
      </c>
      <c r="I683" s="271"/>
      <c r="J683" s="272">
        <f>ROUND(I683*H683,2)</f>
        <v>0</v>
      </c>
      <c r="K683" s="268" t="s">
        <v>132</v>
      </c>
      <c r="L683" s="273"/>
      <c r="M683" s="274" t="s">
        <v>19</v>
      </c>
      <c r="N683" s="275" t="s">
        <v>46</v>
      </c>
      <c r="O683" s="86"/>
      <c r="P683" s="211">
        <f>O683*H683</f>
        <v>0</v>
      </c>
      <c r="Q683" s="211">
        <v>0.048300000000000003</v>
      </c>
      <c r="R683" s="211">
        <f>Q683*H683</f>
        <v>1.5214500000000002</v>
      </c>
      <c r="S683" s="211">
        <v>0</v>
      </c>
      <c r="T683" s="212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13" t="s">
        <v>200</v>
      </c>
      <c r="AT683" s="213" t="s">
        <v>345</v>
      </c>
      <c r="AU683" s="213" t="s">
        <v>85</v>
      </c>
      <c r="AY683" s="19" t="s">
        <v>126</v>
      </c>
      <c r="BE683" s="214">
        <f>IF(N683="základní",J683,0)</f>
        <v>0</v>
      </c>
      <c r="BF683" s="214">
        <f>IF(N683="snížená",J683,0)</f>
        <v>0</v>
      </c>
      <c r="BG683" s="214">
        <f>IF(N683="zákl. přenesená",J683,0)</f>
        <v>0</v>
      </c>
      <c r="BH683" s="214">
        <f>IF(N683="sníž. přenesená",J683,0)</f>
        <v>0</v>
      </c>
      <c r="BI683" s="214">
        <f>IF(N683="nulová",J683,0)</f>
        <v>0</v>
      </c>
      <c r="BJ683" s="19" t="s">
        <v>83</v>
      </c>
      <c r="BK683" s="214">
        <f>ROUND(I683*H683,2)</f>
        <v>0</v>
      </c>
      <c r="BL683" s="19" t="s">
        <v>133</v>
      </c>
      <c r="BM683" s="213" t="s">
        <v>684</v>
      </c>
    </row>
    <row r="684" s="2" customFormat="1">
      <c r="A684" s="40"/>
      <c r="B684" s="41"/>
      <c r="C684" s="42"/>
      <c r="D684" s="215" t="s">
        <v>135</v>
      </c>
      <c r="E684" s="42"/>
      <c r="F684" s="216" t="s">
        <v>683</v>
      </c>
      <c r="G684" s="42"/>
      <c r="H684" s="42"/>
      <c r="I684" s="217"/>
      <c r="J684" s="42"/>
      <c r="K684" s="42"/>
      <c r="L684" s="46"/>
      <c r="M684" s="218"/>
      <c r="N684" s="219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135</v>
      </c>
      <c r="AU684" s="19" t="s">
        <v>85</v>
      </c>
    </row>
    <row r="685" s="14" customFormat="1">
      <c r="A685" s="14"/>
      <c r="B685" s="233"/>
      <c r="C685" s="234"/>
      <c r="D685" s="215" t="s">
        <v>141</v>
      </c>
      <c r="E685" s="234"/>
      <c r="F685" s="236" t="s">
        <v>685</v>
      </c>
      <c r="G685" s="234"/>
      <c r="H685" s="237">
        <v>31.5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3" t="s">
        <v>141</v>
      </c>
      <c r="AU685" s="243" t="s">
        <v>85</v>
      </c>
      <c r="AV685" s="14" t="s">
        <v>85</v>
      </c>
      <c r="AW685" s="14" t="s">
        <v>4</v>
      </c>
      <c r="AX685" s="14" t="s">
        <v>83</v>
      </c>
      <c r="AY685" s="243" t="s">
        <v>126</v>
      </c>
    </row>
    <row r="686" s="2" customFormat="1" ht="16.5" customHeight="1">
      <c r="A686" s="40"/>
      <c r="B686" s="41"/>
      <c r="C686" s="266" t="s">
        <v>686</v>
      </c>
      <c r="D686" s="266" t="s">
        <v>345</v>
      </c>
      <c r="E686" s="267" t="s">
        <v>687</v>
      </c>
      <c r="F686" s="268" t="s">
        <v>688</v>
      </c>
      <c r="G686" s="269" t="s">
        <v>291</v>
      </c>
      <c r="H686" s="270">
        <v>153.82499999999999</v>
      </c>
      <c r="I686" s="271"/>
      <c r="J686" s="272">
        <f>ROUND(I686*H686,2)</f>
        <v>0</v>
      </c>
      <c r="K686" s="268" t="s">
        <v>539</v>
      </c>
      <c r="L686" s="273"/>
      <c r="M686" s="274" t="s">
        <v>19</v>
      </c>
      <c r="N686" s="275" t="s">
        <v>46</v>
      </c>
      <c r="O686" s="86"/>
      <c r="P686" s="211">
        <f>O686*H686</f>
        <v>0</v>
      </c>
      <c r="Q686" s="211">
        <v>0.048300000000000003</v>
      </c>
      <c r="R686" s="211">
        <f>Q686*H686</f>
        <v>7.4297474999999995</v>
      </c>
      <c r="S686" s="211">
        <v>0</v>
      </c>
      <c r="T686" s="212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13" t="s">
        <v>200</v>
      </c>
      <c r="AT686" s="213" t="s">
        <v>345</v>
      </c>
      <c r="AU686" s="213" t="s">
        <v>85</v>
      </c>
      <c r="AY686" s="19" t="s">
        <v>126</v>
      </c>
      <c r="BE686" s="214">
        <f>IF(N686="základní",J686,0)</f>
        <v>0</v>
      </c>
      <c r="BF686" s="214">
        <f>IF(N686="snížená",J686,0)</f>
        <v>0</v>
      </c>
      <c r="BG686" s="214">
        <f>IF(N686="zákl. přenesená",J686,0)</f>
        <v>0</v>
      </c>
      <c r="BH686" s="214">
        <f>IF(N686="sníž. přenesená",J686,0)</f>
        <v>0</v>
      </c>
      <c r="BI686" s="214">
        <f>IF(N686="nulová",J686,0)</f>
        <v>0</v>
      </c>
      <c r="BJ686" s="19" t="s">
        <v>83</v>
      </c>
      <c r="BK686" s="214">
        <f>ROUND(I686*H686,2)</f>
        <v>0</v>
      </c>
      <c r="BL686" s="19" t="s">
        <v>133</v>
      </c>
      <c r="BM686" s="213" t="s">
        <v>689</v>
      </c>
    </row>
    <row r="687" s="2" customFormat="1">
      <c r="A687" s="40"/>
      <c r="B687" s="41"/>
      <c r="C687" s="42"/>
      <c r="D687" s="215" t="s">
        <v>135</v>
      </c>
      <c r="E687" s="42"/>
      <c r="F687" s="216" t="s">
        <v>688</v>
      </c>
      <c r="G687" s="42"/>
      <c r="H687" s="42"/>
      <c r="I687" s="217"/>
      <c r="J687" s="42"/>
      <c r="K687" s="42"/>
      <c r="L687" s="46"/>
      <c r="M687" s="218"/>
      <c r="N687" s="219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135</v>
      </c>
      <c r="AU687" s="19" t="s">
        <v>85</v>
      </c>
    </row>
    <row r="688" s="13" customFormat="1">
      <c r="A688" s="13"/>
      <c r="B688" s="223"/>
      <c r="C688" s="224"/>
      <c r="D688" s="215" t="s">
        <v>141</v>
      </c>
      <c r="E688" s="225" t="s">
        <v>19</v>
      </c>
      <c r="F688" s="226" t="s">
        <v>690</v>
      </c>
      <c r="G688" s="224"/>
      <c r="H688" s="225" t="s">
        <v>19</v>
      </c>
      <c r="I688" s="227"/>
      <c r="J688" s="224"/>
      <c r="K688" s="224"/>
      <c r="L688" s="228"/>
      <c r="M688" s="229"/>
      <c r="N688" s="230"/>
      <c r="O688" s="230"/>
      <c r="P688" s="230"/>
      <c r="Q688" s="230"/>
      <c r="R688" s="230"/>
      <c r="S688" s="230"/>
      <c r="T688" s="23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2" t="s">
        <v>141</v>
      </c>
      <c r="AU688" s="232" t="s">
        <v>85</v>
      </c>
      <c r="AV688" s="13" t="s">
        <v>83</v>
      </c>
      <c r="AW688" s="13" t="s">
        <v>35</v>
      </c>
      <c r="AX688" s="13" t="s">
        <v>75</v>
      </c>
      <c r="AY688" s="232" t="s">
        <v>126</v>
      </c>
    </row>
    <row r="689" s="14" customFormat="1">
      <c r="A689" s="14"/>
      <c r="B689" s="233"/>
      <c r="C689" s="234"/>
      <c r="D689" s="215" t="s">
        <v>141</v>
      </c>
      <c r="E689" s="235" t="s">
        <v>19</v>
      </c>
      <c r="F689" s="236" t="s">
        <v>669</v>
      </c>
      <c r="G689" s="234"/>
      <c r="H689" s="237">
        <v>140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3" t="s">
        <v>141</v>
      </c>
      <c r="AU689" s="243" t="s">
        <v>85</v>
      </c>
      <c r="AV689" s="14" t="s">
        <v>85</v>
      </c>
      <c r="AW689" s="14" t="s">
        <v>35</v>
      </c>
      <c r="AX689" s="14" t="s">
        <v>75</v>
      </c>
      <c r="AY689" s="243" t="s">
        <v>126</v>
      </c>
    </row>
    <row r="690" s="13" customFormat="1">
      <c r="A690" s="13"/>
      <c r="B690" s="223"/>
      <c r="C690" s="224"/>
      <c r="D690" s="215" t="s">
        <v>141</v>
      </c>
      <c r="E690" s="225" t="s">
        <v>19</v>
      </c>
      <c r="F690" s="226" t="s">
        <v>691</v>
      </c>
      <c r="G690" s="224"/>
      <c r="H690" s="225" t="s">
        <v>19</v>
      </c>
      <c r="I690" s="227"/>
      <c r="J690" s="224"/>
      <c r="K690" s="224"/>
      <c r="L690" s="228"/>
      <c r="M690" s="229"/>
      <c r="N690" s="230"/>
      <c r="O690" s="230"/>
      <c r="P690" s="230"/>
      <c r="Q690" s="230"/>
      <c r="R690" s="230"/>
      <c r="S690" s="230"/>
      <c r="T690" s="23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2" t="s">
        <v>141</v>
      </c>
      <c r="AU690" s="232" t="s">
        <v>85</v>
      </c>
      <c r="AV690" s="13" t="s">
        <v>83</v>
      </c>
      <c r="AW690" s="13" t="s">
        <v>35</v>
      </c>
      <c r="AX690" s="13" t="s">
        <v>75</v>
      </c>
      <c r="AY690" s="232" t="s">
        <v>126</v>
      </c>
    </row>
    <row r="691" s="14" customFormat="1">
      <c r="A691" s="14"/>
      <c r="B691" s="233"/>
      <c r="C691" s="234"/>
      <c r="D691" s="215" t="s">
        <v>141</v>
      </c>
      <c r="E691" s="235" t="s">
        <v>19</v>
      </c>
      <c r="F691" s="236" t="s">
        <v>692</v>
      </c>
      <c r="G691" s="234"/>
      <c r="H691" s="237">
        <v>6.5</v>
      </c>
      <c r="I691" s="238"/>
      <c r="J691" s="234"/>
      <c r="K691" s="234"/>
      <c r="L691" s="239"/>
      <c r="M691" s="240"/>
      <c r="N691" s="241"/>
      <c r="O691" s="241"/>
      <c r="P691" s="241"/>
      <c r="Q691" s="241"/>
      <c r="R691" s="241"/>
      <c r="S691" s="241"/>
      <c r="T691" s="24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3" t="s">
        <v>141</v>
      </c>
      <c r="AU691" s="243" t="s">
        <v>85</v>
      </c>
      <c r="AV691" s="14" t="s">
        <v>85</v>
      </c>
      <c r="AW691" s="14" t="s">
        <v>35</v>
      </c>
      <c r="AX691" s="14" t="s">
        <v>75</v>
      </c>
      <c r="AY691" s="243" t="s">
        <v>126</v>
      </c>
    </row>
    <row r="692" s="15" customFormat="1">
      <c r="A692" s="15"/>
      <c r="B692" s="244"/>
      <c r="C692" s="245"/>
      <c r="D692" s="215" t="s">
        <v>141</v>
      </c>
      <c r="E692" s="246" t="s">
        <v>19</v>
      </c>
      <c r="F692" s="247" t="s">
        <v>146</v>
      </c>
      <c r="G692" s="245"/>
      <c r="H692" s="248">
        <v>146.5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54" t="s">
        <v>141</v>
      </c>
      <c r="AU692" s="254" t="s">
        <v>85</v>
      </c>
      <c r="AV692" s="15" t="s">
        <v>133</v>
      </c>
      <c r="AW692" s="15" t="s">
        <v>35</v>
      </c>
      <c r="AX692" s="15" t="s">
        <v>83</v>
      </c>
      <c r="AY692" s="254" t="s">
        <v>126</v>
      </c>
    </row>
    <row r="693" s="14" customFormat="1">
      <c r="A693" s="14"/>
      <c r="B693" s="233"/>
      <c r="C693" s="234"/>
      <c r="D693" s="215" t="s">
        <v>141</v>
      </c>
      <c r="E693" s="234"/>
      <c r="F693" s="236" t="s">
        <v>693</v>
      </c>
      <c r="G693" s="234"/>
      <c r="H693" s="237">
        <v>153.82499999999999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3" t="s">
        <v>141</v>
      </c>
      <c r="AU693" s="243" t="s">
        <v>85</v>
      </c>
      <c r="AV693" s="14" t="s">
        <v>85</v>
      </c>
      <c r="AW693" s="14" t="s">
        <v>4</v>
      </c>
      <c r="AX693" s="14" t="s">
        <v>83</v>
      </c>
      <c r="AY693" s="243" t="s">
        <v>126</v>
      </c>
    </row>
    <row r="694" s="2" customFormat="1" ht="16.5" customHeight="1">
      <c r="A694" s="40"/>
      <c r="B694" s="41"/>
      <c r="C694" s="266" t="s">
        <v>694</v>
      </c>
      <c r="D694" s="266" t="s">
        <v>345</v>
      </c>
      <c r="E694" s="267" t="s">
        <v>695</v>
      </c>
      <c r="F694" s="268" t="s">
        <v>696</v>
      </c>
      <c r="G694" s="269" t="s">
        <v>568</v>
      </c>
      <c r="H694" s="270">
        <v>52.5</v>
      </c>
      <c r="I694" s="271"/>
      <c r="J694" s="272">
        <f>ROUND(I694*H694,2)</f>
        <v>0</v>
      </c>
      <c r="K694" s="268" t="s">
        <v>697</v>
      </c>
      <c r="L694" s="273"/>
      <c r="M694" s="274" t="s">
        <v>19</v>
      </c>
      <c r="N694" s="275" t="s">
        <v>46</v>
      </c>
      <c r="O694" s="86"/>
      <c r="P694" s="211">
        <f>O694*H694</f>
        <v>0</v>
      </c>
      <c r="Q694" s="211">
        <v>0.22400000000000001</v>
      </c>
      <c r="R694" s="211">
        <f>Q694*H694</f>
        <v>11.76</v>
      </c>
      <c r="S694" s="211">
        <v>0</v>
      </c>
      <c r="T694" s="212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13" t="s">
        <v>200</v>
      </c>
      <c r="AT694" s="213" t="s">
        <v>345</v>
      </c>
      <c r="AU694" s="213" t="s">
        <v>85</v>
      </c>
      <c r="AY694" s="19" t="s">
        <v>126</v>
      </c>
      <c r="BE694" s="214">
        <f>IF(N694="základní",J694,0)</f>
        <v>0</v>
      </c>
      <c r="BF694" s="214">
        <f>IF(N694="snížená",J694,0)</f>
        <v>0</v>
      </c>
      <c r="BG694" s="214">
        <f>IF(N694="zákl. přenesená",J694,0)</f>
        <v>0</v>
      </c>
      <c r="BH694" s="214">
        <f>IF(N694="sníž. přenesená",J694,0)</f>
        <v>0</v>
      </c>
      <c r="BI694" s="214">
        <f>IF(N694="nulová",J694,0)</f>
        <v>0</v>
      </c>
      <c r="BJ694" s="19" t="s">
        <v>83</v>
      </c>
      <c r="BK694" s="214">
        <f>ROUND(I694*H694,2)</f>
        <v>0</v>
      </c>
      <c r="BL694" s="19" t="s">
        <v>133</v>
      </c>
      <c r="BM694" s="213" t="s">
        <v>698</v>
      </c>
    </row>
    <row r="695" s="2" customFormat="1">
      <c r="A695" s="40"/>
      <c r="B695" s="41"/>
      <c r="C695" s="42"/>
      <c r="D695" s="215" t="s">
        <v>135</v>
      </c>
      <c r="E695" s="42"/>
      <c r="F695" s="216" t="s">
        <v>696</v>
      </c>
      <c r="G695" s="42"/>
      <c r="H695" s="42"/>
      <c r="I695" s="217"/>
      <c r="J695" s="42"/>
      <c r="K695" s="42"/>
      <c r="L695" s="46"/>
      <c r="M695" s="218"/>
      <c r="N695" s="219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135</v>
      </c>
      <c r="AU695" s="19" t="s">
        <v>85</v>
      </c>
    </row>
    <row r="696" s="14" customFormat="1">
      <c r="A696" s="14"/>
      <c r="B696" s="233"/>
      <c r="C696" s="234"/>
      <c r="D696" s="215" t="s">
        <v>141</v>
      </c>
      <c r="E696" s="234"/>
      <c r="F696" s="236" t="s">
        <v>699</v>
      </c>
      <c r="G696" s="234"/>
      <c r="H696" s="237">
        <v>52.5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3" t="s">
        <v>141</v>
      </c>
      <c r="AU696" s="243" t="s">
        <v>85</v>
      </c>
      <c r="AV696" s="14" t="s">
        <v>85</v>
      </c>
      <c r="AW696" s="14" t="s">
        <v>4</v>
      </c>
      <c r="AX696" s="14" t="s">
        <v>83</v>
      </c>
      <c r="AY696" s="243" t="s">
        <v>126</v>
      </c>
    </row>
    <row r="697" s="2" customFormat="1" ht="16.5" customHeight="1">
      <c r="A697" s="40"/>
      <c r="B697" s="41"/>
      <c r="C697" s="202" t="s">
        <v>700</v>
      </c>
      <c r="D697" s="202" t="s">
        <v>128</v>
      </c>
      <c r="E697" s="203" t="s">
        <v>701</v>
      </c>
      <c r="F697" s="204" t="s">
        <v>702</v>
      </c>
      <c r="G697" s="205" t="s">
        <v>291</v>
      </c>
      <c r="H697" s="206">
        <v>96</v>
      </c>
      <c r="I697" s="207"/>
      <c r="J697" s="208">
        <f>ROUND(I697*H697,2)</f>
        <v>0</v>
      </c>
      <c r="K697" s="204" t="s">
        <v>132</v>
      </c>
      <c r="L697" s="46"/>
      <c r="M697" s="209" t="s">
        <v>19</v>
      </c>
      <c r="N697" s="210" t="s">
        <v>46</v>
      </c>
      <c r="O697" s="86"/>
      <c r="P697" s="211">
        <f>O697*H697</f>
        <v>0</v>
      </c>
      <c r="Q697" s="211">
        <v>0.15539952000000001</v>
      </c>
      <c r="R697" s="211">
        <f>Q697*H697</f>
        <v>14.918353920000001</v>
      </c>
      <c r="S697" s="211">
        <v>0</v>
      </c>
      <c r="T697" s="212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13" t="s">
        <v>133</v>
      </c>
      <c r="AT697" s="213" t="s">
        <v>128</v>
      </c>
      <c r="AU697" s="213" t="s">
        <v>85</v>
      </c>
      <c r="AY697" s="19" t="s">
        <v>126</v>
      </c>
      <c r="BE697" s="214">
        <f>IF(N697="základní",J697,0)</f>
        <v>0</v>
      </c>
      <c r="BF697" s="214">
        <f>IF(N697="snížená",J697,0)</f>
        <v>0</v>
      </c>
      <c r="BG697" s="214">
        <f>IF(N697="zákl. přenesená",J697,0)</f>
        <v>0</v>
      </c>
      <c r="BH697" s="214">
        <f>IF(N697="sníž. přenesená",J697,0)</f>
        <v>0</v>
      </c>
      <c r="BI697" s="214">
        <f>IF(N697="nulová",J697,0)</f>
        <v>0</v>
      </c>
      <c r="BJ697" s="19" t="s">
        <v>83</v>
      </c>
      <c r="BK697" s="214">
        <f>ROUND(I697*H697,2)</f>
        <v>0</v>
      </c>
      <c r="BL697" s="19" t="s">
        <v>133</v>
      </c>
      <c r="BM697" s="213" t="s">
        <v>703</v>
      </c>
    </row>
    <row r="698" s="2" customFormat="1">
      <c r="A698" s="40"/>
      <c r="B698" s="41"/>
      <c r="C698" s="42"/>
      <c r="D698" s="215" t="s">
        <v>135</v>
      </c>
      <c r="E698" s="42"/>
      <c r="F698" s="216" t="s">
        <v>704</v>
      </c>
      <c r="G698" s="42"/>
      <c r="H698" s="42"/>
      <c r="I698" s="217"/>
      <c r="J698" s="42"/>
      <c r="K698" s="42"/>
      <c r="L698" s="46"/>
      <c r="M698" s="218"/>
      <c r="N698" s="219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135</v>
      </c>
      <c r="AU698" s="19" t="s">
        <v>85</v>
      </c>
    </row>
    <row r="699" s="2" customFormat="1">
      <c r="A699" s="40"/>
      <c r="B699" s="41"/>
      <c r="C699" s="42"/>
      <c r="D699" s="220" t="s">
        <v>137</v>
      </c>
      <c r="E699" s="42"/>
      <c r="F699" s="221" t="s">
        <v>705</v>
      </c>
      <c r="G699" s="42"/>
      <c r="H699" s="42"/>
      <c r="I699" s="217"/>
      <c r="J699" s="42"/>
      <c r="K699" s="42"/>
      <c r="L699" s="46"/>
      <c r="M699" s="218"/>
      <c r="N699" s="219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137</v>
      </c>
      <c r="AU699" s="19" t="s">
        <v>85</v>
      </c>
    </row>
    <row r="700" s="2" customFormat="1">
      <c r="A700" s="40"/>
      <c r="B700" s="41"/>
      <c r="C700" s="42"/>
      <c r="D700" s="215" t="s">
        <v>139</v>
      </c>
      <c r="E700" s="42"/>
      <c r="F700" s="222" t="s">
        <v>665</v>
      </c>
      <c r="G700" s="42"/>
      <c r="H700" s="42"/>
      <c r="I700" s="217"/>
      <c r="J700" s="42"/>
      <c r="K700" s="42"/>
      <c r="L700" s="46"/>
      <c r="M700" s="218"/>
      <c r="N700" s="219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139</v>
      </c>
      <c r="AU700" s="19" t="s">
        <v>85</v>
      </c>
    </row>
    <row r="701" s="13" customFormat="1">
      <c r="A701" s="13"/>
      <c r="B701" s="223"/>
      <c r="C701" s="224"/>
      <c r="D701" s="215" t="s">
        <v>141</v>
      </c>
      <c r="E701" s="225" t="s">
        <v>19</v>
      </c>
      <c r="F701" s="226" t="s">
        <v>313</v>
      </c>
      <c r="G701" s="224"/>
      <c r="H701" s="225" t="s">
        <v>19</v>
      </c>
      <c r="I701" s="227"/>
      <c r="J701" s="224"/>
      <c r="K701" s="224"/>
      <c r="L701" s="228"/>
      <c r="M701" s="229"/>
      <c r="N701" s="230"/>
      <c r="O701" s="230"/>
      <c r="P701" s="230"/>
      <c r="Q701" s="230"/>
      <c r="R701" s="230"/>
      <c r="S701" s="230"/>
      <c r="T701" s="23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2" t="s">
        <v>141</v>
      </c>
      <c r="AU701" s="232" t="s">
        <v>85</v>
      </c>
      <c r="AV701" s="13" t="s">
        <v>83</v>
      </c>
      <c r="AW701" s="13" t="s">
        <v>35</v>
      </c>
      <c r="AX701" s="13" t="s">
        <v>75</v>
      </c>
      <c r="AY701" s="232" t="s">
        <v>126</v>
      </c>
    </row>
    <row r="702" s="14" customFormat="1">
      <c r="A702" s="14"/>
      <c r="B702" s="233"/>
      <c r="C702" s="234"/>
      <c r="D702" s="215" t="s">
        <v>141</v>
      </c>
      <c r="E702" s="235" t="s">
        <v>19</v>
      </c>
      <c r="F702" s="236" t="s">
        <v>314</v>
      </c>
      <c r="G702" s="234"/>
      <c r="H702" s="237">
        <v>42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3" t="s">
        <v>141</v>
      </c>
      <c r="AU702" s="243" t="s">
        <v>85</v>
      </c>
      <c r="AV702" s="14" t="s">
        <v>85</v>
      </c>
      <c r="AW702" s="14" t="s">
        <v>35</v>
      </c>
      <c r="AX702" s="14" t="s">
        <v>75</v>
      </c>
      <c r="AY702" s="243" t="s">
        <v>126</v>
      </c>
    </row>
    <row r="703" s="16" customFormat="1">
      <c r="A703" s="16"/>
      <c r="B703" s="255"/>
      <c r="C703" s="256"/>
      <c r="D703" s="215" t="s">
        <v>141</v>
      </c>
      <c r="E703" s="257" t="s">
        <v>19</v>
      </c>
      <c r="F703" s="258" t="s">
        <v>156</v>
      </c>
      <c r="G703" s="256"/>
      <c r="H703" s="259">
        <v>42</v>
      </c>
      <c r="I703" s="260"/>
      <c r="J703" s="256"/>
      <c r="K703" s="256"/>
      <c r="L703" s="261"/>
      <c r="M703" s="262"/>
      <c r="N703" s="263"/>
      <c r="O703" s="263"/>
      <c r="P703" s="263"/>
      <c r="Q703" s="263"/>
      <c r="R703" s="263"/>
      <c r="S703" s="263"/>
      <c r="T703" s="264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T703" s="265" t="s">
        <v>141</v>
      </c>
      <c r="AU703" s="265" t="s">
        <v>85</v>
      </c>
      <c r="AV703" s="16" t="s">
        <v>157</v>
      </c>
      <c r="AW703" s="16" t="s">
        <v>35</v>
      </c>
      <c r="AX703" s="16" t="s">
        <v>75</v>
      </c>
      <c r="AY703" s="265" t="s">
        <v>126</v>
      </c>
    </row>
    <row r="704" s="13" customFormat="1">
      <c r="A704" s="13"/>
      <c r="B704" s="223"/>
      <c r="C704" s="224"/>
      <c r="D704" s="215" t="s">
        <v>141</v>
      </c>
      <c r="E704" s="225" t="s">
        <v>19</v>
      </c>
      <c r="F704" s="226" t="s">
        <v>332</v>
      </c>
      <c r="G704" s="224"/>
      <c r="H704" s="225" t="s">
        <v>19</v>
      </c>
      <c r="I704" s="227"/>
      <c r="J704" s="224"/>
      <c r="K704" s="224"/>
      <c r="L704" s="228"/>
      <c r="M704" s="229"/>
      <c r="N704" s="230"/>
      <c r="O704" s="230"/>
      <c r="P704" s="230"/>
      <c r="Q704" s="230"/>
      <c r="R704" s="230"/>
      <c r="S704" s="230"/>
      <c r="T704" s="23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2" t="s">
        <v>141</v>
      </c>
      <c r="AU704" s="232" t="s">
        <v>85</v>
      </c>
      <c r="AV704" s="13" t="s">
        <v>83</v>
      </c>
      <c r="AW704" s="13" t="s">
        <v>35</v>
      </c>
      <c r="AX704" s="13" t="s">
        <v>75</v>
      </c>
      <c r="AY704" s="232" t="s">
        <v>126</v>
      </c>
    </row>
    <row r="705" s="14" customFormat="1">
      <c r="A705" s="14"/>
      <c r="B705" s="233"/>
      <c r="C705" s="234"/>
      <c r="D705" s="215" t="s">
        <v>141</v>
      </c>
      <c r="E705" s="235" t="s">
        <v>19</v>
      </c>
      <c r="F705" s="236" t="s">
        <v>253</v>
      </c>
      <c r="G705" s="234"/>
      <c r="H705" s="237">
        <v>14</v>
      </c>
      <c r="I705" s="238"/>
      <c r="J705" s="234"/>
      <c r="K705" s="234"/>
      <c r="L705" s="239"/>
      <c r="M705" s="240"/>
      <c r="N705" s="241"/>
      <c r="O705" s="241"/>
      <c r="P705" s="241"/>
      <c r="Q705" s="241"/>
      <c r="R705" s="241"/>
      <c r="S705" s="241"/>
      <c r="T705" s="24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3" t="s">
        <v>141</v>
      </c>
      <c r="AU705" s="243" t="s">
        <v>85</v>
      </c>
      <c r="AV705" s="14" t="s">
        <v>85</v>
      </c>
      <c r="AW705" s="14" t="s">
        <v>35</v>
      </c>
      <c r="AX705" s="14" t="s">
        <v>75</v>
      </c>
      <c r="AY705" s="243" t="s">
        <v>126</v>
      </c>
    </row>
    <row r="706" s="13" customFormat="1">
      <c r="A706" s="13"/>
      <c r="B706" s="223"/>
      <c r="C706" s="224"/>
      <c r="D706" s="215" t="s">
        <v>141</v>
      </c>
      <c r="E706" s="225" t="s">
        <v>19</v>
      </c>
      <c r="F706" s="226" t="s">
        <v>471</v>
      </c>
      <c r="G706" s="224"/>
      <c r="H706" s="225" t="s">
        <v>19</v>
      </c>
      <c r="I706" s="227"/>
      <c r="J706" s="224"/>
      <c r="K706" s="224"/>
      <c r="L706" s="228"/>
      <c r="M706" s="229"/>
      <c r="N706" s="230"/>
      <c r="O706" s="230"/>
      <c r="P706" s="230"/>
      <c r="Q706" s="230"/>
      <c r="R706" s="230"/>
      <c r="S706" s="230"/>
      <c r="T706" s="23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2" t="s">
        <v>141</v>
      </c>
      <c r="AU706" s="232" t="s">
        <v>85</v>
      </c>
      <c r="AV706" s="13" t="s">
        <v>83</v>
      </c>
      <c r="AW706" s="13" t="s">
        <v>35</v>
      </c>
      <c r="AX706" s="13" t="s">
        <v>75</v>
      </c>
      <c r="AY706" s="232" t="s">
        <v>126</v>
      </c>
    </row>
    <row r="707" s="14" customFormat="1">
      <c r="A707" s="14"/>
      <c r="B707" s="233"/>
      <c r="C707" s="234"/>
      <c r="D707" s="215" t="s">
        <v>141</v>
      </c>
      <c r="E707" s="235" t="s">
        <v>19</v>
      </c>
      <c r="F707" s="236" t="s">
        <v>253</v>
      </c>
      <c r="G707" s="234"/>
      <c r="H707" s="237">
        <v>14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3" t="s">
        <v>141</v>
      </c>
      <c r="AU707" s="243" t="s">
        <v>85</v>
      </c>
      <c r="AV707" s="14" t="s">
        <v>85</v>
      </c>
      <c r="AW707" s="14" t="s">
        <v>35</v>
      </c>
      <c r="AX707" s="14" t="s">
        <v>75</v>
      </c>
      <c r="AY707" s="243" t="s">
        <v>126</v>
      </c>
    </row>
    <row r="708" s="13" customFormat="1">
      <c r="A708" s="13"/>
      <c r="B708" s="223"/>
      <c r="C708" s="224"/>
      <c r="D708" s="215" t="s">
        <v>141</v>
      </c>
      <c r="E708" s="225" t="s">
        <v>19</v>
      </c>
      <c r="F708" s="226" t="s">
        <v>472</v>
      </c>
      <c r="G708" s="224"/>
      <c r="H708" s="225" t="s">
        <v>19</v>
      </c>
      <c r="I708" s="227"/>
      <c r="J708" s="224"/>
      <c r="K708" s="224"/>
      <c r="L708" s="228"/>
      <c r="M708" s="229"/>
      <c r="N708" s="230"/>
      <c r="O708" s="230"/>
      <c r="P708" s="230"/>
      <c r="Q708" s="230"/>
      <c r="R708" s="230"/>
      <c r="S708" s="230"/>
      <c r="T708" s="23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2" t="s">
        <v>141</v>
      </c>
      <c r="AU708" s="232" t="s">
        <v>85</v>
      </c>
      <c r="AV708" s="13" t="s">
        <v>83</v>
      </c>
      <c r="AW708" s="13" t="s">
        <v>35</v>
      </c>
      <c r="AX708" s="13" t="s">
        <v>75</v>
      </c>
      <c r="AY708" s="232" t="s">
        <v>126</v>
      </c>
    </row>
    <row r="709" s="14" customFormat="1">
      <c r="A709" s="14"/>
      <c r="B709" s="233"/>
      <c r="C709" s="234"/>
      <c r="D709" s="215" t="s">
        <v>141</v>
      </c>
      <c r="E709" s="235" t="s">
        <v>19</v>
      </c>
      <c r="F709" s="236" t="s">
        <v>232</v>
      </c>
      <c r="G709" s="234"/>
      <c r="H709" s="237">
        <v>12</v>
      </c>
      <c r="I709" s="238"/>
      <c r="J709" s="234"/>
      <c r="K709" s="234"/>
      <c r="L709" s="239"/>
      <c r="M709" s="240"/>
      <c r="N709" s="241"/>
      <c r="O709" s="241"/>
      <c r="P709" s="241"/>
      <c r="Q709" s="241"/>
      <c r="R709" s="241"/>
      <c r="S709" s="241"/>
      <c r="T709" s="24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3" t="s">
        <v>141</v>
      </c>
      <c r="AU709" s="243" t="s">
        <v>85</v>
      </c>
      <c r="AV709" s="14" t="s">
        <v>85</v>
      </c>
      <c r="AW709" s="14" t="s">
        <v>35</v>
      </c>
      <c r="AX709" s="14" t="s">
        <v>75</v>
      </c>
      <c r="AY709" s="243" t="s">
        <v>126</v>
      </c>
    </row>
    <row r="710" s="13" customFormat="1">
      <c r="A710" s="13"/>
      <c r="B710" s="223"/>
      <c r="C710" s="224"/>
      <c r="D710" s="215" t="s">
        <v>141</v>
      </c>
      <c r="E710" s="225" t="s">
        <v>19</v>
      </c>
      <c r="F710" s="226" t="s">
        <v>473</v>
      </c>
      <c r="G710" s="224"/>
      <c r="H710" s="225" t="s">
        <v>19</v>
      </c>
      <c r="I710" s="227"/>
      <c r="J710" s="224"/>
      <c r="K710" s="224"/>
      <c r="L710" s="228"/>
      <c r="M710" s="229"/>
      <c r="N710" s="230"/>
      <c r="O710" s="230"/>
      <c r="P710" s="230"/>
      <c r="Q710" s="230"/>
      <c r="R710" s="230"/>
      <c r="S710" s="230"/>
      <c r="T710" s="23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2" t="s">
        <v>141</v>
      </c>
      <c r="AU710" s="232" t="s">
        <v>85</v>
      </c>
      <c r="AV710" s="13" t="s">
        <v>83</v>
      </c>
      <c r="AW710" s="13" t="s">
        <v>35</v>
      </c>
      <c r="AX710" s="13" t="s">
        <v>75</v>
      </c>
      <c r="AY710" s="232" t="s">
        <v>126</v>
      </c>
    </row>
    <row r="711" s="14" customFormat="1">
      <c r="A711" s="14"/>
      <c r="B711" s="233"/>
      <c r="C711" s="234"/>
      <c r="D711" s="215" t="s">
        <v>141</v>
      </c>
      <c r="E711" s="235" t="s">
        <v>19</v>
      </c>
      <c r="F711" s="236" t="s">
        <v>253</v>
      </c>
      <c r="G711" s="234"/>
      <c r="H711" s="237">
        <v>14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3" t="s">
        <v>141</v>
      </c>
      <c r="AU711" s="243" t="s">
        <v>85</v>
      </c>
      <c r="AV711" s="14" t="s">
        <v>85</v>
      </c>
      <c r="AW711" s="14" t="s">
        <v>35</v>
      </c>
      <c r="AX711" s="14" t="s">
        <v>75</v>
      </c>
      <c r="AY711" s="243" t="s">
        <v>126</v>
      </c>
    </row>
    <row r="712" s="16" customFormat="1">
      <c r="A712" s="16"/>
      <c r="B712" s="255"/>
      <c r="C712" s="256"/>
      <c r="D712" s="215" t="s">
        <v>141</v>
      </c>
      <c r="E712" s="257" t="s">
        <v>19</v>
      </c>
      <c r="F712" s="258" t="s">
        <v>156</v>
      </c>
      <c r="G712" s="256"/>
      <c r="H712" s="259">
        <v>54</v>
      </c>
      <c r="I712" s="260"/>
      <c r="J712" s="256"/>
      <c r="K712" s="256"/>
      <c r="L712" s="261"/>
      <c r="M712" s="262"/>
      <c r="N712" s="263"/>
      <c r="O712" s="263"/>
      <c r="P712" s="263"/>
      <c r="Q712" s="263"/>
      <c r="R712" s="263"/>
      <c r="S712" s="263"/>
      <c r="T712" s="264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T712" s="265" t="s">
        <v>141</v>
      </c>
      <c r="AU712" s="265" t="s">
        <v>85</v>
      </c>
      <c r="AV712" s="16" t="s">
        <v>157</v>
      </c>
      <c r="AW712" s="16" t="s">
        <v>35</v>
      </c>
      <c r="AX712" s="16" t="s">
        <v>75</v>
      </c>
      <c r="AY712" s="265" t="s">
        <v>126</v>
      </c>
    </row>
    <row r="713" s="15" customFormat="1">
      <c r="A713" s="15"/>
      <c r="B713" s="244"/>
      <c r="C713" s="245"/>
      <c r="D713" s="215" t="s">
        <v>141</v>
      </c>
      <c r="E713" s="246" t="s">
        <v>19</v>
      </c>
      <c r="F713" s="247" t="s">
        <v>146</v>
      </c>
      <c r="G713" s="245"/>
      <c r="H713" s="248">
        <v>96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54" t="s">
        <v>141</v>
      </c>
      <c r="AU713" s="254" t="s">
        <v>85</v>
      </c>
      <c r="AV713" s="15" t="s">
        <v>133</v>
      </c>
      <c r="AW713" s="15" t="s">
        <v>35</v>
      </c>
      <c r="AX713" s="15" t="s">
        <v>83</v>
      </c>
      <c r="AY713" s="254" t="s">
        <v>126</v>
      </c>
    </row>
    <row r="714" s="2" customFormat="1" ht="16.5" customHeight="1">
      <c r="A714" s="40"/>
      <c r="B714" s="41"/>
      <c r="C714" s="266" t="s">
        <v>706</v>
      </c>
      <c r="D714" s="266" t="s">
        <v>345</v>
      </c>
      <c r="E714" s="267" t="s">
        <v>707</v>
      </c>
      <c r="F714" s="268" t="s">
        <v>708</v>
      </c>
      <c r="G714" s="269" t="s">
        <v>291</v>
      </c>
      <c r="H714" s="270">
        <v>44.100000000000001</v>
      </c>
      <c r="I714" s="271"/>
      <c r="J714" s="272">
        <f>ROUND(I714*H714,2)</f>
        <v>0</v>
      </c>
      <c r="K714" s="268" t="s">
        <v>132</v>
      </c>
      <c r="L714" s="273"/>
      <c r="M714" s="274" t="s">
        <v>19</v>
      </c>
      <c r="N714" s="275" t="s">
        <v>46</v>
      </c>
      <c r="O714" s="86"/>
      <c r="P714" s="211">
        <f>O714*H714</f>
        <v>0</v>
      </c>
      <c r="Q714" s="211">
        <v>0.080000000000000002</v>
      </c>
      <c r="R714" s="211">
        <f>Q714*H714</f>
        <v>3.528</v>
      </c>
      <c r="S714" s="211">
        <v>0</v>
      </c>
      <c r="T714" s="212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3" t="s">
        <v>200</v>
      </c>
      <c r="AT714" s="213" t="s">
        <v>345</v>
      </c>
      <c r="AU714" s="213" t="s">
        <v>85</v>
      </c>
      <c r="AY714" s="19" t="s">
        <v>126</v>
      </c>
      <c r="BE714" s="214">
        <f>IF(N714="základní",J714,0)</f>
        <v>0</v>
      </c>
      <c r="BF714" s="214">
        <f>IF(N714="snížená",J714,0)</f>
        <v>0</v>
      </c>
      <c r="BG714" s="214">
        <f>IF(N714="zákl. přenesená",J714,0)</f>
        <v>0</v>
      </c>
      <c r="BH714" s="214">
        <f>IF(N714="sníž. přenesená",J714,0)</f>
        <v>0</v>
      </c>
      <c r="BI714" s="214">
        <f>IF(N714="nulová",J714,0)</f>
        <v>0</v>
      </c>
      <c r="BJ714" s="19" t="s">
        <v>83</v>
      </c>
      <c r="BK714" s="214">
        <f>ROUND(I714*H714,2)</f>
        <v>0</v>
      </c>
      <c r="BL714" s="19" t="s">
        <v>133</v>
      </c>
      <c r="BM714" s="213" t="s">
        <v>709</v>
      </c>
    </row>
    <row r="715" s="2" customFormat="1">
      <c r="A715" s="40"/>
      <c r="B715" s="41"/>
      <c r="C715" s="42"/>
      <c r="D715" s="215" t="s">
        <v>135</v>
      </c>
      <c r="E715" s="42"/>
      <c r="F715" s="216" t="s">
        <v>708</v>
      </c>
      <c r="G715" s="42"/>
      <c r="H715" s="42"/>
      <c r="I715" s="217"/>
      <c r="J715" s="42"/>
      <c r="K715" s="42"/>
      <c r="L715" s="46"/>
      <c r="M715" s="218"/>
      <c r="N715" s="219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135</v>
      </c>
      <c r="AU715" s="19" t="s">
        <v>85</v>
      </c>
    </row>
    <row r="716" s="14" customFormat="1">
      <c r="A716" s="14"/>
      <c r="B716" s="233"/>
      <c r="C716" s="234"/>
      <c r="D716" s="215" t="s">
        <v>141</v>
      </c>
      <c r="E716" s="234"/>
      <c r="F716" s="236" t="s">
        <v>710</v>
      </c>
      <c r="G716" s="234"/>
      <c r="H716" s="237">
        <v>44.100000000000001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3" t="s">
        <v>141</v>
      </c>
      <c r="AU716" s="243" t="s">
        <v>85</v>
      </c>
      <c r="AV716" s="14" t="s">
        <v>85</v>
      </c>
      <c r="AW716" s="14" t="s">
        <v>4</v>
      </c>
      <c r="AX716" s="14" t="s">
        <v>83</v>
      </c>
      <c r="AY716" s="243" t="s">
        <v>126</v>
      </c>
    </row>
    <row r="717" s="2" customFormat="1" ht="16.5" customHeight="1">
      <c r="A717" s="40"/>
      <c r="B717" s="41"/>
      <c r="C717" s="266" t="s">
        <v>711</v>
      </c>
      <c r="D717" s="266" t="s">
        <v>345</v>
      </c>
      <c r="E717" s="267" t="s">
        <v>674</v>
      </c>
      <c r="F717" s="268" t="s">
        <v>675</v>
      </c>
      <c r="G717" s="269" t="s">
        <v>291</v>
      </c>
      <c r="H717" s="270">
        <v>56.700000000000003</v>
      </c>
      <c r="I717" s="271"/>
      <c r="J717" s="272">
        <f>ROUND(I717*H717,2)</f>
        <v>0</v>
      </c>
      <c r="K717" s="268" t="s">
        <v>132</v>
      </c>
      <c r="L717" s="273"/>
      <c r="M717" s="274" t="s">
        <v>19</v>
      </c>
      <c r="N717" s="275" t="s">
        <v>46</v>
      </c>
      <c r="O717" s="86"/>
      <c r="P717" s="211">
        <f>O717*H717</f>
        <v>0</v>
      </c>
      <c r="Q717" s="211">
        <v>0.10199999999999999</v>
      </c>
      <c r="R717" s="211">
        <f>Q717*H717</f>
        <v>5.7834000000000003</v>
      </c>
      <c r="S717" s="211">
        <v>0</v>
      </c>
      <c r="T717" s="212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13" t="s">
        <v>200</v>
      </c>
      <c r="AT717" s="213" t="s">
        <v>345</v>
      </c>
      <c r="AU717" s="213" t="s">
        <v>85</v>
      </c>
      <c r="AY717" s="19" t="s">
        <v>126</v>
      </c>
      <c r="BE717" s="214">
        <f>IF(N717="základní",J717,0)</f>
        <v>0</v>
      </c>
      <c r="BF717" s="214">
        <f>IF(N717="snížená",J717,0)</f>
        <v>0</v>
      </c>
      <c r="BG717" s="214">
        <f>IF(N717="zákl. přenesená",J717,0)</f>
        <v>0</v>
      </c>
      <c r="BH717" s="214">
        <f>IF(N717="sníž. přenesená",J717,0)</f>
        <v>0</v>
      </c>
      <c r="BI717" s="214">
        <f>IF(N717="nulová",J717,0)</f>
        <v>0</v>
      </c>
      <c r="BJ717" s="19" t="s">
        <v>83</v>
      </c>
      <c r="BK717" s="214">
        <f>ROUND(I717*H717,2)</f>
        <v>0</v>
      </c>
      <c r="BL717" s="19" t="s">
        <v>133</v>
      </c>
      <c r="BM717" s="213" t="s">
        <v>712</v>
      </c>
    </row>
    <row r="718" s="2" customFormat="1">
      <c r="A718" s="40"/>
      <c r="B718" s="41"/>
      <c r="C718" s="42"/>
      <c r="D718" s="215" t="s">
        <v>135</v>
      </c>
      <c r="E718" s="42"/>
      <c r="F718" s="216" t="s">
        <v>675</v>
      </c>
      <c r="G718" s="42"/>
      <c r="H718" s="42"/>
      <c r="I718" s="217"/>
      <c r="J718" s="42"/>
      <c r="K718" s="42"/>
      <c r="L718" s="46"/>
      <c r="M718" s="218"/>
      <c r="N718" s="219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135</v>
      </c>
      <c r="AU718" s="19" t="s">
        <v>85</v>
      </c>
    </row>
    <row r="719" s="14" customFormat="1">
      <c r="A719" s="14"/>
      <c r="B719" s="233"/>
      <c r="C719" s="234"/>
      <c r="D719" s="215" t="s">
        <v>141</v>
      </c>
      <c r="E719" s="234"/>
      <c r="F719" s="236" t="s">
        <v>713</v>
      </c>
      <c r="G719" s="234"/>
      <c r="H719" s="237">
        <v>56.700000000000003</v>
      </c>
      <c r="I719" s="238"/>
      <c r="J719" s="234"/>
      <c r="K719" s="234"/>
      <c r="L719" s="239"/>
      <c r="M719" s="240"/>
      <c r="N719" s="241"/>
      <c r="O719" s="241"/>
      <c r="P719" s="241"/>
      <c r="Q719" s="241"/>
      <c r="R719" s="241"/>
      <c r="S719" s="241"/>
      <c r="T719" s="24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3" t="s">
        <v>141</v>
      </c>
      <c r="AU719" s="243" t="s">
        <v>85</v>
      </c>
      <c r="AV719" s="14" t="s">
        <v>85</v>
      </c>
      <c r="AW719" s="14" t="s">
        <v>4</v>
      </c>
      <c r="AX719" s="14" t="s">
        <v>83</v>
      </c>
      <c r="AY719" s="243" t="s">
        <v>126</v>
      </c>
    </row>
    <row r="720" s="2" customFormat="1" ht="16.5" customHeight="1">
      <c r="A720" s="40"/>
      <c r="B720" s="41"/>
      <c r="C720" s="202" t="s">
        <v>714</v>
      </c>
      <c r="D720" s="202" t="s">
        <v>128</v>
      </c>
      <c r="E720" s="203" t="s">
        <v>715</v>
      </c>
      <c r="F720" s="204" t="s">
        <v>716</v>
      </c>
      <c r="G720" s="205" t="s">
        <v>291</v>
      </c>
      <c r="H720" s="206">
        <v>8</v>
      </c>
      <c r="I720" s="207"/>
      <c r="J720" s="208">
        <f>ROUND(I720*H720,2)</f>
        <v>0</v>
      </c>
      <c r="K720" s="204" t="s">
        <v>132</v>
      </c>
      <c r="L720" s="46"/>
      <c r="M720" s="209" t="s">
        <v>19</v>
      </c>
      <c r="N720" s="210" t="s">
        <v>46</v>
      </c>
      <c r="O720" s="86"/>
      <c r="P720" s="211">
        <f>O720*H720</f>
        <v>0</v>
      </c>
      <c r="Q720" s="211">
        <v>0.12949959999999999</v>
      </c>
      <c r="R720" s="211">
        <f>Q720*H720</f>
        <v>1.0359967999999999</v>
      </c>
      <c r="S720" s="211">
        <v>0</v>
      </c>
      <c r="T720" s="212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13" t="s">
        <v>133</v>
      </c>
      <c r="AT720" s="213" t="s">
        <v>128</v>
      </c>
      <c r="AU720" s="213" t="s">
        <v>85</v>
      </c>
      <c r="AY720" s="19" t="s">
        <v>126</v>
      </c>
      <c r="BE720" s="214">
        <f>IF(N720="základní",J720,0)</f>
        <v>0</v>
      </c>
      <c r="BF720" s="214">
        <f>IF(N720="snížená",J720,0)</f>
        <v>0</v>
      </c>
      <c r="BG720" s="214">
        <f>IF(N720="zákl. přenesená",J720,0)</f>
        <v>0</v>
      </c>
      <c r="BH720" s="214">
        <f>IF(N720="sníž. přenesená",J720,0)</f>
        <v>0</v>
      </c>
      <c r="BI720" s="214">
        <f>IF(N720="nulová",J720,0)</f>
        <v>0</v>
      </c>
      <c r="BJ720" s="19" t="s">
        <v>83</v>
      </c>
      <c r="BK720" s="214">
        <f>ROUND(I720*H720,2)</f>
        <v>0</v>
      </c>
      <c r="BL720" s="19" t="s">
        <v>133</v>
      </c>
      <c r="BM720" s="213" t="s">
        <v>717</v>
      </c>
    </row>
    <row r="721" s="2" customFormat="1">
      <c r="A721" s="40"/>
      <c r="B721" s="41"/>
      <c r="C721" s="42"/>
      <c r="D721" s="215" t="s">
        <v>135</v>
      </c>
      <c r="E721" s="42"/>
      <c r="F721" s="216" t="s">
        <v>718</v>
      </c>
      <c r="G721" s="42"/>
      <c r="H721" s="42"/>
      <c r="I721" s="217"/>
      <c r="J721" s="42"/>
      <c r="K721" s="42"/>
      <c r="L721" s="46"/>
      <c r="M721" s="218"/>
      <c r="N721" s="219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135</v>
      </c>
      <c r="AU721" s="19" t="s">
        <v>85</v>
      </c>
    </row>
    <row r="722" s="2" customFormat="1">
      <c r="A722" s="40"/>
      <c r="B722" s="41"/>
      <c r="C722" s="42"/>
      <c r="D722" s="220" t="s">
        <v>137</v>
      </c>
      <c r="E722" s="42"/>
      <c r="F722" s="221" t="s">
        <v>719</v>
      </c>
      <c r="G722" s="42"/>
      <c r="H722" s="42"/>
      <c r="I722" s="217"/>
      <c r="J722" s="42"/>
      <c r="K722" s="42"/>
      <c r="L722" s="46"/>
      <c r="M722" s="218"/>
      <c r="N722" s="219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137</v>
      </c>
      <c r="AU722" s="19" t="s">
        <v>85</v>
      </c>
    </row>
    <row r="723" s="2" customFormat="1">
      <c r="A723" s="40"/>
      <c r="B723" s="41"/>
      <c r="C723" s="42"/>
      <c r="D723" s="215" t="s">
        <v>139</v>
      </c>
      <c r="E723" s="42"/>
      <c r="F723" s="222" t="s">
        <v>720</v>
      </c>
      <c r="G723" s="42"/>
      <c r="H723" s="42"/>
      <c r="I723" s="217"/>
      <c r="J723" s="42"/>
      <c r="K723" s="42"/>
      <c r="L723" s="46"/>
      <c r="M723" s="218"/>
      <c r="N723" s="219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139</v>
      </c>
      <c r="AU723" s="19" t="s">
        <v>85</v>
      </c>
    </row>
    <row r="724" s="13" customFormat="1">
      <c r="A724" s="13"/>
      <c r="B724" s="223"/>
      <c r="C724" s="224"/>
      <c r="D724" s="215" t="s">
        <v>141</v>
      </c>
      <c r="E724" s="225" t="s">
        <v>19</v>
      </c>
      <c r="F724" s="226" t="s">
        <v>227</v>
      </c>
      <c r="G724" s="224"/>
      <c r="H724" s="225" t="s">
        <v>19</v>
      </c>
      <c r="I724" s="227"/>
      <c r="J724" s="224"/>
      <c r="K724" s="224"/>
      <c r="L724" s="228"/>
      <c r="M724" s="229"/>
      <c r="N724" s="230"/>
      <c r="O724" s="230"/>
      <c r="P724" s="230"/>
      <c r="Q724" s="230"/>
      <c r="R724" s="230"/>
      <c r="S724" s="230"/>
      <c r="T724" s="23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2" t="s">
        <v>141</v>
      </c>
      <c r="AU724" s="232" t="s">
        <v>85</v>
      </c>
      <c r="AV724" s="13" t="s">
        <v>83</v>
      </c>
      <c r="AW724" s="13" t="s">
        <v>35</v>
      </c>
      <c r="AX724" s="13" t="s">
        <v>75</v>
      </c>
      <c r="AY724" s="232" t="s">
        <v>126</v>
      </c>
    </row>
    <row r="725" s="14" customFormat="1">
      <c r="A725" s="14"/>
      <c r="B725" s="233"/>
      <c r="C725" s="234"/>
      <c r="D725" s="215" t="s">
        <v>141</v>
      </c>
      <c r="E725" s="235" t="s">
        <v>19</v>
      </c>
      <c r="F725" s="236" t="s">
        <v>315</v>
      </c>
      <c r="G725" s="234"/>
      <c r="H725" s="237">
        <v>2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3" t="s">
        <v>141</v>
      </c>
      <c r="AU725" s="243" t="s">
        <v>85</v>
      </c>
      <c r="AV725" s="14" t="s">
        <v>85</v>
      </c>
      <c r="AW725" s="14" t="s">
        <v>35</v>
      </c>
      <c r="AX725" s="14" t="s">
        <v>75</v>
      </c>
      <c r="AY725" s="243" t="s">
        <v>126</v>
      </c>
    </row>
    <row r="726" s="13" customFormat="1">
      <c r="A726" s="13"/>
      <c r="B726" s="223"/>
      <c r="C726" s="224"/>
      <c r="D726" s="215" t="s">
        <v>141</v>
      </c>
      <c r="E726" s="225" t="s">
        <v>19</v>
      </c>
      <c r="F726" s="226" t="s">
        <v>229</v>
      </c>
      <c r="G726" s="224"/>
      <c r="H726" s="225" t="s">
        <v>19</v>
      </c>
      <c r="I726" s="227"/>
      <c r="J726" s="224"/>
      <c r="K726" s="224"/>
      <c r="L726" s="228"/>
      <c r="M726" s="229"/>
      <c r="N726" s="230"/>
      <c r="O726" s="230"/>
      <c r="P726" s="230"/>
      <c r="Q726" s="230"/>
      <c r="R726" s="230"/>
      <c r="S726" s="230"/>
      <c r="T726" s="23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2" t="s">
        <v>141</v>
      </c>
      <c r="AU726" s="232" t="s">
        <v>85</v>
      </c>
      <c r="AV726" s="13" t="s">
        <v>83</v>
      </c>
      <c r="AW726" s="13" t="s">
        <v>35</v>
      </c>
      <c r="AX726" s="13" t="s">
        <v>75</v>
      </c>
      <c r="AY726" s="232" t="s">
        <v>126</v>
      </c>
    </row>
    <row r="727" s="14" customFormat="1">
      <c r="A727" s="14"/>
      <c r="B727" s="233"/>
      <c r="C727" s="234"/>
      <c r="D727" s="215" t="s">
        <v>141</v>
      </c>
      <c r="E727" s="235" t="s">
        <v>19</v>
      </c>
      <c r="F727" s="236" t="s">
        <v>230</v>
      </c>
      <c r="G727" s="234"/>
      <c r="H727" s="237">
        <v>4</v>
      </c>
      <c r="I727" s="238"/>
      <c r="J727" s="234"/>
      <c r="K727" s="234"/>
      <c r="L727" s="239"/>
      <c r="M727" s="240"/>
      <c r="N727" s="241"/>
      <c r="O727" s="241"/>
      <c r="P727" s="241"/>
      <c r="Q727" s="241"/>
      <c r="R727" s="241"/>
      <c r="S727" s="241"/>
      <c r="T727" s="24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3" t="s">
        <v>141</v>
      </c>
      <c r="AU727" s="243" t="s">
        <v>85</v>
      </c>
      <c r="AV727" s="14" t="s">
        <v>85</v>
      </c>
      <c r="AW727" s="14" t="s">
        <v>35</v>
      </c>
      <c r="AX727" s="14" t="s">
        <v>75</v>
      </c>
      <c r="AY727" s="243" t="s">
        <v>126</v>
      </c>
    </row>
    <row r="728" s="16" customFormat="1">
      <c r="A728" s="16"/>
      <c r="B728" s="255"/>
      <c r="C728" s="256"/>
      <c r="D728" s="215" t="s">
        <v>141</v>
      </c>
      <c r="E728" s="257" t="s">
        <v>19</v>
      </c>
      <c r="F728" s="258" t="s">
        <v>156</v>
      </c>
      <c r="G728" s="256"/>
      <c r="H728" s="259">
        <v>6</v>
      </c>
      <c r="I728" s="260"/>
      <c r="J728" s="256"/>
      <c r="K728" s="256"/>
      <c r="L728" s="261"/>
      <c r="M728" s="262"/>
      <c r="N728" s="263"/>
      <c r="O728" s="263"/>
      <c r="P728" s="263"/>
      <c r="Q728" s="263"/>
      <c r="R728" s="263"/>
      <c r="S728" s="263"/>
      <c r="T728" s="264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T728" s="265" t="s">
        <v>141</v>
      </c>
      <c r="AU728" s="265" t="s">
        <v>85</v>
      </c>
      <c r="AV728" s="16" t="s">
        <v>157</v>
      </c>
      <c r="AW728" s="16" t="s">
        <v>35</v>
      </c>
      <c r="AX728" s="16" t="s">
        <v>75</v>
      </c>
      <c r="AY728" s="265" t="s">
        <v>126</v>
      </c>
    </row>
    <row r="729" s="13" customFormat="1">
      <c r="A729" s="13"/>
      <c r="B729" s="223"/>
      <c r="C729" s="224"/>
      <c r="D729" s="215" t="s">
        <v>141</v>
      </c>
      <c r="E729" s="225" t="s">
        <v>19</v>
      </c>
      <c r="F729" s="226" t="s">
        <v>332</v>
      </c>
      <c r="G729" s="224"/>
      <c r="H729" s="225" t="s">
        <v>19</v>
      </c>
      <c r="I729" s="227"/>
      <c r="J729" s="224"/>
      <c r="K729" s="224"/>
      <c r="L729" s="228"/>
      <c r="M729" s="229"/>
      <c r="N729" s="230"/>
      <c r="O729" s="230"/>
      <c r="P729" s="230"/>
      <c r="Q729" s="230"/>
      <c r="R729" s="230"/>
      <c r="S729" s="230"/>
      <c r="T729" s="23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2" t="s">
        <v>141</v>
      </c>
      <c r="AU729" s="232" t="s">
        <v>85</v>
      </c>
      <c r="AV729" s="13" t="s">
        <v>83</v>
      </c>
      <c r="AW729" s="13" t="s">
        <v>35</v>
      </c>
      <c r="AX729" s="13" t="s">
        <v>75</v>
      </c>
      <c r="AY729" s="232" t="s">
        <v>126</v>
      </c>
    </row>
    <row r="730" s="14" customFormat="1">
      <c r="A730" s="14"/>
      <c r="B730" s="233"/>
      <c r="C730" s="234"/>
      <c r="D730" s="215" t="s">
        <v>141</v>
      </c>
      <c r="E730" s="235" t="s">
        <v>19</v>
      </c>
      <c r="F730" s="236" t="s">
        <v>315</v>
      </c>
      <c r="G730" s="234"/>
      <c r="H730" s="237">
        <v>2</v>
      </c>
      <c r="I730" s="238"/>
      <c r="J730" s="234"/>
      <c r="K730" s="234"/>
      <c r="L730" s="239"/>
      <c r="M730" s="240"/>
      <c r="N730" s="241"/>
      <c r="O730" s="241"/>
      <c r="P730" s="241"/>
      <c r="Q730" s="241"/>
      <c r="R730" s="241"/>
      <c r="S730" s="241"/>
      <c r="T730" s="24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3" t="s">
        <v>141</v>
      </c>
      <c r="AU730" s="243" t="s">
        <v>85</v>
      </c>
      <c r="AV730" s="14" t="s">
        <v>85</v>
      </c>
      <c r="AW730" s="14" t="s">
        <v>35</v>
      </c>
      <c r="AX730" s="14" t="s">
        <v>75</v>
      </c>
      <c r="AY730" s="243" t="s">
        <v>126</v>
      </c>
    </row>
    <row r="731" s="15" customFormat="1">
      <c r="A731" s="15"/>
      <c r="B731" s="244"/>
      <c r="C731" s="245"/>
      <c r="D731" s="215" t="s">
        <v>141</v>
      </c>
      <c r="E731" s="246" t="s">
        <v>19</v>
      </c>
      <c r="F731" s="247" t="s">
        <v>146</v>
      </c>
      <c r="G731" s="245"/>
      <c r="H731" s="248">
        <v>8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54" t="s">
        <v>141</v>
      </c>
      <c r="AU731" s="254" t="s">
        <v>85</v>
      </c>
      <c r="AV731" s="15" t="s">
        <v>133</v>
      </c>
      <c r="AW731" s="15" t="s">
        <v>35</v>
      </c>
      <c r="AX731" s="15" t="s">
        <v>83</v>
      </c>
      <c r="AY731" s="254" t="s">
        <v>126</v>
      </c>
    </row>
    <row r="732" s="2" customFormat="1" ht="16.5" customHeight="1">
      <c r="A732" s="40"/>
      <c r="B732" s="41"/>
      <c r="C732" s="266" t="s">
        <v>721</v>
      </c>
      <c r="D732" s="266" t="s">
        <v>345</v>
      </c>
      <c r="E732" s="267" t="s">
        <v>722</v>
      </c>
      <c r="F732" s="268" t="s">
        <v>723</v>
      </c>
      <c r="G732" s="269" t="s">
        <v>291</v>
      </c>
      <c r="H732" s="270">
        <v>8.4000000000000004</v>
      </c>
      <c r="I732" s="271"/>
      <c r="J732" s="272">
        <f>ROUND(I732*H732,2)</f>
        <v>0</v>
      </c>
      <c r="K732" s="268" t="s">
        <v>132</v>
      </c>
      <c r="L732" s="273"/>
      <c r="M732" s="274" t="s">
        <v>19</v>
      </c>
      <c r="N732" s="275" t="s">
        <v>46</v>
      </c>
      <c r="O732" s="86"/>
      <c r="P732" s="211">
        <f>O732*H732</f>
        <v>0</v>
      </c>
      <c r="Q732" s="211">
        <v>0.044999999999999998</v>
      </c>
      <c r="R732" s="211">
        <f>Q732*H732</f>
        <v>0.378</v>
      </c>
      <c r="S732" s="211">
        <v>0</v>
      </c>
      <c r="T732" s="212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13" t="s">
        <v>200</v>
      </c>
      <c r="AT732" s="213" t="s">
        <v>345</v>
      </c>
      <c r="AU732" s="213" t="s">
        <v>85</v>
      </c>
      <c r="AY732" s="19" t="s">
        <v>126</v>
      </c>
      <c r="BE732" s="214">
        <f>IF(N732="základní",J732,0)</f>
        <v>0</v>
      </c>
      <c r="BF732" s="214">
        <f>IF(N732="snížená",J732,0)</f>
        <v>0</v>
      </c>
      <c r="BG732" s="214">
        <f>IF(N732="zákl. přenesená",J732,0)</f>
        <v>0</v>
      </c>
      <c r="BH732" s="214">
        <f>IF(N732="sníž. přenesená",J732,0)</f>
        <v>0</v>
      </c>
      <c r="BI732" s="214">
        <f>IF(N732="nulová",J732,0)</f>
        <v>0</v>
      </c>
      <c r="BJ732" s="19" t="s">
        <v>83</v>
      </c>
      <c r="BK732" s="214">
        <f>ROUND(I732*H732,2)</f>
        <v>0</v>
      </c>
      <c r="BL732" s="19" t="s">
        <v>133</v>
      </c>
      <c r="BM732" s="213" t="s">
        <v>724</v>
      </c>
    </row>
    <row r="733" s="2" customFormat="1">
      <c r="A733" s="40"/>
      <c r="B733" s="41"/>
      <c r="C733" s="42"/>
      <c r="D733" s="215" t="s">
        <v>135</v>
      </c>
      <c r="E733" s="42"/>
      <c r="F733" s="216" t="s">
        <v>723</v>
      </c>
      <c r="G733" s="42"/>
      <c r="H733" s="42"/>
      <c r="I733" s="217"/>
      <c r="J733" s="42"/>
      <c r="K733" s="42"/>
      <c r="L733" s="46"/>
      <c r="M733" s="218"/>
      <c r="N733" s="219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135</v>
      </c>
      <c r="AU733" s="19" t="s">
        <v>85</v>
      </c>
    </row>
    <row r="734" s="14" customFormat="1">
      <c r="A734" s="14"/>
      <c r="B734" s="233"/>
      <c r="C734" s="234"/>
      <c r="D734" s="215" t="s">
        <v>141</v>
      </c>
      <c r="E734" s="234"/>
      <c r="F734" s="236" t="s">
        <v>725</v>
      </c>
      <c r="G734" s="234"/>
      <c r="H734" s="237">
        <v>8.4000000000000004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3" t="s">
        <v>141</v>
      </c>
      <c r="AU734" s="243" t="s">
        <v>85</v>
      </c>
      <c r="AV734" s="14" t="s">
        <v>85</v>
      </c>
      <c r="AW734" s="14" t="s">
        <v>4</v>
      </c>
      <c r="AX734" s="14" t="s">
        <v>83</v>
      </c>
      <c r="AY734" s="243" t="s">
        <v>126</v>
      </c>
    </row>
    <row r="735" s="2" customFormat="1" ht="16.5" customHeight="1">
      <c r="A735" s="40"/>
      <c r="B735" s="41"/>
      <c r="C735" s="202" t="s">
        <v>726</v>
      </c>
      <c r="D735" s="202" t="s">
        <v>128</v>
      </c>
      <c r="E735" s="203" t="s">
        <v>727</v>
      </c>
      <c r="F735" s="204" t="s">
        <v>728</v>
      </c>
      <c r="G735" s="205" t="s">
        <v>291</v>
      </c>
      <c r="H735" s="206">
        <v>332.5</v>
      </c>
      <c r="I735" s="207"/>
      <c r="J735" s="208">
        <f>ROUND(I735*H735,2)</f>
        <v>0</v>
      </c>
      <c r="K735" s="204" t="s">
        <v>132</v>
      </c>
      <c r="L735" s="46"/>
      <c r="M735" s="209" t="s">
        <v>19</v>
      </c>
      <c r="N735" s="210" t="s">
        <v>46</v>
      </c>
      <c r="O735" s="86"/>
      <c r="P735" s="211">
        <f>O735*H735</f>
        <v>0</v>
      </c>
      <c r="Q735" s="211">
        <v>0.16849059999999999</v>
      </c>
      <c r="R735" s="211">
        <f>Q735*H735</f>
        <v>56.023124499999994</v>
      </c>
      <c r="S735" s="211">
        <v>0</v>
      </c>
      <c r="T735" s="212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13" t="s">
        <v>133</v>
      </c>
      <c r="AT735" s="213" t="s">
        <v>128</v>
      </c>
      <c r="AU735" s="213" t="s">
        <v>85</v>
      </c>
      <c r="AY735" s="19" t="s">
        <v>126</v>
      </c>
      <c r="BE735" s="214">
        <f>IF(N735="základní",J735,0)</f>
        <v>0</v>
      </c>
      <c r="BF735" s="214">
        <f>IF(N735="snížená",J735,0)</f>
        <v>0</v>
      </c>
      <c r="BG735" s="214">
        <f>IF(N735="zákl. přenesená",J735,0)</f>
        <v>0</v>
      </c>
      <c r="BH735" s="214">
        <f>IF(N735="sníž. přenesená",J735,0)</f>
        <v>0</v>
      </c>
      <c r="BI735" s="214">
        <f>IF(N735="nulová",J735,0)</f>
        <v>0</v>
      </c>
      <c r="BJ735" s="19" t="s">
        <v>83</v>
      </c>
      <c r="BK735" s="214">
        <f>ROUND(I735*H735,2)</f>
        <v>0</v>
      </c>
      <c r="BL735" s="19" t="s">
        <v>133</v>
      </c>
      <c r="BM735" s="213" t="s">
        <v>729</v>
      </c>
    </row>
    <row r="736" s="2" customFormat="1">
      <c r="A736" s="40"/>
      <c r="B736" s="41"/>
      <c r="C736" s="42"/>
      <c r="D736" s="215" t="s">
        <v>135</v>
      </c>
      <c r="E736" s="42"/>
      <c r="F736" s="216" t="s">
        <v>730</v>
      </c>
      <c r="G736" s="42"/>
      <c r="H736" s="42"/>
      <c r="I736" s="217"/>
      <c r="J736" s="42"/>
      <c r="K736" s="42"/>
      <c r="L736" s="46"/>
      <c r="M736" s="218"/>
      <c r="N736" s="219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135</v>
      </c>
      <c r="AU736" s="19" t="s">
        <v>85</v>
      </c>
    </row>
    <row r="737" s="2" customFormat="1">
      <c r="A737" s="40"/>
      <c r="B737" s="41"/>
      <c r="C737" s="42"/>
      <c r="D737" s="220" t="s">
        <v>137</v>
      </c>
      <c r="E737" s="42"/>
      <c r="F737" s="221" t="s">
        <v>731</v>
      </c>
      <c r="G737" s="42"/>
      <c r="H737" s="42"/>
      <c r="I737" s="217"/>
      <c r="J737" s="42"/>
      <c r="K737" s="42"/>
      <c r="L737" s="46"/>
      <c r="M737" s="218"/>
      <c r="N737" s="219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137</v>
      </c>
      <c r="AU737" s="19" t="s">
        <v>85</v>
      </c>
    </row>
    <row r="738" s="2" customFormat="1">
      <c r="A738" s="40"/>
      <c r="B738" s="41"/>
      <c r="C738" s="42"/>
      <c r="D738" s="215" t="s">
        <v>139</v>
      </c>
      <c r="E738" s="42"/>
      <c r="F738" s="222" t="s">
        <v>732</v>
      </c>
      <c r="G738" s="42"/>
      <c r="H738" s="42"/>
      <c r="I738" s="217"/>
      <c r="J738" s="42"/>
      <c r="K738" s="42"/>
      <c r="L738" s="46"/>
      <c r="M738" s="218"/>
      <c r="N738" s="219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139</v>
      </c>
      <c r="AU738" s="19" t="s">
        <v>85</v>
      </c>
    </row>
    <row r="739" s="13" customFormat="1">
      <c r="A739" s="13"/>
      <c r="B739" s="223"/>
      <c r="C739" s="224"/>
      <c r="D739" s="215" t="s">
        <v>141</v>
      </c>
      <c r="E739" s="225" t="s">
        <v>19</v>
      </c>
      <c r="F739" s="226" t="s">
        <v>296</v>
      </c>
      <c r="G739" s="224"/>
      <c r="H739" s="225" t="s">
        <v>19</v>
      </c>
      <c r="I739" s="227"/>
      <c r="J739" s="224"/>
      <c r="K739" s="224"/>
      <c r="L739" s="228"/>
      <c r="M739" s="229"/>
      <c r="N739" s="230"/>
      <c r="O739" s="230"/>
      <c r="P739" s="230"/>
      <c r="Q739" s="230"/>
      <c r="R739" s="230"/>
      <c r="S739" s="230"/>
      <c r="T739" s="23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2" t="s">
        <v>141</v>
      </c>
      <c r="AU739" s="232" t="s">
        <v>85</v>
      </c>
      <c r="AV739" s="13" t="s">
        <v>83</v>
      </c>
      <c r="AW739" s="13" t="s">
        <v>35</v>
      </c>
      <c r="AX739" s="13" t="s">
        <v>75</v>
      </c>
      <c r="AY739" s="232" t="s">
        <v>126</v>
      </c>
    </row>
    <row r="740" s="14" customFormat="1">
      <c r="A740" s="14"/>
      <c r="B740" s="233"/>
      <c r="C740" s="234"/>
      <c r="D740" s="215" t="s">
        <v>141</v>
      </c>
      <c r="E740" s="235" t="s">
        <v>19</v>
      </c>
      <c r="F740" s="236" t="s">
        <v>297</v>
      </c>
      <c r="G740" s="234"/>
      <c r="H740" s="237">
        <v>20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3" t="s">
        <v>141</v>
      </c>
      <c r="AU740" s="243" t="s">
        <v>85</v>
      </c>
      <c r="AV740" s="14" t="s">
        <v>85</v>
      </c>
      <c r="AW740" s="14" t="s">
        <v>35</v>
      </c>
      <c r="AX740" s="14" t="s">
        <v>75</v>
      </c>
      <c r="AY740" s="243" t="s">
        <v>126</v>
      </c>
    </row>
    <row r="741" s="13" customFormat="1">
      <c r="A741" s="13"/>
      <c r="B741" s="223"/>
      <c r="C741" s="224"/>
      <c r="D741" s="215" t="s">
        <v>141</v>
      </c>
      <c r="E741" s="225" t="s">
        <v>19</v>
      </c>
      <c r="F741" s="226" t="s">
        <v>298</v>
      </c>
      <c r="G741" s="224"/>
      <c r="H741" s="225" t="s">
        <v>19</v>
      </c>
      <c r="I741" s="227"/>
      <c r="J741" s="224"/>
      <c r="K741" s="224"/>
      <c r="L741" s="228"/>
      <c r="M741" s="229"/>
      <c r="N741" s="230"/>
      <c r="O741" s="230"/>
      <c r="P741" s="230"/>
      <c r="Q741" s="230"/>
      <c r="R741" s="230"/>
      <c r="S741" s="230"/>
      <c r="T741" s="23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2" t="s">
        <v>141</v>
      </c>
      <c r="AU741" s="232" t="s">
        <v>85</v>
      </c>
      <c r="AV741" s="13" t="s">
        <v>83</v>
      </c>
      <c r="AW741" s="13" t="s">
        <v>35</v>
      </c>
      <c r="AX741" s="13" t="s">
        <v>75</v>
      </c>
      <c r="AY741" s="232" t="s">
        <v>126</v>
      </c>
    </row>
    <row r="742" s="14" customFormat="1">
      <c r="A742" s="14"/>
      <c r="B742" s="233"/>
      <c r="C742" s="234"/>
      <c r="D742" s="215" t="s">
        <v>141</v>
      </c>
      <c r="E742" s="235" t="s">
        <v>19</v>
      </c>
      <c r="F742" s="236" t="s">
        <v>299</v>
      </c>
      <c r="G742" s="234"/>
      <c r="H742" s="237">
        <v>312.5</v>
      </c>
      <c r="I742" s="238"/>
      <c r="J742" s="234"/>
      <c r="K742" s="234"/>
      <c r="L742" s="239"/>
      <c r="M742" s="240"/>
      <c r="N742" s="241"/>
      <c r="O742" s="241"/>
      <c r="P742" s="241"/>
      <c r="Q742" s="241"/>
      <c r="R742" s="241"/>
      <c r="S742" s="241"/>
      <c r="T742" s="24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3" t="s">
        <v>141</v>
      </c>
      <c r="AU742" s="243" t="s">
        <v>85</v>
      </c>
      <c r="AV742" s="14" t="s">
        <v>85</v>
      </c>
      <c r="AW742" s="14" t="s">
        <v>35</v>
      </c>
      <c r="AX742" s="14" t="s">
        <v>75</v>
      </c>
      <c r="AY742" s="243" t="s">
        <v>126</v>
      </c>
    </row>
    <row r="743" s="15" customFormat="1">
      <c r="A743" s="15"/>
      <c r="B743" s="244"/>
      <c r="C743" s="245"/>
      <c r="D743" s="215" t="s">
        <v>141</v>
      </c>
      <c r="E743" s="246" t="s">
        <v>19</v>
      </c>
      <c r="F743" s="247" t="s">
        <v>146</v>
      </c>
      <c r="G743" s="245"/>
      <c r="H743" s="248">
        <v>332.5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54" t="s">
        <v>141</v>
      </c>
      <c r="AU743" s="254" t="s">
        <v>85</v>
      </c>
      <c r="AV743" s="15" t="s">
        <v>133</v>
      </c>
      <c r="AW743" s="15" t="s">
        <v>35</v>
      </c>
      <c r="AX743" s="15" t="s">
        <v>83</v>
      </c>
      <c r="AY743" s="254" t="s">
        <v>126</v>
      </c>
    </row>
    <row r="744" s="2" customFormat="1" ht="16.5" customHeight="1">
      <c r="A744" s="40"/>
      <c r="B744" s="41"/>
      <c r="C744" s="202" t="s">
        <v>733</v>
      </c>
      <c r="D744" s="202" t="s">
        <v>128</v>
      </c>
      <c r="E744" s="203" t="s">
        <v>734</v>
      </c>
      <c r="F744" s="204" t="s">
        <v>735</v>
      </c>
      <c r="G744" s="205" t="s">
        <v>318</v>
      </c>
      <c r="H744" s="206">
        <v>49.015000000000001</v>
      </c>
      <c r="I744" s="207"/>
      <c r="J744" s="208">
        <f>ROUND(I744*H744,2)</f>
        <v>0</v>
      </c>
      <c r="K744" s="204" t="s">
        <v>132</v>
      </c>
      <c r="L744" s="46"/>
      <c r="M744" s="209" t="s">
        <v>19</v>
      </c>
      <c r="N744" s="210" t="s">
        <v>46</v>
      </c>
      <c r="O744" s="86"/>
      <c r="P744" s="211">
        <f>O744*H744</f>
        <v>0</v>
      </c>
      <c r="Q744" s="211">
        <v>2.2563399999999998</v>
      </c>
      <c r="R744" s="211">
        <f>Q744*H744</f>
        <v>110.59450509999999</v>
      </c>
      <c r="S744" s="211">
        <v>0</v>
      </c>
      <c r="T744" s="212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13" t="s">
        <v>133</v>
      </c>
      <c r="AT744" s="213" t="s">
        <v>128</v>
      </c>
      <c r="AU744" s="213" t="s">
        <v>85</v>
      </c>
      <c r="AY744" s="19" t="s">
        <v>126</v>
      </c>
      <c r="BE744" s="214">
        <f>IF(N744="základní",J744,0)</f>
        <v>0</v>
      </c>
      <c r="BF744" s="214">
        <f>IF(N744="snížená",J744,0)</f>
        <v>0</v>
      </c>
      <c r="BG744" s="214">
        <f>IF(N744="zákl. přenesená",J744,0)</f>
        <v>0</v>
      </c>
      <c r="BH744" s="214">
        <f>IF(N744="sníž. přenesená",J744,0)</f>
        <v>0</v>
      </c>
      <c r="BI744" s="214">
        <f>IF(N744="nulová",J744,0)</f>
        <v>0</v>
      </c>
      <c r="BJ744" s="19" t="s">
        <v>83</v>
      </c>
      <c r="BK744" s="214">
        <f>ROUND(I744*H744,2)</f>
        <v>0</v>
      </c>
      <c r="BL744" s="19" t="s">
        <v>133</v>
      </c>
      <c r="BM744" s="213" t="s">
        <v>736</v>
      </c>
    </row>
    <row r="745" s="2" customFormat="1">
      <c r="A745" s="40"/>
      <c r="B745" s="41"/>
      <c r="C745" s="42"/>
      <c r="D745" s="215" t="s">
        <v>135</v>
      </c>
      <c r="E745" s="42"/>
      <c r="F745" s="216" t="s">
        <v>737</v>
      </c>
      <c r="G745" s="42"/>
      <c r="H745" s="42"/>
      <c r="I745" s="217"/>
      <c r="J745" s="42"/>
      <c r="K745" s="42"/>
      <c r="L745" s="46"/>
      <c r="M745" s="218"/>
      <c r="N745" s="219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135</v>
      </c>
      <c r="AU745" s="19" t="s">
        <v>85</v>
      </c>
    </row>
    <row r="746" s="2" customFormat="1">
      <c r="A746" s="40"/>
      <c r="B746" s="41"/>
      <c r="C746" s="42"/>
      <c r="D746" s="220" t="s">
        <v>137</v>
      </c>
      <c r="E746" s="42"/>
      <c r="F746" s="221" t="s">
        <v>738</v>
      </c>
      <c r="G746" s="42"/>
      <c r="H746" s="42"/>
      <c r="I746" s="217"/>
      <c r="J746" s="42"/>
      <c r="K746" s="42"/>
      <c r="L746" s="46"/>
      <c r="M746" s="218"/>
      <c r="N746" s="219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137</v>
      </c>
      <c r="AU746" s="19" t="s">
        <v>85</v>
      </c>
    </row>
    <row r="747" s="13" customFormat="1">
      <c r="A747" s="13"/>
      <c r="B747" s="223"/>
      <c r="C747" s="224"/>
      <c r="D747" s="215" t="s">
        <v>141</v>
      </c>
      <c r="E747" s="225" t="s">
        <v>19</v>
      </c>
      <c r="F747" s="226" t="s">
        <v>739</v>
      </c>
      <c r="G747" s="224"/>
      <c r="H747" s="225" t="s">
        <v>19</v>
      </c>
      <c r="I747" s="227"/>
      <c r="J747" s="224"/>
      <c r="K747" s="224"/>
      <c r="L747" s="228"/>
      <c r="M747" s="229"/>
      <c r="N747" s="230"/>
      <c r="O747" s="230"/>
      <c r="P747" s="230"/>
      <c r="Q747" s="230"/>
      <c r="R747" s="230"/>
      <c r="S747" s="230"/>
      <c r="T747" s="23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2" t="s">
        <v>141</v>
      </c>
      <c r="AU747" s="232" t="s">
        <v>85</v>
      </c>
      <c r="AV747" s="13" t="s">
        <v>83</v>
      </c>
      <c r="AW747" s="13" t="s">
        <v>35</v>
      </c>
      <c r="AX747" s="13" t="s">
        <v>75</v>
      </c>
      <c r="AY747" s="232" t="s">
        <v>126</v>
      </c>
    </row>
    <row r="748" s="14" customFormat="1">
      <c r="A748" s="14"/>
      <c r="B748" s="233"/>
      <c r="C748" s="234"/>
      <c r="D748" s="215" t="s">
        <v>141</v>
      </c>
      <c r="E748" s="235" t="s">
        <v>19</v>
      </c>
      <c r="F748" s="236" t="s">
        <v>740</v>
      </c>
      <c r="G748" s="234"/>
      <c r="H748" s="237">
        <v>23.274999999999999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3" t="s">
        <v>141</v>
      </c>
      <c r="AU748" s="243" t="s">
        <v>85</v>
      </c>
      <c r="AV748" s="14" t="s">
        <v>85</v>
      </c>
      <c r="AW748" s="14" t="s">
        <v>35</v>
      </c>
      <c r="AX748" s="14" t="s">
        <v>75</v>
      </c>
      <c r="AY748" s="243" t="s">
        <v>126</v>
      </c>
    </row>
    <row r="749" s="13" customFormat="1">
      <c r="A749" s="13"/>
      <c r="B749" s="223"/>
      <c r="C749" s="224"/>
      <c r="D749" s="215" t="s">
        <v>141</v>
      </c>
      <c r="E749" s="225" t="s">
        <v>19</v>
      </c>
      <c r="F749" s="226" t="s">
        <v>313</v>
      </c>
      <c r="G749" s="224"/>
      <c r="H749" s="225" t="s">
        <v>19</v>
      </c>
      <c r="I749" s="227"/>
      <c r="J749" s="224"/>
      <c r="K749" s="224"/>
      <c r="L749" s="228"/>
      <c r="M749" s="229"/>
      <c r="N749" s="230"/>
      <c r="O749" s="230"/>
      <c r="P749" s="230"/>
      <c r="Q749" s="230"/>
      <c r="R749" s="230"/>
      <c r="S749" s="230"/>
      <c r="T749" s="23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2" t="s">
        <v>141</v>
      </c>
      <c r="AU749" s="232" t="s">
        <v>85</v>
      </c>
      <c r="AV749" s="13" t="s">
        <v>83</v>
      </c>
      <c r="AW749" s="13" t="s">
        <v>35</v>
      </c>
      <c r="AX749" s="13" t="s">
        <v>75</v>
      </c>
      <c r="AY749" s="232" t="s">
        <v>126</v>
      </c>
    </row>
    <row r="750" s="14" customFormat="1">
      <c r="A750" s="14"/>
      <c r="B750" s="233"/>
      <c r="C750" s="234"/>
      <c r="D750" s="215" t="s">
        <v>141</v>
      </c>
      <c r="E750" s="235" t="s">
        <v>19</v>
      </c>
      <c r="F750" s="236" t="s">
        <v>741</v>
      </c>
      <c r="G750" s="234"/>
      <c r="H750" s="237">
        <v>2.1000000000000001</v>
      </c>
      <c r="I750" s="238"/>
      <c r="J750" s="234"/>
      <c r="K750" s="234"/>
      <c r="L750" s="239"/>
      <c r="M750" s="240"/>
      <c r="N750" s="241"/>
      <c r="O750" s="241"/>
      <c r="P750" s="241"/>
      <c r="Q750" s="241"/>
      <c r="R750" s="241"/>
      <c r="S750" s="241"/>
      <c r="T750" s="24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3" t="s">
        <v>141</v>
      </c>
      <c r="AU750" s="243" t="s">
        <v>85</v>
      </c>
      <c r="AV750" s="14" t="s">
        <v>85</v>
      </c>
      <c r="AW750" s="14" t="s">
        <v>35</v>
      </c>
      <c r="AX750" s="14" t="s">
        <v>75</v>
      </c>
      <c r="AY750" s="243" t="s">
        <v>126</v>
      </c>
    </row>
    <row r="751" s="16" customFormat="1">
      <c r="A751" s="16"/>
      <c r="B751" s="255"/>
      <c r="C751" s="256"/>
      <c r="D751" s="215" t="s">
        <v>141</v>
      </c>
      <c r="E751" s="257" t="s">
        <v>19</v>
      </c>
      <c r="F751" s="258" t="s">
        <v>156</v>
      </c>
      <c r="G751" s="256"/>
      <c r="H751" s="259">
        <v>25.375</v>
      </c>
      <c r="I751" s="260"/>
      <c r="J751" s="256"/>
      <c r="K751" s="256"/>
      <c r="L751" s="261"/>
      <c r="M751" s="262"/>
      <c r="N751" s="263"/>
      <c r="O751" s="263"/>
      <c r="P751" s="263"/>
      <c r="Q751" s="263"/>
      <c r="R751" s="263"/>
      <c r="S751" s="263"/>
      <c r="T751" s="264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T751" s="265" t="s">
        <v>141</v>
      </c>
      <c r="AU751" s="265" t="s">
        <v>85</v>
      </c>
      <c r="AV751" s="16" t="s">
        <v>157</v>
      </c>
      <c r="AW751" s="16" t="s">
        <v>35</v>
      </c>
      <c r="AX751" s="16" t="s">
        <v>75</v>
      </c>
      <c r="AY751" s="265" t="s">
        <v>126</v>
      </c>
    </row>
    <row r="752" s="13" customFormat="1">
      <c r="A752" s="13"/>
      <c r="B752" s="223"/>
      <c r="C752" s="224"/>
      <c r="D752" s="215" t="s">
        <v>141</v>
      </c>
      <c r="E752" s="225" t="s">
        <v>19</v>
      </c>
      <c r="F752" s="226" t="s">
        <v>326</v>
      </c>
      <c r="G752" s="224"/>
      <c r="H752" s="225" t="s">
        <v>19</v>
      </c>
      <c r="I752" s="227"/>
      <c r="J752" s="224"/>
      <c r="K752" s="224"/>
      <c r="L752" s="228"/>
      <c r="M752" s="229"/>
      <c r="N752" s="230"/>
      <c r="O752" s="230"/>
      <c r="P752" s="230"/>
      <c r="Q752" s="230"/>
      <c r="R752" s="230"/>
      <c r="S752" s="230"/>
      <c r="T752" s="23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2" t="s">
        <v>141</v>
      </c>
      <c r="AU752" s="232" t="s">
        <v>85</v>
      </c>
      <c r="AV752" s="13" t="s">
        <v>83</v>
      </c>
      <c r="AW752" s="13" t="s">
        <v>35</v>
      </c>
      <c r="AX752" s="13" t="s">
        <v>75</v>
      </c>
      <c r="AY752" s="232" t="s">
        <v>126</v>
      </c>
    </row>
    <row r="753" s="13" customFormat="1">
      <c r="A753" s="13"/>
      <c r="B753" s="223"/>
      <c r="C753" s="224"/>
      <c r="D753" s="215" t="s">
        <v>141</v>
      </c>
      <c r="E753" s="225" t="s">
        <v>19</v>
      </c>
      <c r="F753" s="226" t="s">
        <v>301</v>
      </c>
      <c r="G753" s="224"/>
      <c r="H753" s="225" t="s">
        <v>19</v>
      </c>
      <c r="I753" s="227"/>
      <c r="J753" s="224"/>
      <c r="K753" s="224"/>
      <c r="L753" s="228"/>
      <c r="M753" s="229"/>
      <c r="N753" s="230"/>
      <c r="O753" s="230"/>
      <c r="P753" s="230"/>
      <c r="Q753" s="230"/>
      <c r="R753" s="230"/>
      <c r="S753" s="230"/>
      <c r="T753" s="23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2" t="s">
        <v>141</v>
      </c>
      <c r="AU753" s="232" t="s">
        <v>85</v>
      </c>
      <c r="AV753" s="13" t="s">
        <v>83</v>
      </c>
      <c r="AW753" s="13" t="s">
        <v>35</v>
      </c>
      <c r="AX753" s="13" t="s">
        <v>75</v>
      </c>
      <c r="AY753" s="232" t="s">
        <v>126</v>
      </c>
    </row>
    <row r="754" s="14" customFormat="1">
      <c r="A754" s="14"/>
      <c r="B754" s="233"/>
      <c r="C754" s="234"/>
      <c r="D754" s="215" t="s">
        <v>141</v>
      </c>
      <c r="E754" s="235" t="s">
        <v>19</v>
      </c>
      <c r="F754" s="236" t="s">
        <v>742</v>
      </c>
      <c r="G754" s="234"/>
      <c r="H754" s="237">
        <v>0.75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3" t="s">
        <v>141</v>
      </c>
      <c r="AU754" s="243" t="s">
        <v>85</v>
      </c>
      <c r="AV754" s="14" t="s">
        <v>85</v>
      </c>
      <c r="AW754" s="14" t="s">
        <v>35</v>
      </c>
      <c r="AX754" s="14" t="s">
        <v>75</v>
      </c>
      <c r="AY754" s="243" t="s">
        <v>126</v>
      </c>
    </row>
    <row r="755" s="13" customFormat="1">
      <c r="A755" s="13"/>
      <c r="B755" s="223"/>
      <c r="C755" s="224"/>
      <c r="D755" s="215" t="s">
        <v>141</v>
      </c>
      <c r="E755" s="225" t="s">
        <v>19</v>
      </c>
      <c r="F755" s="226" t="s">
        <v>303</v>
      </c>
      <c r="G755" s="224"/>
      <c r="H755" s="225" t="s">
        <v>19</v>
      </c>
      <c r="I755" s="227"/>
      <c r="J755" s="224"/>
      <c r="K755" s="224"/>
      <c r="L755" s="228"/>
      <c r="M755" s="229"/>
      <c r="N755" s="230"/>
      <c r="O755" s="230"/>
      <c r="P755" s="230"/>
      <c r="Q755" s="230"/>
      <c r="R755" s="230"/>
      <c r="S755" s="230"/>
      <c r="T755" s="23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2" t="s">
        <v>141</v>
      </c>
      <c r="AU755" s="232" t="s">
        <v>85</v>
      </c>
      <c r="AV755" s="13" t="s">
        <v>83</v>
      </c>
      <c r="AW755" s="13" t="s">
        <v>35</v>
      </c>
      <c r="AX755" s="13" t="s">
        <v>75</v>
      </c>
      <c r="AY755" s="232" t="s">
        <v>126</v>
      </c>
    </row>
    <row r="756" s="14" customFormat="1">
      <c r="A756" s="14"/>
      <c r="B756" s="233"/>
      <c r="C756" s="234"/>
      <c r="D756" s="215" t="s">
        <v>141</v>
      </c>
      <c r="E756" s="235" t="s">
        <v>19</v>
      </c>
      <c r="F756" s="236" t="s">
        <v>743</v>
      </c>
      <c r="G756" s="234"/>
      <c r="H756" s="237">
        <v>14.35</v>
      </c>
      <c r="I756" s="238"/>
      <c r="J756" s="234"/>
      <c r="K756" s="234"/>
      <c r="L756" s="239"/>
      <c r="M756" s="240"/>
      <c r="N756" s="241"/>
      <c r="O756" s="241"/>
      <c r="P756" s="241"/>
      <c r="Q756" s="241"/>
      <c r="R756" s="241"/>
      <c r="S756" s="241"/>
      <c r="T756" s="24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3" t="s">
        <v>141</v>
      </c>
      <c r="AU756" s="243" t="s">
        <v>85</v>
      </c>
      <c r="AV756" s="14" t="s">
        <v>85</v>
      </c>
      <c r="AW756" s="14" t="s">
        <v>35</v>
      </c>
      <c r="AX756" s="14" t="s">
        <v>75</v>
      </c>
      <c r="AY756" s="243" t="s">
        <v>126</v>
      </c>
    </row>
    <row r="757" s="16" customFormat="1">
      <c r="A757" s="16"/>
      <c r="B757" s="255"/>
      <c r="C757" s="256"/>
      <c r="D757" s="215" t="s">
        <v>141</v>
      </c>
      <c r="E757" s="257" t="s">
        <v>19</v>
      </c>
      <c r="F757" s="258" t="s">
        <v>156</v>
      </c>
      <c r="G757" s="256"/>
      <c r="H757" s="259">
        <v>15.1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T757" s="265" t="s">
        <v>141</v>
      </c>
      <c r="AU757" s="265" t="s">
        <v>85</v>
      </c>
      <c r="AV757" s="16" t="s">
        <v>157</v>
      </c>
      <c r="AW757" s="16" t="s">
        <v>35</v>
      </c>
      <c r="AX757" s="16" t="s">
        <v>75</v>
      </c>
      <c r="AY757" s="265" t="s">
        <v>126</v>
      </c>
    </row>
    <row r="758" s="13" customFormat="1">
      <c r="A758" s="13"/>
      <c r="B758" s="223"/>
      <c r="C758" s="224"/>
      <c r="D758" s="215" t="s">
        <v>141</v>
      </c>
      <c r="E758" s="225" t="s">
        <v>19</v>
      </c>
      <c r="F758" s="226" t="s">
        <v>227</v>
      </c>
      <c r="G758" s="224"/>
      <c r="H758" s="225" t="s">
        <v>19</v>
      </c>
      <c r="I758" s="227"/>
      <c r="J758" s="224"/>
      <c r="K758" s="224"/>
      <c r="L758" s="228"/>
      <c r="M758" s="229"/>
      <c r="N758" s="230"/>
      <c r="O758" s="230"/>
      <c r="P758" s="230"/>
      <c r="Q758" s="230"/>
      <c r="R758" s="230"/>
      <c r="S758" s="230"/>
      <c r="T758" s="23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2" t="s">
        <v>141</v>
      </c>
      <c r="AU758" s="232" t="s">
        <v>85</v>
      </c>
      <c r="AV758" s="13" t="s">
        <v>83</v>
      </c>
      <c r="AW758" s="13" t="s">
        <v>35</v>
      </c>
      <c r="AX758" s="13" t="s">
        <v>75</v>
      </c>
      <c r="AY758" s="232" t="s">
        <v>126</v>
      </c>
    </row>
    <row r="759" s="14" customFormat="1">
      <c r="A759" s="14"/>
      <c r="B759" s="233"/>
      <c r="C759" s="234"/>
      <c r="D759" s="215" t="s">
        <v>141</v>
      </c>
      <c r="E759" s="235" t="s">
        <v>19</v>
      </c>
      <c r="F759" s="236" t="s">
        <v>744</v>
      </c>
      <c r="G759" s="234"/>
      <c r="H759" s="237">
        <v>0.059999999999999998</v>
      </c>
      <c r="I759" s="238"/>
      <c r="J759" s="234"/>
      <c r="K759" s="234"/>
      <c r="L759" s="239"/>
      <c r="M759" s="240"/>
      <c r="N759" s="241"/>
      <c r="O759" s="241"/>
      <c r="P759" s="241"/>
      <c r="Q759" s="241"/>
      <c r="R759" s="241"/>
      <c r="S759" s="241"/>
      <c r="T759" s="24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3" t="s">
        <v>141</v>
      </c>
      <c r="AU759" s="243" t="s">
        <v>85</v>
      </c>
      <c r="AV759" s="14" t="s">
        <v>85</v>
      </c>
      <c r="AW759" s="14" t="s">
        <v>35</v>
      </c>
      <c r="AX759" s="14" t="s">
        <v>75</v>
      </c>
      <c r="AY759" s="243" t="s">
        <v>126</v>
      </c>
    </row>
    <row r="760" s="13" customFormat="1">
      <c r="A760" s="13"/>
      <c r="B760" s="223"/>
      <c r="C760" s="224"/>
      <c r="D760" s="215" t="s">
        <v>141</v>
      </c>
      <c r="E760" s="225" t="s">
        <v>19</v>
      </c>
      <c r="F760" s="226" t="s">
        <v>229</v>
      </c>
      <c r="G760" s="224"/>
      <c r="H760" s="225" t="s">
        <v>19</v>
      </c>
      <c r="I760" s="227"/>
      <c r="J760" s="224"/>
      <c r="K760" s="224"/>
      <c r="L760" s="228"/>
      <c r="M760" s="229"/>
      <c r="N760" s="230"/>
      <c r="O760" s="230"/>
      <c r="P760" s="230"/>
      <c r="Q760" s="230"/>
      <c r="R760" s="230"/>
      <c r="S760" s="230"/>
      <c r="T760" s="23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2" t="s">
        <v>141</v>
      </c>
      <c r="AU760" s="232" t="s">
        <v>85</v>
      </c>
      <c r="AV760" s="13" t="s">
        <v>83</v>
      </c>
      <c r="AW760" s="13" t="s">
        <v>35</v>
      </c>
      <c r="AX760" s="13" t="s">
        <v>75</v>
      </c>
      <c r="AY760" s="232" t="s">
        <v>126</v>
      </c>
    </row>
    <row r="761" s="14" customFormat="1">
      <c r="A761" s="14"/>
      <c r="B761" s="233"/>
      <c r="C761" s="234"/>
      <c r="D761" s="215" t="s">
        <v>141</v>
      </c>
      <c r="E761" s="235" t="s">
        <v>19</v>
      </c>
      <c r="F761" s="236" t="s">
        <v>745</v>
      </c>
      <c r="G761" s="234"/>
      <c r="H761" s="237">
        <v>0.12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3" t="s">
        <v>141</v>
      </c>
      <c r="AU761" s="243" t="s">
        <v>85</v>
      </c>
      <c r="AV761" s="14" t="s">
        <v>85</v>
      </c>
      <c r="AW761" s="14" t="s">
        <v>35</v>
      </c>
      <c r="AX761" s="14" t="s">
        <v>75</v>
      </c>
      <c r="AY761" s="243" t="s">
        <v>126</v>
      </c>
    </row>
    <row r="762" s="16" customFormat="1">
      <c r="A762" s="16"/>
      <c r="B762" s="255"/>
      <c r="C762" s="256"/>
      <c r="D762" s="215" t="s">
        <v>141</v>
      </c>
      <c r="E762" s="257" t="s">
        <v>19</v>
      </c>
      <c r="F762" s="258" t="s">
        <v>156</v>
      </c>
      <c r="G762" s="256"/>
      <c r="H762" s="259">
        <v>0.17999999999999999</v>
      </c>
      <c r="I762" s="260"/>
      <c r="J762" s="256"/>
      <c r="K762" s="256"/>
      <c r="L762" s="261"/>
      <c r="M762" s="262"/>
      <c r="N762" s="263"/>
      <c r="O762" s="263"/>
      <c r="P762" s="263"/>
      <c r="Q762" s="263"/>
      <c r="R762" s="263"/>
      <c r="S762" s="263"/>
      <c r="T762" s="264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T762" s="265" t="s">
        <v>141</v>
      </c>
      <c r="AU762" s="265" t="s">
        <v>85</v>
      </c>
      <c r="AV762" s="16" t="s">
        <v>157</v>
      </c>
      <c r="AW762" s="16" t="s">
        <v>35</v>
      </c>
      <c r="AX762" s="16" t="s">
        <v>75</v>
      </c>
      <c r="AY762" s="265" t="s">
        <v>126</v>
      </c>
    </row>
    <row r="763" s="13" customFormat="1">
      <c r="A763" s="13"/>
      <c r="B763" s="223"/>
      <c r="C763" s="224"/>
      <c r="D763" s="215" t="s">
        <v>141</v>
      </c>
      <c r="E763" s="225" t="s">
        <v>19</v>
      </c>
      <c r="F763" s="226" t="s">
        <v>330</v>
      </c>
      <c r="G763" s="224"/>
      <c r="H763" s="225" t="s">
        <v>19</v>
      </c>
      <c r="I763" s="227"/>
      <c r="J763" s="224"/>
      <c r="K763" s="224"/>
      <c r="L763" s="228"/>
      <c r="M763" s="229"/>
      <c r="N763" s="230"/>
      <c r="O763" s="230"/>
      <c r="P763" s="230"/>
      <c r="Q763" s="230"/>
      <c r="R763" s="230"/>
      <c r="S763" s="230"/>
      <c r="T763" s="23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2" t="s">
        <v>141</v>
      </c>
      <c r="AU763" s="232" t="s">
        <v>85</v>
      </c>
      <c r="AV763" s="13" t="s">
        <v>83</v>
      </c>
      <c r="AW763" s="13" t="s">
        <v>35</v>
      </c>
      <c r="AX763" s="13" t="s">
        <v>75</v>
      </c>
      <c r="AY763" s="232" t="s">
        <v>126</v>
      </c>
    </row>
    <row r="764" s="14" customFormat="1">
      <c r="A764" s="14"/>
      <c r="B764" s="233"/>
      <c r="C764" s="234"/>
      <c r="D764" s="215" t="s">
        <v>141</v>
      </c>
      <c r="E764" s="235" t="s">
        <v>19</v>
      </c>
      <c r="F764" s="236" t="s">
        <v>746</v>
      </c>
      <c r="G764" s="234"/>
      <c r="H764" s="237">
        <v>2.7000000000000002</v>
      </c>
      <c r="I764" s="238"/>
      <c r="J764" s="234"/>
      <c r="K764" s="234"/>
      <c r="L764" s="239"/>
      <c r="M764" s="240"/>
      <c r="N764" s="241"/>
      <c r="O764" s="241"/>
      <c r="P764" s="241"/>
      <c r="Q764" s="241"/>
      <c r="R764" s="241"/>
      <c r="S764" s="241"/>
      <c r="T764" s="24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3" t="s">
        <v>141</v>
      </c>
      <c r="AU764" s="243" t="s">
        <v>85</v>
      </c>
      <c r="AV764" s="14" t="s">
        <v>85</v>
      </c>
      <c r="AW764" s="14" t="s">
        <v>35</v>
      </c>
      <c r="AX764" s="14" t="s">
        <v>75</v>
      </c>
      <c r="AY764" s="243" t="s">
        <v>126</v>
      </c>
    </row>
    <row r="765" s="14" customFormat="1">
      <c r="A765" s="14"/>
      <c r="B765" s="233"/>
      <c r="C765" s="234"/>
      <c r="D765" s="215" t="s">
        <v>141</v>
      </c>
      <c r="E765" s="235" t="s">
        <v>19</v>
      </c>
      <c r="F765" s="236" t="s">
        <v>747</v>
      </c>
      <c r="G765" s="234"/>
      <c r="H765" s="237">
        <v>2.1000000000000001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3" t="s">
        <v>141</v>
      </c>
      <c r="AU765" s="243" t="s">
        <v>85</v>
      </c>
      <c r="AV765" s="14" t="s">
        <v>85</v>
      </c>
      <c r="AW765" s="14" t="s">
        <v>35</v>
      </c>
      <c r="AX765" s="14" t="s">
        <v>75</v>
      </c>
      <c r="AY765" s="243" t="s">
        <v>126</v>
      </c>
    </row>
    <row r="766" s="16" customFormat="1">
      <c r="A766" s="16"/>
      <c r="B766" s="255"/>
      <c r="C766" s="256"/>
      <c r="D766" s="215" t="s">
        <v>141</v>
      </c>
      <c r="E766" s="257" t="s">
        <v>19</v>
      </c>
      <c r="F766" s="258" t="s">
        <v>156</v>
      </c>
      <c r="G766" s="256"/>
      <c r="H766" s="259">
        <v>4.7999999999999998</v>
      </c>
      <c r="I766" s="260"/>
      <c r="J766" s="256"/>
      <c r="K766" s="256"/>
      <c r="L766" s="261"/>
      <c r="M766" s="262"/>
      <c r="N766" s="263"/>
      <c r="O766" s="263"/>
      <c r="P766" s="263"/>
      <c r="Q766" s="263"/>
      <c r="R766" s="263"/>
      <c r="S766" s="263"/>
      <c r="T766" s="264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T766" s="265" t="s">
        <v>141</v>
      </c>
      <c r="AU766" s="265" t="s">
        <v>85</v>
      </c>
      <c r="AV766" s="16" t="s">
        <v>157</v>
      </c>
      <c r="AW766" s="16" t="s">
        <v>35</v>
      </c>
      <c r="AX766" s="16" t="s">
        <v>75</v>
      </c>
      <c r="AY766" s="265" t="s">
        <v>126</v>
      </c>
    </row>
    <row r="767" s="13" customFormat="1">
      <c r="A767" s="13"/>
      <c r="B767" s="223"/>
      <c r="C767" s="224"/>
      <c r="D767" s="215" t="s">
        <v>141</v>
      </c>
      <c r="E767" s="225" t="s">
        <v>19</v>
      </c>
      <c r="F767" s="226" t="s">
        <v>332</v>
      </c>
      <c r="G767" s="224"/>
      <c r="H767" s="225" t="s">
        <v>19</v>
      </c>
      <c r="I767" s="227"/>
      <c r="J767" s="224"/>
      <c r="K767" s="224"/>
      <c r="L767" s="228"/>
      <c r="M767" s="229"/>
      <c r="N767" s="230"/>
      <c r="O767" s="230"/>
      <c r="P767" s="230"/>
      <c r="Q767" s="230"/>
      <c r="R767" s="230"/>
      <c r="S767" s="230"/>
      <c r="T767" s="23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2" t="s">
        <v>141</v>
      </c>
      <c r="AU767" s="232" t="s">
        <v>85</v>
      </c>
      <c r="AV767" s="13" t="s">
        <v>83</v>
      </c>
      <c r="AW767" s="13" t="s">
        <v>35</v>
      </c>
      <c r="AX767" s="13" t="s">
        <v>75</v>
      </c>
      <c r="AY767" s="232" t="s">
        <v>126</v>
      </c>
    </row>
    <row r="768" s="14" customFormat="1">
      <c r="A768" s="14"/>
      <c r="B768" s="233"/>
      <c r="C768" s="234"/>
      <c r="D768" s="215" t="s">
        <v>141</v>
      </c>
      <c r="E768" s="235" t="s">
        <v>19</v>
      </c>
      <c r="F768" s="236" t="s">
        <v>744</v>
      </c>
      <c r="G768" s="234"/>
      <c r="H768" s="237">
        <v>0.059999999999999998</v>
      </c>
      <c r="I768" s="238"/>
      <c r="J768" s="234"/>
      <c r="K768" s="234"/>
      <c r="L768" s="239"/>
      <c r="M768" s="240"/>
      <c r="N768" s="241"/>
      <c r="O768" s="241"/>
      <c r="P768" s="241"/>
      <c r="Q768" s="241"/>
      <c r="R768" s="241"/>
      <c r="S768" s="241"/>
      <c r="T768" s="24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3" t="s">
        <v>141</v>
      </c>
      <c r="AU768" s="243" t="s">
        <v>85</v>
      </c>
      <c r="AV768" s="14" t="s">
        <v>85</v>
      </c>
      <c r="AW768" s="14" t="s">
        <v>35</v>
      </c>
      <c r="AX768" s="14" t="s">
        <v>75</v>
      </c>
      <c r="AY768" s="243" t="s">
        <v>126</v>
      </c>
    </row>
    <row r="769" s="16" customFormat="1">
      <c r="A769" s="16"/>
      <c r="B769" s="255"/>
      <c r="C769" s="256"/>
      <c r="D769" s="215" t="s">
        <v>141</v>
      </c>
      <c r="E769" s="257" t="s">
        <v>19</v>
      </c>
      <c r="F769" s="258" t="s">
        <v>156</v>
      </c>
      <c r="G769" s="256"/>
      <c r="H769" s="259">
        <v>0.059999999999999998</v>
      </c>
      <c r="I769" s="260"/>
      <c r="J769" s="256"/>
      <c r="K769" s="256"/>
      <c r="L769" s="261"/>
      <c r="M769" s="262"/>
      <c r="N769" s="263"/>
      <c r="O769" s="263"/>
      <c r="P769" s="263"/>
      <c r="Q769" s="263"/>
      <c r="R769" s="263"/>
      <c r="S769" s="263"/>
      <c r="T769" s="264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T769" s="265" t="s">
        <v>141</v>
      </c>
      <c r="AU769" s="265" t="s">
        <v>85</v>
      </c>
      <c r="AV769" s="16" t="s">
        <v>157</v>
      </c>
      <c r="AW769" s="16" t="s">
        <v>35</v>
      </c>
      <c r="AX769" s="16" t="s">
        <v>75</v>
      </c>
      <c r="AY769" s="265" t="s">
        <v>126</v>
      </c>
    </row>
    <row r="770" s="14" customFormat="1">
      <c r="A770" s="14"/>
      <c r="B770" s="233"/>
      <c r="C770" s="234"/>
      <c r="D770" s="215" t="s">
        <v>141</v>
      </c>
      <c r="E770" s="235" t="s">
        <v>19</v>
      </c>
      <c r="F770" s="236" t="s">
        <v>748</v>
      </c>
      <c r="G770" s="234"/>
      <c r="H770" s="237">
        <v>3.5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3" t="s">
        <v>141</v>
      </c>
      <c r="AU770" s="243" t="s">
        <v>85</v>
      </c>
      <c r="AV770" s="14" t="s">
        <v>85</v>
      </c>
      <c r="AW770" s="14" t="s">
        <v>35</v>
      </c>
      <c r="AX770" s="14" t="s">
        <v>75</v>
      </c>
      <c r="AY770" s="243" t="s">
        <v>126</v>
      </c>
    </row>
    <row r="771" s="15" customFormat="1">
      <c r="A771" s="15"/>
      <c r="B771" s="244"/>
      <c r="C771" s="245"/>
      <c r="D771" s="215" t="s">
        <v>141</v>
      </c>
      <c r="E771" s="246" t="s">
        <v>19</v>
      </c>
      <c r="F771" s="247" t="s">
        <v>146</v>
      </c>
      <c r="G771" s="245"/>
      <c r="H771" s="248">
        <v>49.015000000000001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54" t="s">
        <v>141</v>
      </c>
      <c r="AU771" s="254" t="s">
        <v>85</v>
      </c>
      <c r="AV771" s="15" t="s">
        <v>133</v>
      </c>
      <c r="AW771" s="15" t="s">
        <v>35</v>
      </c>
      <c r="AX771" s="15" t="s">
        <v>83</v>
      </c>
      <c r="AY771" s="254" t="s">
        <v>126</v>
      </c>
    </row>
    <row r="772" s="2" customFormat="1" ht="16.5" customHeight="1">
      <c r="A772" s="40"/>
      <c r="B772" s="41"/>
      <c r="C772" s="202" t="s">
        <v>749</v>
      </c>
      <c r="D772" s="202" t="s">
        <v>128</v>
      </c>
      <c r="E772" s="203" t="s">
        <v>750</v>
      </c>
      <c r="F772" s="204" t="s">
        <v>751</v>
      </c>
      <c r="G772" s="205" t="s">
        <v>318</v>
      </c>
      <c r="H772" s="206">
        <v>27.625</v>
      </c>
      <c r="I772" s="207"/>
      <c r="J772" s="208">
        <f>ROUND(I772*H772,2)</f>
        <v>0</v>
      </c>
      <c r="K772" s="204" t="s">
        <v>132</v>
      </c>
      <c r="L772" s="46"/>
      <c r="M772" s="209" t="s">
        <v>19</v>
      </c>
      <c r="N772" s="210" t="s">
        <v>46</v>
      </c>
      <c r="O772" s="86"/>
      <c r="P772" s="211">
        <f>O772*H772</f>
        <v>0</v>
      </c>
      <c r="Q772" s="211">
        <v>0</v>
      </c>
      <c r="R772" s="211">
        <f>Q772*H772</f>
        <v>0</v>
      </c>
      <c r="S772" s="211">
        <v>2</v>
      </c>
      <c r="T772" s="212">
        <f>S772*H772</f>
        <v>55.25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13" t="s">
        <v>133</v>
      </c>
      <c r="AT772" s="213" t="s">
        <v>128</v>
      </c>
      <c r="AU772" s="213" t="s">
        <v>85</v>
      </c>
      <c r="AY772" s="19" t="s">
        <v>126</v>
      </c>
      <c r="BE772" s="214">
        <f>IF(N772="základní",J772,0)</f>
        <v>0</v>
      </c>
      <c r="BF772" s="214">
        <f>IF(N772="snížená",J772,0)</f>
        <v>0</v>
      </c>
      <c r="BG772" s="214">
        <f>IF(N772="zákl. přenesená",J772,0)</f>
        <v>0</v>
      </c>
      <c r="BH772" s="214">
        <f>IF(N772="sníž. přenesená",J772,0)</f>
        <v>0</v>
      </c>
      <c r="BI772" s="214">
        <f>IF(N772="nulová",J772,0)</f>
        <v>0</v>
      </c>
      <c r="BJ772" s="19" t="s">
        <v>83</v>
      </c>
      <c r="BK772" s="214">
        <f>ROUND(I772*H772,2)</f>
        <v>0</v>
      </c>
      <c r="BL772" s="19" t="s">
        <v>133</v>
      </c>
      <c r="BM772" s="213" t="s">
        <v>752</v>
      </c>
    </row>
    <row r="773" s="2" customFormat="1">
      <c r="A773" s="40"/>
      <c r="B773" s="41"/>
      <c r="C773" s="42"/>
      <c r="D773" s="215" t="s">
        <v>135</v>
      </c>
      <c r="E773" s="42"/>
      <c r="F773" s="216" t="s">
        <v>753</v>
      </c>
      <c r="G773" s="42"/>
      <c r="H773" s="42"/>
      <c r="I773" s="217"/>
      <c r="J773" s="42"/>
      <c r="K773" s="42"/>
      <c r="L773" s="46"/>
      <c r="M773" s="218"/>
      <c r="N773" s="219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135</v>
      </c>
      <c r="AU773" s="19" t="s">
        <v>85</v>
      </c>
    </row>
    <row r="774" s="2" customFormat="1">
      <c r="A774" s="40"/>
      <c r="B774" s="41"/>
      <c r="C774" s="42"/>
      <c r="D774" s="220" t="s">
        <v>137</v>
      </c>
      <c r="E774" s="42"/>
      <c r="F774" s="221" t="s">
        <v>754</v>
      </c>
      <c r="G774" s="42"/>
      <c r="H774" s="42"/>
      <c r="I774" s="217"/>
      <c r="J774" s="42"/>
      <c r="K774" s="42"/>
      <c r="L774" s="46"/>
      <c r="M774" s="218"/>
      <c r="N774" s="219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137</v>
      </c>
      <c r="AU774" s="19" t="s">
        <v>85</v>
      </c>
    </row>
    <row r="775" s="13" customFormat="1">
      <c r="A775" s="13"/>
      <c r="B775" s="223"/>
      <c r="C775" s="224"/>
      <c r="D775" s="215" t="s">
        <v>141</v>
      </c>
      <c r="E775" s="225" t="s">
        <v>19</v>
      </c>
      <c r="F775" s="226" t="s">
        <v>755</v>
      </c>
      <c r="G775" s="224"/>
      <c r="H775" s="225" t="s">
        <v>19</v>
      </c>
      <c r="I775" s="227"/>
      <c r="J775" s="224"/>
      <c r="K775" s="224"/>
      <c r="L775" s="228"/>
      <c r="M775" s="229"/>
      <c r="N775" s="230"/>
      <c r="O775" s="230"/>
      <c r="P775" s="230"/>
      <c r="Q775" s="230"/>
      <c r="R775" s="230"/>
      <c r="S775" s="230"/>
      <c r="T775" s="23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2" t="s">
        <v>141</v>
      </c>
      <c r="AU775" s="232" t="s">
        <v>85</v>
      </c>
      <c r="AV775" s="13" t="s">
        <v>83</v>
      </c>
      <c r="AW775" s="13" t="s">
        <v>35</v>
      </c>
      <c r="AX775" s="13" t="s">
        <v>75</v>
      </c>
      <c r="AY775" s="232" t="s">
        <v>126</v>
      </c>
    </row>
    <row r="776" s="14" customFormat="1">
      <c r="A776" s="14"/>
      <c r="B776" s="233"/>
      <c r="C776" s="234"/>
      <c r="D776" s="215" t="s">
        <v>141</v>
      </c>
      <c r="E776" s="235" t="s">
        <v>19</v>
      </c>
      <c r="F776" s="236" t="s">
        <v>756</v>
      </c>
      <c r="G776" s="234"/>
      <c r="H776" s="237">
        <v>16.625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3" t="s">
        <v>141</v>
      </c>
      <c r="AU776" s="243" t="s">
        <v>85</v>
      </c>
      <c r="AV776" s="14" t="s">
        <v>85</v>
      </c>
      <c r="AW776" s="14" t="s">
        <v>35</v>
      </c>
      <c r="AX776" s="14" t="s">
        <v>75</v>
      </c>
      <c r="AY776" s="243" t="s">
        <v>126</v>
      </c>
    </row>
    <row r="777" s="13" customFormat="1">
      <c r="A777" s="13"/>
      <c r="B777" s="223"/>
      <c r="C777" s="224"/>
      <c r="D777" s="215" t="s">
        <v>141</v>
      </c>
      <c r="E777" s="225" t="s">
        <v>19</v>
      </c>
      <c r="F777" s="226" t="s">
        <v>326</v>
      </c>
      <c r="G777" s="224"/>
      <c r="H777" s="225" t="s">
        <v>19</v>
      </c>
      <c r="I777" s="227"/>
      <c r="J777" s="224"/>
      <c r="K777" s="224"/>
      <c r="L777" s="228"/>
      <c r="M777" s="229"/>
      <c r="N777" s="230"/>
      <c r="O777" s="230"/>
      <c r="P777" s="230"/>
      <c r="Q777" s="230"/>
      <c r="R777" s="230"/>
      <c r="S777" s="230"/>
      <c r="T777" s="23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2" t="s">
        <v>141</v>
      </c>
      <c r="AU777" s="232" t="s">
        <v>85</v>
      </c>
      <c r="AV777" s="13" t="s">
        <v>83</v>
      </c>
      <c r="AW777" s="13" t="s">
        <v>35</v>
      </c>
      <c r="AX777" s="13" t="s">
        <v>75</v>
      </c>
      <c r="AY777" s="232" t="s">
        <v>126</v>
      </c>
    </row>
    <row r="778" s="14" customFormat="1">
      <c r="A778" s="14"/>
      <c r="B778" s="233"/>
      <c r="C778" s="234"/>
      <c r="D778" s="215" t="s">
        <v>141</v>
      </c>
      <c r="E778" s="235" t="s">
        <v>19</v>
      </c>
      <c r="F778" s="236" t="s">
        <v>757</v>
      </c>
      <c r="G778" s="234"/>
      <c r="H778" s="237">
        <v>11</v>
      </c>
      <c r="I778" s="238"/>
      <c r="J778" s="234"/>
      <c r="K778" s="234"/>
      <c r="L778" s="239"/>
      <c r="M778" s="240"/>
      <c r="N778" s="241"/>
      <c r="O778" s="241"/>
      <c r="P778" s="241"/>
      <c r="Q778" s="241"/>
      <c r="R778" s="241"/>
      <c r="S778" s="241"/>
      <c r="T778" s="24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3" t="s">
        <v>141</v>
      </c>
      <c r="AU778" s="243" t="s">
        <v>85</v>
      </c>
      <c r="AV778" s="14" t="s">
        <v>85</v>
      </c>
      <c r="AW778" s="14" t="s">
        <v>35</v>
      </c>
      <c r="AX778" s="14" t="s">
        <v>75</v>
      </c>
      <c r="AY778" s="243" t="s">
        <v>126</v>
      </c>
    </row>
    <row r="779" s="15" customFormat="1">
      <c r="A779" s="15"/>
      <c r="B779" s="244"/>
      <c r="C779" s="245"/>
      <c r="D779" s="215" t="s">
        <v>141</v>
      </c>
      <c r="E779" s="246" t="s">
        <v>19</v>
      </c>
      <c r="F779" s="247" t="s">
        <v>146</v>
      </c>
      <c r="G779" s="245"/>
      <c r="H779" s="248">
        <v>27.625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54" t="s">
        <v>141</v>
      </c>
      <c r="AU779" s="254" t="s">
        <v>85</v>
      </c>
      <c r="AV779" s="15" t="s">
        <v>133</v>
      </c>
      <c r="AW779" s="15" t="s">
        <v>35</v>
      </c>
      <c r="AX779" s="15" t="s">
        <v>83</v>
      </c>
      <c r="AY779" s="254" t="s">
        <v>126</v>
      </c>
    </row>
    <row r="780" s="2" customFormat="1" ht="16.5" customHeight="1">
      <c r="A780" s="40"/>
      <c r="B780" s="41"/>
      <c r="C780" s="202" t="s">
        <v>758</v>
      </c>
      <c r="D780" s="202" t="s">
        <v>128</v>
      </c>
      <c r="E780" s="203" t="s">
        <v>759</v>
      </c>
      <c r="F780" s="204" t="s">
        <v>760</v>
      </c>
      <c r="G780" s="205" t="s">
        <v>568</v>
      </c>
      <c r="H780" s="206">
        <v>8</v>
      </c>
      <c r="I780" s="207"/>
      <c r="J780" s="208">
        <f>ROUND(I780*H780,2)</f>
        <v>0</v>
      </c>
      <c r="K780" s="204" t="s">
        <v>132</v>
      </c>
      <c r="L780" s="46"/>
      <c r="M780" s="209" t="s">
        <v>19</v>
      </c>
      <c r="N780" s="210" t="s">
        <v>46</v>
      </c>
      <c r="O780" s="86"/>
      <c r="P780" s="211">
        <f>O780*H780</f>
        <v>0</v>
      </c>
      <c r="Q780" s="211">
        <v>0</v>
      </c>
      <c r="R780" s="211">
        <f>Q780*H780</f>
        <v>0</v>
      </c>
      <c r="S780" s="211">
        <v>0.082000000000000003</v>
      </c>
      <c r="T780" s="212">
        <f>S780*H780</f>
        <v>0.65600000000000003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3" t="s">
        <v>133</v>
      </c>
      <c r="AT780" s="213" t="s">
        <v>128</v>
      </c>
      <c r="AU780" s="213" t="s">
        <v>85</v>
      </c>
      <c r="AY780" s="19" t="s">
        <v>126</v>
      </c>
      <c r="BE780" s="214">
        <f>IF(N780="základní",J780,0)</f>
        <v>0</v>
      </c>
      <c r="BF780" s="214">
        <f>IF(N780="snížená",J780,0)</f>
        <v>0</v>
      </c>
      <c r="BG780" s="214">
        <f>IF(N780="zákl. přenesená",J780,0)</f>
        <v>0</v>
      </c>
      <c r="BH780" s="214">
        <f>IF(N780="sníž. přenesená",J780,0)</f>
        <v>0</v>
      </c>
      <c r="BI780" s="214">
        <f>IF(N780="nulová",J780,0)</f>
        <v>0</v>
      </c>
      <c r="BJ780" s="19" t="s">
        <v>83</v>
      </c>
      <c r="BK780" s="214">
        <f>ROUND(I780*H780,2)</f>
        <v>0</v>
      </c>
      <c r="BL780" s="19" t="s">
        <v>133</v>
      </c>
      <c r="BM780" s="213" t="s">
        <v>761</v>
      </c>
    </row>
    <row r="781" s="2" customFormat="1">
      <c r="A781" s="40"/>
      <c r="B781" s="41"/>
      <c r="C781" s="42"/>
      <c r="D781" s="215" t="s">
        <v>135</v>
      </c>
      <c r="E781" s="42"/>
      <c r="F781" s="216" t="s">
        <v>762</v>
      </c>
      <c r="G781" s="42"/>
      <c r="H781" s="42"/>
      <c r="I781" s="217"/>
      <c r="J781" s="42"/>
      <c r="K781" s="42"/>
      <c r="L781" s="46"/>
      <c r="M781" s="218"/>
      <c r="N781" s="219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135</v>
      </c>
      <c r="AU781" s="19" t="s">
        <v>85</v>
      </c>
    </row>
    <row r="782" s="2" customFormat="1">
      <c r="A782" s="40"/>
      <c r="B782" s="41"/>
      <c r="C782" s="42"/>
      <c r="D782" s="220" t="s">
        <v>137</v>
      </c>
      <c r="E782" s="42"/>
      <c r="F782" s="221" t="s">
        <v>763</v>
      </c>
      <c r="G782" s="42"/>
      <c r="H782" s="42"/>
      <c r="I782" s="217"/>
      <c r="J782" s="42"/>
      <c r="K782" s="42"/>
      <c r="L782" s="46"/>
      <c r="M782" s="218"/>
      <c r="N782" s="219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137</v>
      </c>
      <c r="AU782" s="19" t="s">
        <v>85</v>
      </c>
    </row>
    <row r="783" s="2" customFormat="1">
      <c r="A783" s="40"/>
      <c r="B783" s="41"/>
      <c r="C783" s="42"/>
      <c r="D783" s="215" t="s">
        <v>139</v>
      </c>
      <c r="E783" s="42"/>
      <c r="F783" s="222" t="s">
        <v>764</v>
      </c>
      <c r="G783" s="42"/>
      <c r="H783" s="42"/>
      <c r="I783" s="217"/>
      <c r="J783" s="42"/>
      <c r="K783" s="42"/>
      <c r="L783" s="46"/>
      <c r="M783" s="218"/>
      <c r="N783" s="219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139</v>
      </c>
      <c r="AU783" s="19" t="s">
        <v>85</v>
      </c>
    </row>
    <row r="784" s="13" customFormat="1">
      <c r="A784" s="13"/>
      <c r="B784" s="223"/>
      <c r="C784" s="224"/>
      <c r="D784" s="215" t="s">
        <v>141</v>
      </c>
      <c r="E784" s="225" t="s">
        <v>19</v>
      </c>
      <c r="F784" s="226" t="s">
        <v>152</v>
      </c>
      <c r="G784" s="224"/>
      <c r="H784" s="225" t="s">
        <v>19</v>
      </c>
      <c r="I784" s="227"/>
      <c r="J784" s="224"/>
      <c r="K784" s="224"/>
      <c r="L784" s="228"/>
      <c r="M784" s="229"/>
      <c r="N784" s="230"/>
      <c r="O784" s="230"/>
      <c r="P784" s="230"/>
      <c r="Q784" s="230"/>
      <c r="R784" s="230"/>
      <c r="S784" s="230"/>
      <c r="T784" s="23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2" t="s">
        <v>141</v>
      </c>
      <c r="AU784" s="232" t="s">
        <v>85</v>
      </c>
      <c r="AV784" s="13" t="s">
        <v>83</v>
      </c>
      <c r="AW784" s="13" t="s">
        <v>35</v>
      </c>
      <c r="AX784" s="13" t="s">
        <v>75</v>
      </c>
      <c r="AY784" s="232" t="s">
        <v>126</v>
      </c>
    </row>
    <row r="785" s="14" customFormat="1">
      <c r="A785" s="14"/>
      <c r="B785" s="233"/>
      <c r="C785" s="234"/>
      <c r="D785" s="215" t="s">
        <v>141</v>
      </c>
      <c r="E785" s="235" t="s">
        <v>19</v>
      </c>
      <c r="F785" s="236" t="s">
        <v>85</v>
      </c>
      <c r="G785" s="234"/>
      <c r="H785" s="237">
        <v>2</v>
      </c>
      <c r="I785" s="238"/>
      <c r="J785" s="234"/>
      <c r="K785" s="234"/>
      <c r="L785" s="239"/>
      <c r="M785" s="240"/>
      <c r="N785" s="241"/>
      <c r="O785" s="241"/>
      <c r="P785" s="241"/>
      <c r="Q785" s="241"/>
      <c r="R785" s="241"/>
      <c r="S785" s="241"/>
      <c r="T785" s="24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3" t="s">
        <v>141</v>
      </c>
      <c r="AU785" s="243" t="s">
        <v>85</v>
      </c>
      <c r="AV785" s="14" t="s">
        <v>85</v>
      </c>
      <c r="AW785" s="14" t="s">
        <v>35</v>
      </c>
      <c r="AX785" s="14" t="s">
        <v>75</v>
      </c>
      <c r="AY785" s="243" t="s">
        <v>126</v>
      </c>
    </row>
    <row r="786" s="13" customFormat="1">
      <c r="A786" s="13"/>
      <c r="B786" s="223"/>
      <c r="C786" s="224"/>
      <c r="D786" s="215" t="s">
        <v>141</v>
      </c>
      <c r="E786" s="225" t="s">
        <v>19</v>
      </c>
      <c r="F786" s="226" t="s">
        <v>142</v>
      </c>
      <c r="G786" s="224"/>
      <c r="H786" s="225" t="s">
        <v>19</v>
      </c>
      <c r="I786" s="227"/>
      <c r="J786" s="224"/>
      <c r="K786" s="224"/>
      <c r="L786" s="228"/>
      <c r="M786" s="229"/>
      <c r="N786" s="230"/>
      <c r="O786" s="230"/>
      <c r="P786" s="230"/>
      <c r="Q786" s="230"/>
      <c r="R786" s="230"/>
      <c r="S786" s="230"/>
      <c r="T786" s="23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2" t="s">
        <v>141</v>
      </c>
      <c r="AU786" s="232" t="s">
        <v>85</v>
      </c>
      <c r="AV786" s="13" t="s">
        <v>83</v>
      </c>
      <c r="AW786" s="13" t="s">
        <v>35</v>
      </c>
      <c r="AX786" s="13" t="s">
        <v>75</v>
      </c>
      <c r="AY786" s="232" t="s">
        <v>126</v>
      </c>
    </row>
    <row r="787" s="14" customFormat="1">
      <c r="A787" s="14"/>
      <c r="B787" s="233"/>
      <c r="C787" s="234"/>
      <c r="D787" s="215" t="s">
        <v>141</v>
      </c>
      <c r="E787" s="235" t="s">
        <v>19</v>
      </c>
      <c r="F787" s="236" t="s">
        <v>85</v>
      </c>
      <c r="G787" s="234"/>
      <c r="H787" s="237">
        <v>2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3" t="s">
        <v>141</v>
      </c>
      <c r="AU787" s="243" t="s">
        <v>85</v>
      </c>
      <c r="AV787" s="14" t="s">
        <v>85</v>
      </c>
      <c r="AW787" s="14" t="s">
        <v>35</v>
      </c>
      <c r="AX787" s="14" t="s">
        <v>75</v>
      </c>
      <c r="AY787" s="243" t="s">
        <v>126</v>
      </c>
    </row>
    <row r="788" s="13" customFormat="1">
      <c r="A788" s="13"/>
      <c r="B788" s="223"/>
      <c r="C788" s="224"/>
      <c r="D788" s="215" t="s">
        <v>141</v>
      </c>
      <c r="E788" s="225" t="s">
        <v>19</v>
      </c>
      <c r="F788" s="226" t="s">
        <v>143</v>
      </c>
      <c r="G788" s="224"/>
      <c r="H788" s="225" t="s">
        <v>19</v>
      </c>
      <c r="I788" s="227"/>
      <c r="J788" s="224"/>
      <c r="K788" s="224"/>
      <c r="L788" s="228"/>
      <c r="M788" s="229"/>
      <c r="N788" s="230"/>
      <c r="O788" s="230"/>
      <c r="P788" s="230"/>
      <c r="Q788" s="230"/>
      <c r="R788" s="230"/>
      <c r="S788" s="230"/>
      <c r="T788" s="23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2" t="s">
        <v>141</v>
      </c>
      <c r="AU788" s="232" t="s">
        <v>85</v>
      </c>
      <c r="AV788" s="13" t="s">
        <v>83</v>
      </c>
      <c r="AW788" s="13" t="s">
        <v>35</v>
      </c>
      <c r="AX788" s="13" t="s">
        <v>75</v>
      </c>
      <c r="AY788" s="232" t="s">
        <v>126</v>
      </c>
    </row>
    <row r="789" s="14" customFormat="1">
      <c r="A789" s="14"/>
      <c r="B789" s="233"/>
      <c r="C789" s="234"/>
      <c r="D789" s="215" t="s">
        <v>141</v>
      </c>
      <c r="E789" s="235" t="s">
        <v>19</v>
      </c>
      <c r="F789" s="236" t="s">
        <v>85</v>
      </c>
      <c r="G789" s="234"/>
      <c r="H789" s="237">
        <v>2</v>
      </c>
      <c r="I789" s="238"/>
      <c r="J789" s="234"/>
      <c r="K789" s="234"/>
      <c r="L789" s="239"/>
      <c r="M789" s="240"/>
      <c r="N789" s="241"/>
      <c r="O789" s="241"/>
      <c r="P789" s="241"/>
      <c r="Q789" s="241"/>
      <c r="R789" s="241"/>
      <c r="S789" s="241"/>
      <c r="T789" s="24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3" t="s">
        <v>141</v>
      </c>
      <c r="AU789" s="243" t="s">
        <v>85</v>
      </c>
      <c r="AV789" s="14" t="s">
        <v>85</v>
      </c>
      <c r="AW789" s="14" t="s">
        <v>35</v>
      </c>
      <c r="AX789" s="14" t="s">
        <v>75</v>
      </c>
      <c r="AY789" s="243" t="s">
        <v>126</v>
      </c>
    </row>
    <row r="790" s="13" customFormat="1">
      <c r="A790" s="13"/>
      <c r="B790" s="223"/>
      <c r="C790" s="224"/>
      <c r="D790" s="215" t="s">
        <v>141</v>
      </c>
      <c r="E790" s="225" t="s">
        <v>19</v>
      </c>
      <c r="F790" s="226" t="s">
        <v>145</v>
      </c>
      <c r="G790" s="224"/>
      <c r="H790" s="225" t="s">
        <v>19</v>
      </c>
      <c r="I790" s="227"/>
      <c r="J790" s="224"/>
      <c r="K790" s="224"/>
      <c r="L790" s="228"/>
      <c r="M790" s="229"/>
      <c r="N790" s="230"/>
      <c r="O790" s="230"/>
      <c r="P790" s="230"/>
      <c r="Q790" s="230"/>
      <c r="R790" s="230"/>
      <c r="S790" s="230"/>
      <c r="T790" s="23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2" t="s">
        <v>141</v>
      </c>
      <c r="AU790" s="232" t="s">
        <v>85</v>
      </c>
      <c r="AV790" s="13" t="s">
        <v>83</v>
      </c>
      <c r="AW790" s="13" t="s">
        <v>35</v>
      </c>
      <c r="AX790" s="13" t="s">
        <v>75</v>
      </c>
      <c r="AY790" s="232" t="s">
        <v>126</v>
      </c>
    </row>
    <row r="791" s="14" customFormat="1">
      <c r="A791" s="14"/>
      <c r="B791" s="233"/>
      <c r="C791" s="234"/>
      <c r="D791" s="215" t="s">
        <v>141</v>
      </c>
      <c r="E791" s="235" t="s">
        <v>19</v>
      </c>
      <c r="F791" s="236" t="s">
        <v>85</v>
      </c>
      <c r="G791" s="234"/>
      <c r="H791" s="237">
        <v>2</v>
      </c>
      <c r="I791" s="238"/>
      <c r="J791" s="234"/>
      <c r="K791" s="234"/>
      <c r="L791" s="239"/>
      <c r="M791" s="240"/>
      <c r="N791" s="241"/>
      <c r="O791" s="241"/>
      <c r="P791" s="241"/>
      <c r="Q791" s="241"/>
      <c r="R791" s="241"/>
      <c r="S791" s="241"/>
      <c r="T791" s="24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3" t="s">
        <v>141</v>
      </c>
      <c r="AU791" s="243" t="s">
        <v>85</v>
      </c>
      <c r="AV791" s="14" t="s">
        <v>85</v>
      </c>
      <c r="AW791" s="14" t="s">
        <v>35</v>
      </c>
      <c r="AX791" s="14" t="s">
        <v>75</v>
      </c>
      <c r="AY791" s="243" t="s">
        <v>126</v>
      </c>
    </row>
    <row r="792" s="15" customFormat="1">
      <c r="A792" s="15"/>
      <c r="B792" s="244"/>
      <c r="C792" s="245"/>
      <c r="D792" s="215" t="s">
        <v>141</v>
      </c>
      <c r="E792" s="246" t="s">
        <v>19</v>
      </c>
      <c r="F792" s="247" t="s">
        <v>146</v>
      </c>
      <c r="G792" s="245"/>
      <c r="H792" s="248">
        <v>8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54" t="s">
        <v>141</v>
      </c>
      <c r="AU792" s="254" t="s">
        <v>85</v>
      </c>
      <c r="AV792" s="15" t="s">
        <v>133</v>
      </c>
      <c r="AW792" s="15" t="s">
        <v>35</v>
      </c>
      <c r="AX792" s="15" t="s">
        <v>83</v>
      </c>
      <c r="AY792" s="254" t="s">
        <v>126</v>
      </c>
    </row>
    <row r="793" s="2" customFormat="1" ht="16.5" customHeight="1">
      <c r="A793" s="40"/>
      <c r="B793" s="41"/>
      <c r="C793" s="202" t="s">
        <v>765</v>
      </c>
      <c r="D793" s="202" t="s">
        <v>128</v>
      </c>
      <c r="E793" s="203" t="s">
        <v>766</v>
      </c>
      <c r="F793" s="204" t="s">
        <v>767</v>
      </c>
      <c r="G793" s="205" t="s">
        <v>291</v>
      </c>
      <c r="H793" s="206">
        <v>382.5</v>
      </c>
      <c r="I793" s="207"/>
      <c r="J793" s="208">
        <f>ROUND(I793*H793,2)</f>
        <v>0</v>
      </c>
      <c r="K793" s="204" t="s">
        <v>132</v>
      </c>
      <c r="L793" s="46"/>
      <c r="M793" s="209" t="s">
        <v>19</v>
      </c>
      <c r="N793" s="210" t="s">
        <v>46</v>
      </c>
      <c r="O793" s="86"/>
      <c r="P793" s="211">
        <f>O793*H793</f>
        <v>0</v>
      </c>
      <c r="Q793" s="211">
        <v>0</v>
      </c>
      <c r="R793" s="211">
        <f>Q793*H793</f>
        <v>0</v>
      </c>
      <c r="S793" s="211">
        <v>0</v>
      </c>
      <c r="T793" s="212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13" t="s">
        <v>133</v>
      </c>
      <c r="AT793" s="213" t="s">
        <v>128</v>
      </c>
      <c r="AU793" s="213" t="s">
        <v>85</v>
      </c>
      <c r="AY793" s="19" t="s">
        <v>126</v>
      </c>
      <c r="BE793" s="214">
        <f>IF(N793="základní",J793,0)</f>
        <v>0</v>
      </c>
      <c r="BF793" s="214">
        <f>IF(N793="snížená",J793,0)</f>
        <v>0</v>
      </c>
      <c r="BG793" s="214">
        <f>IF(N793="zákl. přenesená",J793,0)</f>
        <v>0</v>
      </c>
      <c r="BH793" s="214">
        <f>IF(N793="sníž. přenesená",J793,0)</f>
        <v>0</v>
      </c>
      <c r="BI793" s="214">
        <f>IF(N793="nulová",J793,0)</f>
        <v>0</v>
      </c>
      <c r="BJ793" s="19" t="s">
        <v>83</v>
      </c>
      <c r="BK793" s="214">
        <f>ROUND(I793*H793,2)</f>
        <v>0</v>
      </c>
      <c r="BL793" s="19" t="s">
        <v>133</v>
      </c>
      <c r="BM793" s="213" t="s">
        <v>768</v>
      </c>
    </row>
    <row r="794" s="2" customFormat="1">
      <c r="A794" s="40"/>
      <c r="B794" s="41"/>
      <c r="C794" s="42"/>
      <c r="D794" s="215" t="s">
        <v>135</v>
      </c>
      <c r="E794" s="42"/>
      <c r="F794" s="216" t="s">
        <v>769</v>
      </c>
      <c r="G794" s="42"/>
      <c r="H794" s="42"/>
      <c r="I794" s="217"/>
      <c r="J794" s="42"/>
      <c r="K794" s="42"/>
      <c r="L794" s="46"/>
      <c r="M794" s="218"/>
      <c r="N794" s="219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135</v>
      </c>
      <c r="AU794" s="19" t="s">
        <v>85</v>
      </c>
    </row>
    <row r="795" s="2" customFormat="1">
      <c r="A795" s="40"/>
      <c r="B795" s="41"/>
      <c r="C795" s="42"/>
      <c r="D795" s="220" t="s">
        <v>137</v>
      </c>
      <c r="E795" s="42"/>
      <c r="F795" s="221" t="s">
        <v>770</v>
      </c>
      <c r="G795" s="42"/>
      <c r="H795" s="42"/>
      <c r="I795" s="217"/>
      <c r="J795" s="42"/>
      <c r="K795" s="42"/>
      <c r="L795" s="46"/>
      <c r="M795" s="218"/>
      <c r="N795" s="219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137</v>
      </c>
      <c r="AU795" s="19" t="s">
        <v>85</v>
      </c>
    </row>
    <row r="796" s="2" customFormat="1">
      <c r="A796" s="40"/>
      <c r="B796" s="41"/>
      <c r="C796" s="42"/>
      <c r="D796" s="215" t="s">
        <v>139</v>
      </c>
      <c r="E796" s="42"/>
      <c r="F796" s="222" t="s">
        <v>771</v>
      </c>
      <c r="G796" s="42"/>
      <c r="H796" s="42"/>
      <c r="I796" s="217"/>
      <c r="J796" s="42"/>
      <c r="K796" s="42"/>
      <c r="L796" s="46"/>
      <c r="M796" s="218"/>
      <c r="N796" s="219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139</v>
      </c>
      <c r="AU796" s="19" t="s">
        <v>85</v>
      </c>
    </row>
    <row r="797" s="13" customFormat="1">
      <c r="A797" s="13"/>
      <c r="B797" s="223"/>
      <c r="C797" s="224"/>
      <c r="D797" s="215" t="s">
        <v>141</v>
      </c>
      <c r="E797" s="225" t="s">
        <v>19</v>
      </c>
      <c r="F797" s="226" t="s">
        <v>298</v>
      </c>
      <c r="G797" s="224"/>
      <c r="H797" s="225" t="s">
        <v>19</v>
      </c>
      <c r="I797" s="227"/>
      <c r="J797" s="224"/>
      <c r="K797" s="224"/>
      <c r="L797" s="228"/>
      <c r="M797" s="229"/>
      <c r="N797" s="230"/>
      <c r="O797" s="230"/>
      <c r="P797" s="230"/>
      <c r="Q797" s="230"/>
      <c r="R797" s="230"/>
      <c r="S797" s="230"/>
      <c r="T797" s="23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2" t="s">
        <v>141</v>
      </c>
      <c r="AU797" s="232" t="s">
        <v>85</v>
      </c>
      <c r="AV797" s="13" t="s">
        <v>83</v>
      </c>
      <c r="AW797" s="13" t="s">
        <v>35</v>
      </c>
      <c r="AX797" s="13" t="s">
        <v>75</v>
      </c>
      <c r="AY797" s="232" t="s">
        <v>126</v>
      </c>
    </row>
    <row r="798" s="14" customFormat="1">
      <c r="A798" s="14"/>
      <c r="B798" s="233"/>
      <c r="C798" s="234"/>
      <c r="D798" s="215" t="s">
        <v>141</v>
      </c>
      <c r="E798" s="235" t="s">
        <v>19</v>
      </c>
      <c r="F798" s="236" t="s">
        <v>299</v>
      </c>
      <c r="G798" s="234"/>
      <c r="H798" s="237">
        <v>312.5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3" t="s">
        <v>141</v>
      </c>
      <c r="AU798" s="243" t="s">
        <v>85</v>
      </c>
      <c r="AV798" s="14" t="s">
        <v>85</v>
      </c>
      <c r="AW798" s="14" t="s">
        <v>35</v>
      </c>
      <c r="AX798" s="14" t="s">
        <v>75</v>
      </c>
      <c r="AY798" s="243" t="s">
        <v>126</v>
      </c>
    </row>
    <row r="799" s="13" customFormat="1">
      <c r="A799" s="13"/>
      <c r="B799" s="223"/>
      <c r="C799" s="224"/>
      <c r="D799" s="215" t="s">
        <v>141</v>
      </c>
      <c r="E799" s="225" t="s">
        <v>19</v>
      </c>
      <c r="F799" s="226" t="s">
        <v>772</v>
      </c>
      <c r="G799" s="224"/>
      <c r="H799" s="225" t="s">
        <v>19</v>
      </c>
      <c r="I799" s="227"/>
      <c r="J799" s="224"/>
      <c r="K799" s="224"/>
      <c r="L799" s="228"/>
      <c r="M799" s="229"/>
      <c r="N799" s="230"/>
      <c r="O799" s="230"/>
      <c r="P799" s="230"/>
      <c r="Q799" s="230"/>
      <c r="R799" s="230"/>
      <c r="S799" s="230"/>
      <c r="T799" s="23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2" t="s">
        <v>141</v>
      </c>
      <c r="AU799" s="232" t="s">
        <v>85</v>
      </c>
      <c r="AV799" s="13" t="s">
        <v>83</v>
      </c>
      <c r="AW799" s="13" t="s">
        <v>35</v>
      </c>
      <c r="AX799" s="13" t="s">
        <v>75</v>
      </c>
      <c r="AY799" s="232" t="s">
        <v>126</v>
      </c>
    </row>
    <row r="800" s="13" customFormat="1">
      <c r="A800" s="13"/>
      <c r="B800" s="223"/>
      <c r="C800" s="224"/>
      <c r="D800" s="215" t="s">
        <v>141</v>
      </c>
      <c r="E800" s="225" t="s">
        <v>19</v>
      </c>
      <c r="F800" s="226" t="s">
        <v>301</v>
      </c>
      <c r="G800" s="224"/>
      <c r="H800" s="225" t="s">
        <v>19</v>
      </c>
      <c r="I800" s="227"/>
      <c r="J800" s="224"/>
      <c r="K800" s="224"/>
      <c r="L800" s="228"/>
      <c r="M800" s="229"/>
      <c r="N800" s="230"/>
      <c r="O800" s="230"/>
      <c r="P800" s="230"/>
      <c r="Q800" s="230"/>
      <c r="R800" s="230"/>
      <c r="S800" s="230"/>
      <c r="T800" s="23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2" t="s">
        <v>141</v>
      </c>
      <c r="AU800" s="232" t="s">
        <v>85</v>
      </c>
      <c r="AV800" s="13" t="s">
        <v>83</v>
      </c>
      <c r="AW800" s="13" t="s">
        <v>35</v>
      </c>
      <c r="AX800" s="13" t="s">
        <v>75</v>
      </c>
      <c r="AY800" s="232" t="s">
        <v>126</v>
      </c>
    </row>
    <row r="801" s="14" customFormat="1">
      <c r="A801" s="14"/>
      <c r="B801" s="233"/>
      <c r="C801" s="234"/>
      <c r="D801" s="215" t="s">
        <v>141</v>
      </c>
      <c r="E801" s="235" t="s">
        <v>19</v>
      </c>
      <c r="F801" s="236" t="s">
        <v>181</v>
      </c>
      <c r="G801" s="234"/>
      <c r="H801" s="237">
        <v>5</v>
      </c>
      <c r="I801" s="238"/>
      <c r="J801" s="234"/>
      <c r="K801" s="234"/>
      <c r="L801" s="239"/>
      <c r="M801" s="240"/>
      <c r="N801" s="241"/>
      <c r="O801" s="241"/>
      <c r="P801" s="241"/>
      <c r="Q801" s="241"/>
      <c r="R801" s="241"/>
      <c r="S801" s="241"/>
      <c r="T801" s="24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3" t="s">
        <v>141</v>
      </c>
      <c r="AU801" s="243" t="s">
        <v>85</v>
      </c>
      <c r="AV801" s="14" t="s">
        <v>85</v>
      </c>
      <c r="AW801" s="14" t="s">
        <v>35</v>
      </c>
      <c r="AX801" s="14" t="s">
        <v>75</v>
      </c>
      <c r="AY801" s="243" t="s">
        <v>126</v>
      </c>
    </row>
    <row r="802" s="13" customFormat="1">
      <c r="A802" s="13"/>
      <c r="B802" s="223"/>
      <c r="C802" s="224"/>
      <c r="D802" s="215" t="s">
        <v>141</v>
      </c>
      <c r="E802" s="225" t="s">
        <v>19</v>
      </c>
      <c r="F802" s="226" t="s">
        <v>303</v>
      </c>
      <c r="G802" s="224"/>
      <c r="H802" s="225" t="s">
        <v>19</v>
      </c>
      <c r="I802" s="227"/>
      <c r="J802" s="224"/>
      <c r="K802" s="224"/>
      <c r="L802" s="228"/>
      <c r="M802" s="229"/>
      <c r="N802" s="230"/>
      <c r="O802" s="230"/>
      <c r="P802" s="230"/>
      <c r="Q802" s="230"/>
      <c r="R802" s="230"/>
      <c r="S802" s="230"/>
      <c r="T802" s="23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2" t="s">
        <v>141</v>
      </c>
      <c r="AU802" s="232" t="s">
        <v>85</v>
      </c>
      <c r="AV802" s="13" t="s">
        <v>83</v>
      </c>
      <c r="AW802" s="13" t="s">
        <v>35</v>
      </c>
      <c r="AX802" s="13" t="s">
        <v>75</v>
      </c>
      <c r="AY802" s="232" t="s">
        <v>126</v>
      </c>
    </row>
    <row r="803" s="14" customFormat="1">
      <c r="A803" s="14"/>
      <c r="B803" s="233"/>
      <c r="C803" s="234"/>
      <c r="D803" s="215" t="s">
        <v>141</v>
      </c>
      <c r="E803" s="235" t="s">
        <v>19</v>
      </c>
      <c r="F803" s="236" t="s">
        <v>671</v>
      </c>
      <c r="G803" s="234"/>
      <c r="H803" s="237">
        <v>65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3" t="s">
        <v>141</v>
      </c>
      <c r="AU803" s="243" t="s">
        <v>85</v>
      </c>
      <c r="AV803" s="14" t="s">
        <v>85</v>
      </c>
      <c r="AW803" s="14" t="s">
        <v>35</v>
      </c>
      <c r="AX803" s="14" t="s">
        <v>75</v>
      </c>
      <c r="AY803" s="243" t="s">
        <v>126</v>
      </c>
    </row>
    <row r="804" s="15" customFormat="1">
      <c r="A804" s="15"/>
      <c r="B804" s="244"/>
      <c r="C804" s="245"/>
      <c r="D804" s="215" t="s">
        <v>141</v>
      </c>
      <c r="E804" s="246" t="s">
        <v>19</v>
      </c>
      <c r="F804" s="247" t="s">
        <v>146</v>
      </c>
      <c r="G804" s="245"/>
      <c r="H804" s="248">
        <v>382.5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54" t="s">
        <v>141</v>
      </c>
      <c r="AU804" s="254" t="s">
        <v>85</v>
      </c>
      <c r="AV804" s="15" t="s">
        <v>133</v>
      </c>
      <c r="AW804" s="15" t="s">
        <v>35</v>
      </c>
      <c r="AX804" s="15" t="s">
        <v>83</v>
      </c>
      <c r="AY804" s="254" t="s">
        <v>126</v>
      </c>
    </row>
    <row r="805" s="2" customFormat="1" ht="16.5" customHeight="1">
      <c r="A805" s="40"/>
      <c r="B805" s="41"/>
      <c r="C805" s="202" t="s">
        <v>773</v>
      </c>
      <c r="D805" s="202" t="s">
        <v>128</v>
      </c>
      <c r="E805" s="203" t="s">
        <v>774</v>
      </c>
      <c r="F805" s="204" t="s">
        <v>775</v>
      </c>
      <c r="G805" s="205" t="s">
        <v>131</v>
      </c>
      <c r="H805" s="206">
        <v>88.875</v>
      </c>
      <c r="I805" s="207"/>
      <c r="J805" s="208">
        <f>ROUND(I805*H805,2)</f>
        <v>0</v>
      </c>
      <c r="K805" s="204" t="s">
        <v>132</v>
      </c>
      <c r="L805" s="46"/>
      <c r="M805" s="209" t="s">
        <v>19</v>
      </c>
      <c r="N805" s="210" t="s">
        <v>46</v>
      </c>
      <c r="O805" s="86"/>
      <c r="P805" s="211">
        <f>O805*H805</f>
        <v>0</v>
      </c>
      <c r="Q805" s="211">
        <v>0</v>
      </c>
      <c r="R805" s="211">
        <f>Q805*H805</f>
        <v>0</v>
      </c>
      <c r="S805" s="211">
        <v>0</v>
      </c>
      <c r="T805" s="212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13" t="s">
        <v>133</v>
      </c>
      <c r="AT805" s="213" t="s">
        <v>128</v>
      </c>
      <c r="AU805" s="213" t="s">
        <v>85</v>
      </c>
      <c r="AY805" s="19" t="s">
        <v>126</v>
      </c>
      <c r="BE805" s="214">
        <f>IF(N805="základní",J805,0)</f>
        <v>0</v>
      </c>
      <c r="BF805" s="214">
        <f>IF(N805="snížená",J805,0)</f>
        <v>0</v>
      </c>
      <c r="BG805" s="214">
        <f>IF(N805="zákl. přenesená",J805,0)</f>
        <v>0</v>
      </c>
      <c r="BH805" s="214">
        <f>IF(N805="sníž. přenesená",J805,0)</f>
        <v>0</v>
      </c>
      <c r="BI805" s="214">
        <f>IF(N805="nulová",J805,0)</f>
        <v>0</v>
      </c>
      <c r="BJ805" s="19" t="s">
        <v>83</v>
      </c>
      <c r="BK805" s="214">
        <f>ROUND(I805*H805,2)</f>
        <v>0</v>
      </c>
      <c r="BL805" s="19" t="s">
        <v>133</v>
      </c>
      <c r="BM805" s="213" t="s">
        <v>776</v>
      </c>
    </row>
    <row r="806" s="2" customFormat="1">
      <c r="A806" s="40"/>
      <c r="B806" s="41"/>
      <c r="C806" s="42"/>
      <c r="D806" s="215" t="s">
        <v>135</v>
      </c>
      <c r="E806" s="42"/>
      <c r="F806" s="216" t="s">
        <v>777</v>
      </c>
      <c r="G806" s="42"/>
      <c r="H806" s="42"/>
      <c r="I806" s="217"/>
      <c r="J806" s="42"/>
      <c r="K806" s="42"/>
      <c r="L806" s="46"/>
      <c r="M806" s="218"/>
      <c r="N806" s="219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135</v>
      </c>
      <c r="AU806" s="19" t="s">
        <v>85</v>
      </c>
    </row>
    <row r="807" s="2" customFormat="1">
      <c r="A807" s="40"/>
      <c r="B807" s="41"/>
      <c r="C807" s="42"/>
      <c r="D807" s="220" t="s">
        <v>137</v>
      </c>
      <c r="E807" s="42"/>
      <c r="F807" s="221" t="s">
        <v>778</v>
      </c>
      <c r="G807" s="42"/>
      <c r="H807" s="42"/>
      <c r="I807" s="217"/>
      <c r="J807" s="42"/>
      <c r="K807" s="42"/>
      <c r="L807" s="46"/>
      <c r="M807" s="218"/>
      <c r="N807" s="219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137</v>
      </c>
      <c r="AU807" s="19" t="s">
        <v>85</v>
      </c>
    </row>
    <row r="808" s="2" customFormat="1">
      <c r="A808" s="40"/>
      <c r="B808" s="41"/>
      <c r="C808" s="42"/>
      <c r="D808" s="215" t="s">
        <v>139</v>
      </c>
      <c r="E808" s="42"/>
      <c r="F808" s="222" t="s">
        <v>771</v>
      </c>
      <c r="G808" s="42"/>
      <c r="H808" s="42"/>
      <c r="I808" s="217"/>
      <c r="J808" s="42"/>
      <c r="K808" s="42"/>
      <c r="L808" s="46"/>
      <c r="M808" s="218"/>
      <c r="N808" s="219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139</v>
      </c>
      <c r="AU808" s="19" t="s">
        <v>85</v>
      </c>
    </row>
    <row r="809" s="14" customFormat="1">
      <c r="A809" s="14"/>
      <c r="B809" s="233"/>
      <c r="C809" s="234"/>
      <c r="D809" s="215" t="s">
        <v>141</v>
      </c>
      <c r="E809" s="235" t="s">
        <v>19</v>
      </c>
      <c r="F809" s="236" t="s">
        <v>437</v>
      </c>
      <c r="G809" s="234"/>
      <c r="H809" s="237">
        <v>82.875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3" t="s">
        <v>141</v>
      </c>
      <c r="AU809" s="243" t="s">
        <v>85</v>
      </c>
      <c r="AV809" s="14" t="s">
        <v>85</v>
      </c>
      <c r="AW809" s="14" t="s">
        <v>35</v>
      </c>
      <c r="AX809" s="14" t="s">
        <v>75</v>
      </c>
      <c r="AY809" s="243" t="s">
        <v>126</v>
      </c>
    </row>
    <row r="810" s="13" customFormat="1">
      <c r="A810" s="13"/>
      <c r="B810" s="223"/>
      <c r="C810" s="224"/>
      <c r="D810" s="215" t="s">
        <v>141</v>
      </c>
      <c r="E810" s="225" t="s">
        <v>19</v>
      </c>
      <c r="F810" s="226" t="s">
        <v>163</v>
      </c>
      <c r="G810" s="224"/>
      <c r="H810" s="225" t="s">
        <v>19</v>
      </c>
      <c r="I810" s="227"/>
      <c r="J810" s="224"/>
      <c r="K810" s="224"/>
      <c r="L810" s="228"/>
      <c r="M810" s="229"/>
      <c r="N810" s="230"/>
      <c r="O810" s="230"/>
      <c r="P810" s="230"/>
      <c r="Q810" s="230"/>
      <c r="R810" s="230"/>
      <c r="S810" s="230"/>
      <c r="T810" s="23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2" t="s">
        <v>141</v>
      </c>
      <c r="AU810" s="232" t="s">
        <v>85</v>
      </c>
      <c r="AV810" s="13" t="s">
        <v>83</v>
      </c>
      <c r="AW810" s="13" t="s">
        <v>35</v>
      </c>
      <c r="AX810" s="13" t="s">
        <v>75</v>
      </c>
      <c r="AY810" s="232" t="s">
        <v>126</v>
      </c>
    </row>
    <row r="811" s="14" customFormat="1">
      <c r="A811" s="14"/>
      <c r="B811" s="233"/>
      <c r="C811" s="234"/>
      <c r="D811" s="215" t="s">
        <v>141</v>
      </c>
      <c r="E811" s="235" t="s">
        <v>19</v>
      </c>
      <c r="F811" s="236" t="s">
        <v>246</v>
      </c>
      <c r="G811" s="234"/>
      <c r="H811" s="237">
        <v>6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3" t="s">
        <v>141</v>
      </c>
      <c r="AU811" s="243" t="s">
        <v>85</v>
      </c>
      <c r="AV811" s="14" t="s">
        <v>85</v>
      </c>
      <c r="AW811" s="14" t="s">
        <v>35</v>
      </c>
      <c r="AX811" s="14" t="s">
        <v>75</v>
      </c>
      <c r="AY811" s="243" t="s">
        <v>126</v>
      </c>
    </row>
    <row r="812" s="15" customFormat="1">
      <c r="A812" s="15"/>
      <c r="B812" s="244"/>
      <c r="C812" s="245"/>
      <c r="D812" s="215" t="s">
        <v>141</v>
      </c>
      <c r="E812" s="246" t="s">
        <v>19</v>
      </c>
      <c r="F812" s="247" t="s">
        <v>146</v>
      </c>
      <c r="G812" s="245"/>
      <c r="H812" s="248">
        <v>88.875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54" t="s">
        <v>141</v>
      </c>
      <c r="AU812" s="254" t="s">
        <v>85</v>
      </c>
      <c r="AV812" s="15" t="s">
        <v>133</v>
      </c>
      <c r="AW812" s="15" t="s">
        <v>35</v>
      </c>
      <c r="AX812" s="15" t="s">
        <v>83</v>
      </c>
      <c r="AY812" s="254" t="s">
        <v>126</v>
      </c>
    </row>
    <row r="813" s="12" customFormat="1" ht="22.8" customHeight="1">
      <c r="A813" s="12"/>
      <c r="B813" s="186"/>
      <c r="C813" s="187"/>
      <c r="D813" s="188" t="s">
        <v>74</v>
      </c>
      <c r="E813" s="200" t="s">
        <v>779</v>
      </c>
      <c r="F813" s="200" t="s">
        <v>780</v>
      </c>
      <c r="G813" s="187"/>
      <c r="H813" s="187"/>
      <c r="I813" s="190"/>
      <c r="J813" s="201">
        <f>BK813</f>
        <v>0</v>
      </c>
      <c r="K813" s="187"/>
      <c r="L813" s="192"/>
      <c r="M813" s="193"/>
      <c r="N813" s="194"/>
      <c r="O813" s="194"/>
      <c r="P813" s="195">
        <f>SUM(P814:P900)</f>
        <v>0</v>
      </c>
      <c r="Q813" s="194"/>
      <c r="R813" s="195">
        <f>SUM(R814:R900)</f>
        <v>0</v>
      </c>
      <c r="S813" s="194"/>
      <c r="T813" s="196">
        <f>SUM(T814:T900)</f>
        <v>0</v>
      </c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R813" s="197" t="s">
        <v>83</v>
      </c>
      <c r="AT813" s="198" t="s">
        <v>74</v>
      </c>
      <c r="AU813" s="198" t="s">
        <v>83</v>
      </c>
      <c r="AY813" s="197" t="s">
        <v>126</v>
      </c>
      <c r="BK813" s="199">
        <f>SUM(BK814:BK900)</f>
        <v>0</v>
      </c>
    </row>
    <row r="814" s="2" customFormat="1" ht="16.5" customHeight="1">
      <c r="A814" s="40"/>
      <c r="B814" s="41"/>
      <c r="C814" s="202" t="s">
        <v>781</v>
      </c>
      <c r="D814" s="202" t="s">
        <v>128</v>
      </c>
      <c r="E814" s="203" t="s">
        <v>782</v>
      </c>
      <c r="F814" s="204" t="s">
        <v>783</v>
      </c>
      <c r="G814" s="205" t="s">
        <v>348</v>
      </c>
      <c r="H814" s="206">
        <v>3136.6080000000002</v>
      </c>
      <c r="I814" s="207"/>
      <c r="J814" s="208">
        <f>ROUND(I814*H814,2)</f>
        <v>0</v>
      </c>
      <c r="K814" s="204" t="s">
        <v>132</v>
      </c>
      <c r="L814" s="46"/>
      <c r="M814" s="209" t="s">
        <v>19</v>
      </c>
      <c r="N814" s="210" t="s">
        <v>46</v>
      </c>
      <c r="O814" s="86"/>
      <c r="P814" s="211">
        <f>O814*H814</f>
        <v>0</v>
      </c>
      <c r="Q814" s="211">
        <v>0</v>
      </c>
      <c r="R814" s="211">
        <f>Q814*H814</f>
        <v>0</v>
      </c>
      <c r="S814" s="211">
        <v>0</v>
      </c>
      <c r="T814" s="212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13" t="s">
        <v>133</v>
      </c>
      <c r="AT814" s="213" t="s">
        <v>128</v>
      </c>
      <c r="AU814" s="213" t="s">
        <v>85</v>
      </c>
      <c r="AY814" s="19" t="s">
        <v>126</v>
      </c>
      <c r="BE814" s="214">
        <f>IF(N814="základní",J814,0)</f>
        <v>0</v>
      </c>
      <c r="BF814" s="214">
        <f>IF(N814="snížená",J814,0)</f>
        <v>0</v>
      </c>
      <c r="BG814" s="214">
        <f>IF(N814="zákl. přenesená",J814,0)</f>
        <v>0</v>
      </c>
      <c r="BH814" s="214">
        <f>IF(N814="sníž. přenesená",J814,0)</f>
        <v>0</v>
      </c>
      <c r="BI814" s="214">
        <f>IF(N814="nulová",J814,0)</f>
        <v>0</v>
      </c>
      <c r="BJ814" s="19" t="s">
        <v>83</v>
      </c>
      <c r="BK814" s="214">
        <f>ROUND(I814*H814,2)</f>
        <v>0</v>
      </c>
      <c r="BL814" s="19" t="s">
        <v>133</v>
      </c>
      <c r="BM814" s="213" t="s">
        <v>784</v>
      </c>
    </row>
    <row r="815" s="2" customFormat="1">
      <c r="A815" s="40"/>
      <c r="B815" s="41"/>
      <c r="C815" s="42"/>
      <c r="D815" s="215" t="s">
        <v>135</v>
      </c>
      <c r="E815" s="42"/>
      <c r="F815" s="216" t="s">
        <v>785</v>
      </c>
      <c r="G815" s="42"/>
      <c r="H815" s="42"/>
      <c r="I815" s="217"/>
      <c r="J815" s="42"/>
      <c r="K815" s="42"/>
      <c r="L815" s="46"/>
      <c r="M815" s="218"/>
      <c r="N815" s="219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135</v>
      </c>
      <c r="AU815" s="19" t="s">
        <v>85</v>
      </c>
    </row>
    <row r="816" s="2" customFormat="1">
      <c r="A816" s="40"/>
      <c r="B816" s="41"/>
      <c r="C816" s="42"/>
      <c r="D816" s="220" t="s">
        <v>137</v>
      </c>
      <c r="E816" s="42"/>
      <c r="F816" s="221" t="s">
        <v>786</v>
      </c>
      <c r="G816" s="42"/>
      <c r="H816" s="42"/>
      <c r="I816" s="217"/>
      <c r="J816" s="42"/>
      <c r="K816" s="42"/>
      <c r="L816" s="46"/>
      <c r="M816" s="218"/>
      <c r="N816" s="219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137</v>
      </c>
      <c r="AU816" s="19" t="s">
        <v>85</v>
      </c>
    </row>
    <row r="817" s="2" customFormat="1">
      <c r="A817" s="40"/>
      <c r="B817" s="41"/>
      <c r="C817" s="42"/>
      <c r="D817" s="215" t="s">
        <v>139</v>
      </c>
      <c r="E817" s="42"/>
      <c r="F817" s="222" t="s">
        <v>787</v>
      </c>
      <c r="G817" s="42"/>
      <c r="H817" s="42"/>
      <c r="I817" s="217"/>
      <c r="J817" s="42"/>
      <c r="K817" s="42"/>
      <c r="L817" s="46"/>
      <c r="M817" s="218"/>
      <c r="N817" s="219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139</v>
      </c>
      <c r="AU817" s="19" t="s">
        <v>85</v>
      </c>
    </row>
    <row r="818" s="13" customFormat="1">
      <c r="A818" s="13"/>
      <c r="B818" s="223"/>
      <c r="C818" s="224"/>
      <c r="D818" s="215" t="s">
        <v>141</v>
      </c>
      <c r="E818" s="225" t="s">
        <v>19</v>
      </c>
      <c r="F818" s="226" t="s">
        <v>788</v>
      </c>
      <c r="G818" s="224"/>
      <c r="H818" s="225" t="s">
        <v>19</v>
      </c>
      <c r="I818" s="227"/>
      <c r="J818" s="224"/>
      <c r="K818" s="224"/>
      <c r="L818" s="228"/>
      <c r="M818" s="229"/>
      <c r="N818" s="230"/>
      <c r="O818" s="230"/>
      <c r="P818" s="230"/>
      <c r="Q818" s="230"/>
      <c r="R818" s="230"/>
      <c r="S818" s="230"/>
      <c r="T818" s="23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2" t="s">
        <v>141</v>
      </c>
      <c r="AU818" s="232" t="s">
        <v>85</v>
      </c>
      <c r="AV818" s="13" t="s">
        <v>83</v>
      </c>
      <c r="AW818" s="13" t="s">
        <v>35</v>
      </c>
      <c r="AX818" s="13" t="s">
        <v>75</v>
      </c>
      <c r="AY818" s="232" t="s">
        <v>126</v>
      </c>
    </row>
    <row r="819" s="14" customFormat="1">
      <c r="A819" s="14"/>
      <c r="B819" s="233"/>
      <c r="C819" s="234"/>
      <c r="D819" s="215" t="s">
        <v>141</v>
      </c>
      <c r="E819" s="235" t="s">
        <v>19</v>
      </c>
      <c r="F819" s="236" t="s">
        <v>789</v>
      </c>
      <c r="G819" s="234"/>
      <c r="H819" s="237">
        <v>1042.424</v>
      </c>
      <c r="I819" s="238"/>
      <c r="J819" s="234"/>
      <c r="K819" s="234"/>
      <c r="L819" s="239"/>
      <c r="M819" s="240"/>
      <c r="N819" s="241"/>
      <c r="O819" s="241"/>
      <c r="P819" s="241"/>
      <c r="Q819" s="241"/>
      <c r="R819" s="241"/>
      <c r="S819" s="241"/>
      <c r="T819" s="24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3" t="s">
        <v>141</v>
      </c>
      <c r="AU819" s="243" t="s">
        <v>85</v>
      </c>
      <c r="AV819" s="14" t="s">
        <v>85</v>
      </c>
      <c r="AW819" s="14" t="s">
        <v>35</v>
      </c>
      <c r="AX819" s="14" t="s">
        <v>75</v>
      </c>
      <c r="AY819" s="243" t="s">
        <v>126</v>
      </c>
    </row>
    <row r="820" s="13" customFormat="1">
      <c r="A820" s="13"/>
      <c r="B820" s="223"/>
      <c r="C820" s="224"/>
      <c r="D820" s="215" t="s">
        <v>141</v>
      </c>
      <c r="E820" s="225" t="s">
        <v>19</v>
      </c>
      <c r="F820" s="226" t="s">
        <v>790</v>
      </c>
      <c r="G820" s="224"/>
      <c r="H820" s="225" t="s">
        <v>19</v>
      </c>
      <c r="I820" s="227"/>
      <c r="J820" s="224"/>
      <c r="K820" s="224"/>
      <c r="L820" s="228"/>
      <c r="M820" s="229"/>
      <c r="N820" s="230"/>
      <c r="O820" s="230"/>
      <c r="P820" s="230"/>
      <c r="Q820" s="230"/>
      <c r="R820" s="230"/>
      <c r="S820" s="230"/>
      <c r="T820" s="23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2" t="s">
        <v>141</v>
      </c>
      <c r="AU820" s="232" t="s">
        <v>85</v>
      </c>
      <c r="AV820" s="13" t="s">
        <v>83</v>
      </c>
      <c r="AW820" s="13" t="s">
        <v>35</v>
      </c>
      <c r="AX820" s="13" t="s">
        <v>75</v>
      </c>
      <c r="AY820" s="232" t="s">
        <v>126</v>
      </c>
    </row>
    <row r="821" s="14" customFormat="1">
      <c r="A821" s="14"/>
      <c r="B821" s="233"/>
      <c r="C821" s="234"/>
      <c r="D821" s="215" t="s">
        <v>141</v>
      </c>
      <c r="E821" s="235" t="s">
        <v>19</v>
      </c>
      <c r="F821" s="236" t="s">
        <v>791</v>
      </c>
      <c r="G821" s="234"/>
      <c r="H821" s="237">
        <v>2094.1840000000002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3" t="s">
        <v>141</v>
      </c>
      <c r="AU821" s="243" t="s">
        <v>85</v>
      </c>
      <c r="AV821" s="14" t="s">
        <v>85</v>
      </c>
      <c r="AW821" s="14" t="s">
        <v>35</v>
      </c>
      <c r="AX821" s="14" t="s">
        <v>75</v>
      </c>
      <c r="AY821" s="243" t="s">
        <v>126</v>
      </c>
    </row>
    <row r="822" s="15" customFormat="1">
      <c r="A822" s="15"/>
      <c r="B822" s="244"/>
      <c r="C822" s="245"/>
      <c r="D822" s="215" t="s">
        <v>141</v>
      </c>
      <c r="E822" s="246" t="s">
        <v>19</v>
      </c>
      <c r="F822" s="247" t="s">
        <v>146</v>
      </c>
      <c r="G822" s="245"/>
      <c r="H822" s="248">
        <v>3136.6080000000002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54" t="s">
        <v>141</v>
      </c>
      <c r="AU822" s="254" t="s">
        <v>85</v>
      </c>
      <c r="AV822" s="15" t="s">
        <v>133</v>
      </c>
      <c r="AW822" s="15" t="s">
        <v>35</v>
      </c>
      <c r="AX822" s="15" t="s">
        <v>83</v>
      </c>
      <c r="AY822" s="254" t="s">
        <v>126</v>
      </c>
    </row>
    <row r="823" s="2" customFormat="1" ht="16.5" customHeight="1">
      <c r="A823" s="40"/>
      <c r="B823" s="41"/>
      <c r="C823" s="202" t="s">
        <v>792</v>
      </c>
      <c r="D823" s="202" t="s">
        <v>128</v>
      </c>
      <c r="E823" s="203" t="s">
        <v>793</v>
      </c>
      <c r="F823" s="204" t="s">
        <v>794</v>
      </c>
      <c r="G823" s="205" t="s">
        <v>348</v>
      </c>
      <c r="H823" s="206">
        <v>28229.472000000002</v>
      </c>
      <c r="I823" s="207"/>
      <c r="J823" s="208">
        <f>ROUND(I823*H823,2)</f>
        <v>0</v>
      </c>
      <c r="K823" s="204" t="s">
        <v>132</v>
      </c>
      <c r="L823" s="46"/>
      <c r="M823" s="209" t="s">
        <v>19</v>
      </c>
      <c r="N823" s="210" t="s">
        <v>46</v>
      </c>
      <c r="O823" s="86"/>
      <c r="P823" s="211">
        <f>O823*H823</f>
        <v>0</v>
      </c>
      <c r="Q823" s="211">
        <v>0</v>
      </c>
      <c r="R823" s="211">
        <f>Q823*H823</f>
        <v>0</v>
      </c>
      <c r="S823" s="211">
        <v>0</v>
      </c>
      <c r="T823" s="212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3" t="s">
        <v>133</v>
      </c>
      <c r="AT823" s="213" t="s">
        <v>128</v>
      </c>
      <c r="AU823" s="213" t="s">
        <v>85</v>
      </c>
      <c r="AY823" s="19" t="s">
        <v>126</v>
      </c>
      <c r="BE823" s="214">
        <f>IF(N823="základní",J823,0)</f>
        <v>0</v>
      </c>
      <c r="BF823" s="214">
        <f>IF(N823="snížená",J823,0)</f>
        <v>0</v>
      </c>
      <c r="BG823" s="214">
        <f>IF(N823="zákl. přenesená",J823,0)</f>
        <v>0</v>
      </c>
      <c r="BH823" s="214">
        <f>IF(N823="sníž. přenesená",J823,0)</f>
        <v>0</v>
      </c>
      <c r="BI823" s="214">
        <f>IF(N823="nulová",J823,0)</f>
        <v>0</v>
      </c>
      <c r="BJ823" s="19" t="s">
        <v>83</v>
      </c>
      <c r="BK823" s="214">
        <f>ROUND(I823*H823,2)</f>
        <v>0</v>
      </c>
      <c r="BL823" s="19" t="s">
        <v>133</v>
      </c>
      <c r="BM823" s="213" t="s">
        <v>795</v>
      </c>
    </row>
    <row r="824" s="2" customFormat="1">
      <c r="A824" s="40"/>
      <c r="B824" s="41"/>
      <c r="C824" s="42"/>
      <c r="D824" s="215" t="s">
        <v>135</v>
      </c>
      <c r="E824" s="42"/>
      <c r="F824" s="216" t="s">
        <v>796</v>
      </c>
      <c r="G824" s="42"/>
      <c r="H824" s="42"/>
      <c r="I824" s="217"/>
      <c r="J824" s="42"/>
      <c r="K824" s="42"/>
      <c r="L824" s="46"/>
      <c r="M824" s="218"/>
      <c r="N824" s="219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135</v>
      </c>
      <c r="AU824" s="19" t="s">
        <v>85</v>
      </c>
    </row>
    <row r="825" s="2" customFormat="1">
      <c r="A825" s="40"/>
      <c r="B825" s="41"/>
      <c r="C825" s="42"/>
      <c r="D825" s="220" t="s">
        <v>137</v>
      </c>
      <c r="E825" s="42"/>
      <c r="F825" s="221" t="s">
        <v>797</v>
      </c>
      <c r="G825" s="42"/>
      <c r="H825" s="42"/>
      <c r="I825" s="217"/>
      <c r="J825" s="42"/>
      <c r="K825" s="42"/>
      <c r="L825" s="46"/>
      <c r="M825" s="218"/>
      <c r="N825" s="219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137</v>
      </c>
      <c r="AU825" s="19" t="s">
        <v>85</v>
      </c>
    </row>
    <row r="826" s="2" customFormat="1">
      <c r="A826" s="40"/>
      <c r="B826" s="41"/>
      <c r="C826" s="42"/>
      <c r="D826" s="215" t="s">
        <v>139</v>
      </c>
      <c r="E826" s="42"/>
      <c r="F826" s="222" t="s">
        <v>787</v>
      </c>
      <c r="G826" s="42"/>
      <c r="H826" s="42"/>
      <c r="I826" s="217"/>
      <c r="J826" s="42"/>
      <c r="K826" s="42"/>
      <c r="L826" s="46"/>
      <c r="M826" s="218"/>
      <c r="N826" s="219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139</v>
      </c>
      <c r="AU826" s="19" t="s">
        <v>85</v>
      </c>
    </row>
    <row r="827" s="14" customFormat="1">
      <c r="A827" s="14"/>
      <c r="B827" s="233"/>
      <c r="C827" s="234"/>
      <c r="D827" s="215" t="s">
        <v>141</v>
      </c>
      <c r="E827" s="234"/>
      <c r="F827" s="236" t="s">
        <v>798</v>
      </c>
      <c r="G827" s="234"/>
      <c r="H827" s="237">
        <v>28229.472000000002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3" t="s">
        <v>141</v>
      </c>
      <c r="AU827" s="243" t="s">
        <v>85</v>
      </c>
      <c r="AV827" s="14" t="s">
        <v>85</v>
      </c>
      <c r="AW827" s="14" t="s">
        <v>4</v>
      </c>
      <c r="AX827" s="14" t="s">
        <v>83</v>
      </c>
      <c r="AY827" s="243" t="s">
        <v>126</v>
      </c>
    </row>
    <row r="828" s="2" customFormat="1" ht="16.5" customHeight="1">
      <c r="A828" s="40"/>
      <c r="B828" s="41"/>
      <c r="C828" s="202" t="s">
        <v>799</v>
      </c>
      <c r="D828" s="202" t="s">
        <v>128</v>
      </c>
      <c r="E828" s="203" t="s">
        <v>800</v>
      </c>
      <c r="F828" s="204" t="s">
        <v>801</v>
      </c>
      <c r="G828" s="205" t="s">
        <v>348</v>
      </c>
      <c r="H828" s="206">
        <v>231.40899999999999</v>
      </c>
      <c r="I828" s="207"/>
      <c r="J828" s="208">
        <f>ROUND(I828*H828,2)</f>
        <v>0</v>
      </c>
      <c r="K828" s="204" t="s">
        <v>132</v>
      </c>
      <c r="L828" s="46"/>
      <c r="M828" s="209" t="s">
        <v>19</v>
      </c>
      <c r="N828" s="210" t="s">
        <v>46</v>
      </c>
      <c r="O828" s="86"/>
      <c r="P828" s="211">
        <f>O828*H828</f>
        <v>0</v>
      </c>
      <c r="Q828" s="211">
        <v>0</v>
      </c>
      <c r="R828" s="211">
        <f>Q828*H828</f>
        <v>0</v>
      </c>
      <c r="S828" s="211">
        <v>0</v>
      </c>
      <c r="T828" s="212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13" t="s">
        <v>133</v>
      </c>
      <c r="AT828" s="213" t="s">
        <v>128</v>
      </c>
      <c r="AU828" s="213" t="s">
        <v>85</v>
      </c>
      <c r="AY828" s="19" t="s">
        <v>126</v>
      </c>
      <c r="BE828" s="214">
        <f>IF(N828="základní",J828,0)</f>
        <v>0</v>
      </c>
      <c r="BF828" s="214">
        <f>IF(N828="snížená",J828,0)</f>
        <v>0</v>
      </c>
      <c r="BG828" s="214">
        <f>IF(N828="zákl. přenesená",J828,0)</f>
        <v>0</v>
      </c>
      <c r="BH828" s="214">
        <f>IF(N828="sníž. přenesená",J828,0)</f>
        <v>0</v>
      </c>
      <c r="BI828" s="214">
        <f>IF(N828="nulová",J828,0)</f>
        <v>0</v>
      </c>
      <c r="BJ828" s="19" t="s">
        <v>83</v>
      </c>
      <c r="BK828" s="214">
        <f>ROUND(I828*H828,2)</f>
        <v>0</v>
      </c>
      <c r="BL828" s="19" t="s">
        <v>133</v>
      </c>
      <c r="BM828" s="213" t="s">
        <v>802</v>
      </c>
    </row>
    <row r="829" s="2" customFormat="1">
      <c r="A829" s="40"/>
      <c r="B829" s="41"/>
      <c r="C829" s="42"/>
      <c r="D829" s="215" t="s">
        <v>135</v>
      </c>
      <c r="E829" s="42"/>
      <c r="F829" s="216" t="s">
        <v>803</v>
      </c>
      <c r="G829" s="42"/>
      <c r="H829" s="42"/>
      <c r="I829" s="217"/>
      <c r="J829" s="42"/>
      <c r="K829" s="42"/>
      <c r="L829" s="46"/>
      <c r="M829" s="218"/>
      <c r="N829" s="219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135</v>
      </c>
      <c r="AU829" s="19" t="s">
        <v>85</v>
      </c>
    </row>
    <row r="830" s="2" customFormat="1">
      <c r="A830" s="40"/>
      <c r="B830" s="41"/>
      <c r="C830" s="42"/>
      <c r="D830" s="220" t="s">
        <v>137</v>
      </c>
      <c r="E830" s="42"/>
      <c r="F830" s="221" t="s">
        <v>804</v>
      </c>
      <c r="G830" s="42"/>
      <c r="H830" s="42"/>
      <c r="I830" s="217"/>
      <c r="J830" s="42"/>
      <c r="K830" s="42"/>
      <c r="L830" s="46"/>
      <c r="M830" s="218"/>
      <c r="N830" s="219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137</v>
      </c>
      <c r="AU830" s="19" t="s">
        <v>85</v>
      </c>
    </row>
    <row r="831" s="2" customFormat="1">
      <c r="A831" s="40"/>
      <c r="B831" s="41"/>
      <c r="C831" s="42"/>
      <c r="D831" s="215" t="s">
        <v>139</v>
      </c>
      <c r="E831" s="42"/>
      <c r="F831" s="222" t="s">
        <v>787</v>
      </c>
      <c r="G831" s="42"/>
      <c r="H831" s="42"/>
      <c r="I831" s="217"/>
      <c r="J831" s="42"/>
      <c r="K831" s="42"/>
      <c r="L831" s="46"/>
      <c r="M831" s="218"/>
      <c r="N831" s="219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139</v>
      </c>
      <c r="AU831" s="19" t="s">
        <v>85</v>
      </c>
    </row>
    <row r="832" s="14" customFormat="1">
      <c r="A832" s="14"/>
      <c r="B832" s="233"/>
      <c r="C832" s="234"/>
      <c r="D832" s="215" t="s">
        <v>141</v>
      </c>
      <c r="E832" s="235" t="s">
        <v>19</v>
      </c>
      <c r="F832" s="236" t="s">
        <v>805</v>
      </c>
      <c r="G832" s="234"/>
      <c r="H832" s="237">
        <v>3526.9259999999999</v>
      </c>
      <c r="I832" s="238"/>
      <c r="J832" s="234"/>
      <c r="K832" s="234"/>
      <c r="L832" s="239"/>
      <c r="M832" s="240"/>
      <c r="N832" s="241"/>
      <c r="O832" s="241"/>
      <c r="P832" s="241"/>
      <c r="Q832" s="241"/>
      <c r="R832" s="241"/>
      <c r="S832" s="241"/>
      <c r="T832" s="24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3" t="s">
        <v>141</v>
      </c>
      <c r="AU832" s="243" t="s">
        <v>85</v>
      </c>
      <c r="AV832" s="14" t="s">
        <v>85</v>
      </c>
      <c r="AW832" s="14" t="s">
        <v>35</v>
      </c>
      <c r="AX832" s="14" t="s">
        <v>75</v>
      </c>
      <c r="AY832" s="243" t="s">
        <v>126</v>
      </c>
    </row>
    <row r="833" s="14" customFormat="1">
      <c r="A833" s="14"/>
      <c r="B833" s="233"/>
      <c r="C833" s="234"/>
      <c r="D833" s="215" t="s">
        <v>141</v>
      </c>
      <c r="E833" s="235" t="s">
        <v>19</v>
      </c>
      <c r="F833" s="236" t="s">
        <v>806</v>
      </c>
      <c r="G833" s="234"/>
      <c r="H833" s="237">
        <v>-3136.6080000000002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3" t="s">
        <v>141</v>
      </c>
      <c r="AU833" s="243" t="s">
        <v>85</v>
      </c>
      <c r="AV833" s="14" t="s">
        <v>85</v>
      </c>
      <c r="AW833" s="14" t="s">
        <v>35</v>
      </c>
      <c r="AX833" s="14" t="s">
        <v>75</v>
      </c>
      <c r="AY833" s="243" t="s">
        <v>126</v>
      </c>
    </row>
    <row r="834" s="14" customFormat="1">
      <c r="A834" s="14"/>
      <c r="B834" s="233"/>
      <c r="C834" s="234"/>
      <c r="D834" s="215" t="s">
        <v>141</v>
      </c>
      <c r="E834" s="235" t="s">
        <v>19</v>
      </c>
      <c r="F834" s="236" t="s">
        <v>807</v>
      </c>
      <c r="G834" s="234"/>
      <c r="H834" s="237">
        <v>-0.65600000000000003</v>
      </c>
      <c r="I834" s="238"/>
      <c r="J834" s="234"/>
      <c r="K834" s="234"/>
      <c r="L834" s="239"/>
      <c r="M834" s="240"/>
      <c r="N834" s="241"/>
      <c r="O834" s="241"/>
      <c r="P834" s="241"/>
      <c r="Q834" s="241"/>
      <c r="R834" s="241"/>
      <c r="S834" s="241"/>
      <c r="T834" s="24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3" t="s">
        <v>141</v>
      </c>
      <c r="AU834" s="243" t="s">
        <v>85</v>
      </c>
      <c r="AV834" s="14" t="s">
        <v>85</v>
      </c>
      <c r="AW834" s="14" t="s">
        <v>35</v>
      </c>
      <c r="AX834" s="14" t="s">
        <v>75</v>
      </c>
      <c r="AY834" s="243" t="s">
        <v>126</v>
      </c>
    </row>
    <row r="835" s="16" customFormat="1">
      <c r="A835" s="16"/>
      <c r="B835" s="255"/>
      <c r="C835" s="256"/>
      <c r="D835" s="215" t="s">
        <v>141</v>
      </c>
      <c r="E835" s="257" t="s">
        <v>19</v>
      </c>
      <c r="F835" s="258" t="s">
        <v>156</v>
      </c>
      <c r="G835" s="256"/>
      <c r="H835" s="259">
        <v>389.66199999999975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T835" s="265" t="s">
        <v>141</v>
      </c>
      <c r="AU835" s="265" t="s">
        <v>85</v>
      </c>
      <c r="AV835" s="16" t="s">
        <v>157</v>
      </c>
      <c r="AW835" s="16" t="s">
        <v>35</v>
      </c>
      <c r="AX835" s="16" t="s">
        <v>75</v>
      </c>
      <c r="AY835" s="265" t="s">
        <v>126</v>
      </c>
    </row>
    <row r="836" s="13" customFormat="1">
      <c r="A836" s="13"/>
      <c r="B836" s="223"/>
      <c r="C836" s="224"/>
      <c r="D836" s="215" t="s">
        <v>141</v>
      </c>
      <c r="E836" s="225" t="s">
        <v>19</v>
      </c>
      <c r="F836" s="226" t="s">
        <v>808</v>
      </c>
      <c r="G836" s="224"/>
      <c r="H836" s="225" t="s">
        <v>19</v>
      </c>
      <c r="I836" s="227"/>
      <c r="J836" s="224"/>
      <c r="K836" s="224"/>
      <c r="L836" s="228"/>
      <c r="M836" s="229"/>
      <c r="N836" s="230"/>
      <c r="O836" s="230"/>
      <c r="P836" s="230"/>
      <c r="Q836" s="230"/>
      <c r="R836" s="230"/>
      <c r="S836" s="230"/>
      <c r="T836" s="23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2" t="s">
        <v>141</v>
      </c>
      <c r="AU836" s="232" t="s">
        <v>85</v>
      </c>
      <c r="AV836" s="13" t="s">
        <v>83</v>
      </c>
      <c r="AW836" s="13" t="s">
        <v>35</v>
      </c>
      <c r="AX836" s="13" t="s">
        <v>75</v>
      </c>
      <c r="AY836" s="232" t="s">
        <v>126</v>
      </c>
    </row>
    <row r="837" s="14" customFormat="1">
      <c r="A837" s="14"/>
      <c r="B837" s="233"/>
      <c r="C837" s="234"/>
      <c r="D837" s="215" t="s">
        <v>141</v>
      </c>
      <c r="E837" s="235" t="s">
        <v>19</v>
      </c>
      <c r="F837" s="236" t="s">
        <v>809</v>
      </c>
      <c r="G837" s="234"/>
      <c r="H837" s="237">
        <v>-90.625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3" t="s">
        <v>141</v>
      </c>
      <c r="AU837" s="243" t="s">
        <v>85</v>
      </c>
      <c r="AV837" s="14" t="s">
        <v>85</v>
      </c>
      <c r="AW837" s="14" t="s">
        <v>35</v>
      </c>
      <c r="AX837" s="14" t="s">
        <v>75</v>
      </c>
      <c r="AY837" s="243" t="s">
        <v>126</v>
      </c>
    </row>
    <row r="838" s="14" customFormat="1">
      <c r="A838" s="14"/>
      <c r="B838" s="233"/>
      <c r="C838" s="234"/>
      <c r="D838" s="215" t="s">
        <v>141</v>
      </c>
      <c r="E838" s="235" t="s">
        <v>19</v>
      </c>
      <c r="F838" s="236" t="s">
        <v>810</v>
      </c>
      <c r="G838" s="234"/>
      <c r="H838" s="237">
        <v>-14.35</v>
      </c>
      <c r="I838" s="238"/>
      <c r="J838" s="234"/>
      <c r="K838" s="234"/>
      <c r="L838" s="239"/>
      <c r="M838" s="240"/>
      <c r="N838" s="241"/>
      <c r="O838" s="241"/>
      <c r="P838" s="241"/>
      <c r="Q838" s="241"/>
      <c r="R838" s="241"/>
      <c r="S838" s="241"/>
      <c r="T838" s="24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3" t="s">
        <v>141</v>
      </c>
      <c r="AU838" s="243" t="s">
        <v>85</v>
      </c>
      <c r="AV838" s="14" t="s">
        <v>85</v>
      </c>
      <c r="AW838" s="14" t="s">
        <v>35</v>
      </c>
      <c r="AX838" s="14" t="s">
        <v>75</v>
      </c>
      <c r="AY838" s="243" t="s">
        <v>126</v>
      </c>
    </row>
    <row r="839" s="16" customFormat="1">
      <c r="A839" s="16"/>
      <c r="B839" s="255"/>
      <c r="C839" s="256"/>
      <c r="D839" s="215" t="s">
        <v>141</v>
      </c>
      <c r="E839" s="257" t="s">
        <v>19</v>
      </c>
      <c r="F839" s="258" t="s">
        <v>156</v>
      </c>
      <c r="G839" s="256"/>
      <c r="H839" s="259">
        <v>-104.97499999999999</v>
      </c>
      <c r="I839" s="260"/>
      <c r="J839" s="256"/>
      <c r="K839" s="256"/>
      <c r="L839" s="261"/>
      <c r="M839" s="262"/>
      <c r="N839" s="263"/>
      <c r="O839" s="263"/>
      <c r="P839" s="263"/>
      <c r="Q839" s="263"/>
      <c r="R839" s="263"/>
      <c r="S839" s="263"/>
      <c r="T839" s="264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65" t="s">
        <v>141</v>
      </c>
      <c r="AU839" s="265" t="s">
        <v>85</v>
      </c>
      <c r="AV839" s="16" t="s">
        <v>157</v>
      </c>
      <c r="AW839" s="16" t="s">
        <v>35</v>
      </c>
      <c r="AX839" s="16" t="s">
        <v>75</v>
      </c>
      <c r="AY839" s="265" t="s">
        <v>126</v>
      </c>
    </row>
    <row r="840" s="13" customFormat="1">
      <c r="A840" s="13"/>
      <c r="B840" s="223"/>
      <c r="C840" s="224"/>
      <c r="D840" s="215" t="s">
        <v>141</v>
      </c>
      <c r="E840" s="225" t="s">
        <v>19</v>
      </c>
      <c r="F840" s="226" t="s">
        <v>811</v>
      </c>
      <c r="G840" s="224"/>
      <c r="H840" s="225" t="s">
        <v>19</v>
      </c>
      <c r="I840" s="227"/>
      <c r="J840" s="224"/>
      <c r="K840" s="224"/>
      <c r="L840" s="228"/>
      <c r="M840" s="229"/>
      <c r="N840" s="230"/>
      <c r="O840" s="230"/>
      <c r="P840" s="230"/>
      <c r="Q840" s="230"/>
      <c r="R840" s="230"/>
      <c r="S840" s="230"/>
      <c r="T840" s="23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2" t="s">
        <v>141</v>
      </c>
      <c r="AU840" s="232" t="s">
        <v>85</v>
      </c>
      <c r="AV840" s="13" t="s">
        <v>83</v>
      </c>
      <c r="AW840" s="13" t="s">
        <v>35</v>
      </c>
      <c r="AX840" s="13" t="s">
        <v>75</v>
      </c>
      <c r="AY840" s="232" t="s">
        <v>126</v>
      </c>
    </row>
    <row r="841" s="14" customFormat="1">
      <c r="A841" s="14"/>
      <c r="B841" s="233"/>
      <c r="C841" s="234"/>
      <c r="D841" s="215" t="s">
        <v>141</v>
      </c>
      <c r="E841" s="235" t="s">
        <v>19</v>
      </c>
      <c r="F841" s="236" t="s">
        <v>812</v>
      </c>
      <c r="G841" s="234"/>
      <c r="H841" s="237">
        <v>-53.277999999999999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3" t="s">
        <v>141</v>
      </c>
      <c r="AU841" s="243" t="s">
        <v>85</v>
      </c>
      <c r="AV841" s="14" t="s">
        <v>85</v>
      </c>
      <c r="AW841" s="14" t="s">
        <v>35</v>
      </c>
      <c r="AX841" s="14" t="s">
        <v>75</v>
      </c>
      <c r="AY841" s="243" t="s">
        <v>126</v>
      </c>
    </row>
    <row r="842" s="16" customFormat="1">
      <c r="A842" s="16"/>
      <c r="B842" s="255"/>
      <c r="C842" s="256"/>
      <c r="D842" s="215" t="s">
        <v>141</v>
      </c>
      <c r="E842" s="257" t="s">
        <v>19</v>
      </c>
      <c r="F842" s="258" t="s">
        <v>156</v>
      </c>
      <c r="G842" s="256"/>
      <c r="H842" s="259">
        <v>-53.277999999999999</v>
      </c>
      <c r="I842" s="260"/>
      <c r="J842" s="256"/>
      <c r="K842" s="256"/>
      <c r="L842" s="261"/>
      <c r="M842" s="262"/>
      <c r="N842" s="263"/>
      <c r="O842" s="263"/>
      <c r="P842" s="263"/>
      <c r="Q842" s="263"/>
      <c r="R842" s="263"/>
      <c r="S842" s="263"/>
      <c r="T842" s="264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265" t="s">
        <v>141</v>
      </c>
      <c r="AU842" s="265" t="s">
        <v>85</v>
      </c>
      <c r="AV842" s="16" t="s">
        <v>157</v>
      </c>
      <c r="AW842" s="16" t="s">
        <v>35</v>
      </c>
      <c r="AX842" s="16" t="s">
        <v>75</v>
      </c>
      <c r="AY842" s="265" t="s">
        <v>126</v>
      </c>
    </row>
    <row r="843" s="15" customFormat="1">
      <c r="A843" s="15"/>
      <c r="B843" s="244"/>
      <c r="C843" s="245"/>
      <c r="D843" s="215" t="s">
        <v>141</v>
      </c>
      <c r="E843" s="246" t="s">
        <v>19</v>
      </c>
      <c r="F843" s="247" t="s">
        <v>146</v>
      </c>
      <c r="G843" s="245"/>
      <c r="H843" s="248">
        <v>231.40899999999974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54" t="s">
        <v>141</v>
      </c>
      <c r="AU843" s="254" t="s">
        <v>85</v>
      </c>
      <c r="AV843" s="15" t="s">
        <v>133</v>
      </c>
      <c r="AW843" s="15" t="s">
        <v>35</v>
      </c>
      <c r="AX843" s="15" t="s">
        <v>83</v>
      </c>
      <c r="AY843" s="254" t="s">
        <v>126</v>
      </c>
    </row>
    <row r="844" s="2" customFormat="1" ht="16.5" customHeight="1">
      <c r="A844" s="40"/>
      <c r="B844" s="41"/>
      <c r="C844" s="202" t="s">
        <v>813</v>
      </c>
      <c r="D844" s="202" t="s">
        <v>128</v>
      </c>
      <c r="E844" s="203" t="s">
        <v>814</v>
      </c>
      <c r="F844" s="204" t="s">
        <v>815</v>
      </c>
      <c r="G844" s="205" t="s">
        <v>348</v>
      </c>
      <c r="H844" s="206">
        <v>2082.681</v>
      </c>
      <c r="I844" s="207"/>
      <c r="J844" s="208">
        <f>ROUND(I844*H844,2)</f>
        <v>0</v>
      </c>
      <c r="K844" s="204" t="s">
        <v>132</v>
      </c>
      <c r="L844" s="46"/>
      <c r="M844" s="209" t="s">
        <v>19</v>
      </c>
      <c r="N844" s="210" t="s">
        <v>46</v>
      </c>
      <c r="O844" s="86"/>
      <c r="P844" s="211">
        <f>O844*H844</f>
        <v>0</v>
      </c>
      <c r="Q844" s="211">
        <v>0</v>
      </c>
      <c r="R844" s="211">
        <f>Q844*H844</f>
        <v>0</v>
      </c>
      <c r="S844" s="211">
        <v>0</v>
      </c>
      <c r="T844" s="212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13" t="s">
        <v>133</v>
      </c>
      <c r="AT844" s="213" t="s">
        <v>128</v>
      </c>
      <c r="AU844" s="213" t="s">
        <v>85</v>
      </c>
      <c r="AY844" s="19" t="s">
        <v>126</v>
      </c>
      <c r="BE844" s="214">
        <f>IF(N844="základní",J844,0)</f>
        <v>0</v>
      </c>
      <c r="BF844" s="214">
        <f>IF(N844="snížená",J844,0)</f>
        <v>0</v>
      </c>
      <c r="BG844" s="214">
        <f>IF(N844="zákl. přenesená",J844,0)</f>
        <v>0</v>
      </c>
      <c r="BH844" s="214">
        <f>IF(N844="sníž. přenesená",J844,0)</f>
        <v>0</v>
      </c>
      <c r="BI844" s="214">
        <f>IF(N844="nulová",J844,0)</f>
        <v>0</v>
      </c>
      <c r="BJ844" s="19" t="s">
        <v>83</v>
      </c>
      <c r="BK844" s="214">
        <f>ROUND(I844*H844,2)</f>
        <v>0</v>
      </c>
      <c r="BL844" s="19" t="s">
        <v>133</v>
      </c>
      <c r="BM844" s="213" t="s">
        <v>816</v>
      </c>
    </row>
    <row r="845" s="2" customFormat="1">
      <c r="A845" s="40"/>
      <c r="B845" s="41"/>
      <c r="C845" s="42"/>
      <c r="D845" s="215" t="s">
        <v>135</v>
      </c>
      <c r="E845" s="42"/>
      <c r="F845" s="216" t="s">
        <v>796</v>
      </c>
      <c r="G845" s="42"/>
      <c r="H845" s="42"/>
      <c r="I845" s="217"/>
      <c r="J845" s="42"/>
      <c r="K845" s="42"/>
      <c r="L845" s="46"/>
      <c r="M845" s="218"/>
      <c r="N845" s="219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135</v>
      </c>
      <c r="AU845" s="19" t="s">
        <v>85</v>
      </c>
    </row>
    <row r="846" s="2" customFormat="1">
      <c r="A846" s="40"/>
      <c r="B846" s="41"/>
      <c r="C846" s="42"/>
      <c r="D846" s="220" t="s">
        <v>137</v>
      </c>
      <c r="E846" s="42"/>
      <c r="F846" s="221" t="s">
        <v>817</v>
      </c>
      <c r="G846" s="42"/>
      <c r="H846" s="42"/>
      <c r="I846" s="217"/>
      <c r="J846" s="42"/>
      <c r="K846" s="42"/>
      <c r="L846" s="46"/>
      <c r="M846" s="218"/>
      <c r="N846" s="219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137</v>
      </c>
      <c r="AU846" s="19" t="s">
        <v>85</v>
      </c>
    </row>
    <row r="847" s="2" customFormat="1">
      <c r="A847" s="40"/>
      <c r="B847" s="41"/>
      <c r="C847" s="42"/>
      <c r="D847" s="215" t="s">
        <v>139</v>
      </c>
      <c r="E847" s="42"/>
      <c r="F847" s="222" t="s">
        <v>787</v>
      </c>
      <c r="G847" s="42"/>
      <c r="H847" s="42"/>
      <c r="I847" s="217"/>
      <c r="J847" s="42"/>
      <c r="K847" s="42"/>
      <c r="L847" s="46"/>
      <c r="M847" s="218"/>
      <c r="N847" s="219"/>
      <c r="O847" s="86"/>
      <c r="P847" s="86"/>
      <c r="Q847" s="86"/>
      <c r="R847" s="86"/>
      <c r="S847" s="86"/>
      <c r="T847" s="87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139</v>
      </c>
      <c r="AU847" s="19" t="s">
        <v>85</v>
      </c>
    </row>
    <row r="848" s="14" customFormat="1">
      <c r="A848" s="14"/>
      <c r="B848" s="233"/>
      <c r="C848" s="234"/>
      <c r="D848" s="215" t="s">
        <v>141</v>
      </c>
      <c r="E848" s="234"/>
      <c r="F848" s="236" t="s">
        <v>818</v>
      </c>
      <c r="G848" s="234"/>
      <c r="H848" s="237">
        <v>2082.681</v>
      </c>
      <c r="I848" s="238"/>
      <c r="J848" s="234"/>
      <c r="K848" s="234"/>
      <c r="L848" s="239"/>
      <c r="M848" s="240"/>
      <c r="N848" s="241"/>
      <c r="O848" s="241"/>
      <c r="P848" s="241"/>
      <c r="Q848" s="241"/>
      <c r="R848" s="241"/>
      <c r="S848" s="241"/>
      <c r="T848" s="24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3" t="s">
        <v>141</v>
      </c>
      <c r="AU848" s="243" t="s">
        <v>85</v>
      </c>
      <c r="AV848" s="14" t="s">
        <v>85</v>
      </c>
      <c r="AW848" s="14" t="s">
        <v>4</v>
      </c>
      <c r="AX848" s="14" t="s">
        <v>83</v>
      </c>
      <c r="AY848" s="243" t="s">
        <v>126</v>
      </c>
    </row>
    <row r="849" s="2" customFormat="1" ht="16.5" customHeight="1">
      <c r="A849" s="40"/>
      <c r="B849" s="41"/>
      <c r="C849" s="202" t="s">
        <v>819</v>
      </c>
      <c r="D849" s="202" t="s">
        <v>128</v>
      </c>
      <c r="E849" s="203" t="s">
        <v>820</v>
      </c>
      <c r="F849" s="204" t="s">
        <v>821</v>
      </c>
      <c r="G849" s="205" t="s">
        <v>348</v>
      </c>
      <c r="H849" s="206">
        <v>3526.9259999999999</v>
      </c>
      <c r="I849" s="207"/>
      <c r="J849" s="208">
        <f>ROUND(I849*H849,2)</f>
        <v>0</v>
      </c>
      <c r="K849" s="204" t="s">
        <v>132</v>
      </c>
      <c r="L849" s="46"/>
      <c r="M849" s="209" t="s">
        <v>19</v>
      </c>
      <c r="N849" s="210" t="s">
        <v>46</v>
      </c>
      <c r="O849" s="86"/>
      <c r="P849" s="211">
        <f>O849*H849</f>
        <v>0</v>
      </c>
      <c r="Q849" s="211">
        <v>0</v>
      </c>
      <c r="R849" s="211">
        <f>Q849*H849</f>
        <v>0</v>
      </c>
      <c r="S849" s="211">
        <v>0</v>
      </c>
      <c r="T849" s="212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13" t="s">
        <v>133</v>
      </c>
      <c r="AT849" s="213" t="s">
        <v>128</v>
      </c>
      <c r="AU849" s="213" t="s">
        <v>85</v>
      </c>
      <c r="AY849" s="19" t="s">
        <v>126</v>
      </c>
      <c r="BE849" s="214">
        <f>IF(N849="základní",J849,0)</f>
        <v>0</v>
      </c>
      <c r="BF849" s="214">
        <f>IF(N849="snížená",J849,0)</f>
        <v>0</v>
      </c>
      <c r="BG849" s="214">
        <f>IF(N849="zákl. přenesená",J849,0)</f>
        <v>0</v>
      </c>
      <c r="BH849" s="214">
        <f>IF(N849="sníž. přenesená",J849,0)</f>
        <v>0</v>
      </c>
      <c r="BI849" s="214">
        <f>IF(N849="nulová",J849,0)</f>
        <v>0</v>
      </c>
      <c r="BJ849" s="19" t="s">
        <v>83</v>
      </c>
      <c r="BK849" s="214">
        <f>ROUND(I849*H849,2)</f>
        <v>0</v>
      </c>
      <c r="BL849" s="19" t="s">
        <v>133</v>
      </c>
      <c r="BM849" s="213" t="s">
        <v>822</v>
      </c>
    </row>
    <row r="850" s="2" customFormat="1">
      <c r="A850" s="40"/>
      <c r="B850" s="41"/>
      <c r="C850" s="42"/>
      <c r="D850" s="215" t="s">
        <v>135</v>
      </c>
      <c r="E850" s="42"/>
      <c r="F850" s="216" t="s">
        <v>823</v>
      </c>
      <c r="G850" s="42"/>
      <c r="H850" s="42"/>
      <c r="I850" s="217"/>
      <c r="J850" s="42"/>
      <c r="K850" s="42"/>
      <c r="L850" s="46"/>
      <c r="M850" s="218"/>
      <c r="N850" s="219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135</v>
      </c>
      <c r="AU850" s="19" t="s">
        <v>85</v>
      </c>
    </row>
    <row r="851" s="2" customFormat="1">
      <c r="A851" s="40"/>
      <c r="B851" s="41"/>
      <c r="C851" s="42"/>
      <c r="D851" s="220" t="s">
        <v>137</v>
      </c>
      <c r="E851" s="42"/>
      <c r="F851" s="221" t="s">
        <v>824</v>
      </c>
      <c r="G851" s="42"/>
      <c r="H851" s="42"/>
      <c r="I851" s="217"/>
      <c r="J851" s="42"/>
      <c r="K851" s="42"/>
      <c r="L851" s="46"/>
      <c r="M851" s="218"/>
      <c r="N851" s="219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137</v>
      </c>
      <c r="AU851" s="19" t="s">
        <v>85</v>
      </c>
    </row>
    <row r="852" s="2" customFormat="1">
      <c r="A852" s="40"/>
      <c r="B852" s="41"/>
      <c r="C852" s="42"/>
      <c r="D852" s="215" t="s">
        <v>139</v>
      </c>
      <c r="E852" s="42"/>
      <c r="F852" s="222" t="s">
        <v>825</v>
      </c>
      <c r="G852" s="42"/>
      <c r="H852" s="42"/>
      <c r="I852" s="217"/>
      <c r="J852" s="42"/>
      <c r="K852" s="42"/>
      <c r="L852" s="46"/>
      <c r="M852" s="218"/>
      <c r="N852" s="219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139</v>
      </c>
      <c r="AU852" s="19" t="s">
        <v>85</v>
      </c>
    </row>
    <row r="853" s="2" customFormat="1" ht="24.15" customHeight="1">
      <c r="A853" s="40"/>
      <c r="B853" s="41"/>
      <c r="C853" s="202" t="s">
        <v>826</v>
      </c>
      <c r="D853" s="202" t="s">
        <v>128</v>
      </c>
      <c r="E853" s="203" t="s">
        <v>827</v>
      </c>
      <c r="F853" s="204" t="s">
        <v>828</v>
      </c>
      <c r="G853" s="205" t="s">
        <v>348</v>
      </c>
      <c r="H853" s="206">
        <v>231.40899999999999</v>
      </c>
      <c r="I853" s="207"/>
      <c r="J853" s="208">
        <f>ROUND(I853*H853,2)</f>
        <v>0</v>
      </c>
      <c r="K853" s="204" t="s">
        <v>132</v>
      </c>
      <c r="L853" s="46"/>
      <c r="M853" s="209" t="s">
        <v>19</v>
      </c>
      <c r="N853" s="210" t="s">
        <v>46</v>
      </c>
      <c r="O853" s="86"/>
      <c r="P853" s="211">
        <f>O853*H853</f>
        <v>0</v>
      </c>
      <c r="Q853" s="211">
        <v>0</v>
      </c>
      <c r="R853" s="211">
        <f>Q853*H853</f>
        <v>0</v>
      </c>
      <c r="S853" s="211">
        <v>0</v>
      </c>
      <c r="T853" s="212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13" t="s">
        <v>133</v>
      </c>
      <c r="AT853" s="213" t="s">
        <v>128</v>
      </c>
      <c r="AU853" s="213" t="s">
        <v>85</v>
      </c>
      <c r="AY853" s="19" t="s">
        <v>126</v>
      </c>
      <c r="BE853" s="214">
        <f>IF(N853="základní",J853,0)</f>
        <v>0</v>
      </c>
      <c r="BF853" s="214">
        <f>IF(N853="snížená",J853,0)</f>
        <v>0</v>
      </c>
      <c r="BG853" s="214">
        <f>IF(N853="zákl. přenesená",J853,0)</f>
        <v>0</v>
      </c>
      <c r="BH853" s="214">
        <f>IF(N853="sníž. přenesená",J853,0)</f>
        <v>0</v>
      </c>
      <c r="BI853" s="214">
        <f>IF(N853="nulová",J853,0)</f>
        <v>0</v>
      </c>
      <c r="BJ853" s="19" t="s">
        <v>83</v>
      </c>
      <c r="BK853" s="214">
        <f>ROUND(I853*H853,2)</f>
        <v>0</v>
      </c>
      <c r="BL853" s="19" t="s">
        <v>133</v>
      </c>
      <c r="BM853" s="213" t="s">
        <v>829</v>
      </c>
    </row>
    <row r="854" s="2" customFormat="1">
      <c r="A854" s="40"/>
      <c r="B854" s="41"/>
      <c r="C854" s="42"/>
      <c r="D854" s="215" t="s">
        <v>135</v>
      </c>
      <c r="E854" s="42"/>
      <c r="F854" s="216" t="s">
        <v>830</v>
      </c>
      <c r="G854" s="42"/>
      <c r="H854" s="42"/>
      <c r="I854" s="217"/>
      <c r="J854" s="42"/>
      <c r="K854" s="42"/>
      <c r="L854" s="46"/>
      <c r="M854" s="218"/>
      <c r="N854" s="219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135</v>
      </c>
      <c r="AU854" s="19" t="s">
        <v>85</v>
      </c>
    </row>
    <row r="855" s="2" customFormat="1">
      <c r="A855" s="40"/>
      <c r="B855" s="41"/>
      <c r="C855" s="42"/>
      <c r="D855" s="220" t="s">
        <v>137</v>
      </c>
      <c r="E855" s="42"/>
      <c r="F855" s="221" t="s">
        <v>831</v>
      </c>
      <c r="G855" s="42"/>
      <c r="H855" s="42"/>
      <c r="I855" s="217"/>
      <c r="J855" s="42"/>
      <c r="K855" s="42"/>
      <c r="L855" s="46"/>
      <c r="M855" s="218"/>
      <c r="N855" s="219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137</v>
      </c>
      <c r="AU855" s="19" t="s">
        <v>85</v>
      </c>
    </row>
    <row r="856" s="14" customFormat="1">
      <c r="A856" s="14"/>
      <c r="B856" s="233"/>
      <c r="C856" s="234"/>
      <c r="D856" s="215" t="s">
        <v>141</v>
      </c>
      <c r="E856" s="235" t="s">
        <v>19</v>
      </c>
      <c r="F856" s="236" t="s">
        <v>805</v>
      </c>
      <c r="G856" s="234"/>
      <c r="H856" s="237">
        <v>3526.9259999999999</v>
      </c>
      <c r="I856" s="238"/>
      <c r="J856" s="234"/>
      <c r="K856" s="234"/>
      <c r="L856" s="239"/>
      <c r="M856" s="240"/>
      <c r="N856" s="241"/>
      <c r="O856" s="241"/>
      <c r="P856" s="241"/>
      <c r="Q856" s="241"/>
      <c r="R856" s="241"/>
      <c r="S856" s="241"/>
      <c r="T856" s="24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3" t="s">
        <v>141</v>
      </c>
      <c r="AU856" s="243" t="s">
        <v>85</v>
      </c>
      <c r="AV856" s="14" t="s">
        <v>85</v>
      </c>
      <c r="AW856" s="14" t="s">
        <v>35</v>
      </c>
      <c r="AX856" s="14" t="s">
        <v>75</v>
      </c>
      <c r="AY856" s="243" t="s">
        <v>126</v>
      </c>
    </row>
    <row r="857" s="14" customFormat="1">
      <c r="A857" s="14"/>
      <c r="B857" s="233"/>
      <c r="C857" s="234"/>
      <c r="D857" s="215" t="s">
        <v>141</v>
      </c>
      <c r="E857" s="235" t="s">
        <v>19</v>
      </c>
      <c r="F857" s="236" t="s">
        <v>806</v>
      </c>
      <c r="G857" s="234"/>
      <c r="H857" s="237">
        <v>-3136.6080000000002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3" t="s">
        <v>141</v>
      </c>
      <c r="AU857" s="243" t="s">
        <v>85</v>
      </c>
      <c r="AV857" s="14" t="s">
        <v>85</v>
      </c>
      <c r="AW857" s="14" t="s">
        <v>35</v>
      </c>
      <c r="AX857" s="14" t="s">
        <v>75</v>
      </c>
      <c r="AY857" s="243" t="s">
        <v>126</v>
      </c>
    </row>
    <row r="858" s="14" customFormat="1">
      <c r="A858" s="14"/>
      <c r="B858" s="233"/>
      <c r="C858" s="234"/>
      <c r="D858" s="215" t="s">
        <v>141</v>
      </c>
      <c r="E858" s="235" t="s">
        <v>19</v>
      </c>
      <c r="F858" s="236" t="s">
        <v>807</v>
      </c>
      <c r="G858" s="234"/>
      <c r="H858" s="237">
        <v>-0.65600000000000003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3" t="s">
        <v>141</v>
      </c>
      <c r="AU858" s="243" t="s">
        <v>85</v>
      </c>
      <c r="AV858" s="14" t="s">
        <v>85</v>
      </c>
      <c r="AW858" s="14" t="s">
        <v>35</v>
      </c>
      <c r="AX858" s="14" t="s">
        <v>75</v>
      </c>
      <c r="AY858" s="243" t="s">
        <v>126</v>
      </c>
    </row>
    <row r="859" s="16" customFormat="1">
      <c r="A859" s="16"/>
      <c r="B859" s="255"/>
      <c r="C859" s="256"/>
      <c r="D859" s="215" t="s">
        <v>141</v>
      </c>
      <c r="E859" s="257" t="s">
        <v>19</v>
      </c>
      <c r="F859" s="258" t="s">
        <v>156</v>
      </c>
      <c r="G859" s="256"/>
      <c r="H859" s="259">
        <v>389.66199999999975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T859" s="265" t="s">
        <v>141</v>
      </c>
      <c r="AU859" s="265" t="s">
        <v>85</v>
      </c>
      <c r="AV859" s="16" t="s">
        <v>157</v>
      </c>
      <c r="AW859" s="16" t="s">
        <v>35</v>
      </c>
      <c r="AX859" s="16" t="s">
        <v>75</v>
      </c>
      <c r="AY859" s="265" t="s">
        <v>126</v>
      </c>
    </row>
    <row r="860" s="13" customFormat="1">
      <c r="A860" s="13"/>
      <c r="B860" s="223"/>
      <c r="C860" s="224"/>
      <c r="D860" s="215" t="s">
        <v>141</v>
      </c>
      <c r="E860" s="225" t="s">
        <v>19</v>
      </c>
      <c r="F860" s="226" t="s">
        <v>808</v>
      </c>
      <c r="G860" s="224"/>
      <c r="H860" s="225" t="s">
        <v>19</v>
      </c>
      <c r="I860" s="227"/>
      <c r="J860" s="224"/>
      <c r="K860" s="224"/>
      <c r="L860" s="228"/>
      <c r="M860" s="229"/>
      <c r="N860" s="230"/>
      <c r="O860" s="230"/>
      <c r="P860" s="230"/>
      <c r="Q860" s="230"/>
      <c r="R860" s="230"/>
      <c r="S860" s="230"/>
      <c r="T860" s="23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2" t="s">
        <v>141</v>
      </c>
      <c r="AU860" s="232" t="s">
        <v>85</v>
      </c>
      <c r="AV860" s="13" t="s">
        <v>83</v>
      </c>
      <c r="AW860" s="13" t="s">
        <v>35</v>
      </c>
      <c r="AX860" s="13" t="s">
        <v>75</v>
      </c>
      <c r="AY860" s="232" t="s">
        <v>126</v>
      </c>
    </row>
    <row r="861" s="14" customFormat="1">
      <c r="A861" s="14"/>
      <c r="B861" s="233"/>
      <c r="C861" s="234"/>
      <c r="D861" s="215" t="s">
        <v>141</v>
      </c>
      <c r="E861" s="235" t="s">
        <v>19</v>
      </c>
      <c r="F861" s="236" t="s">
        <v>809</v>
      </c>
      <c r="G861" s="234"/>
      <c r="H861" s="237">
        <v>-90.625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3" t="s">
        <v>141</v>
      </c>
      <c r="AU861" s="243" t="s">
        <v>85</v>
      </c>
      <c r="AV861" s="14" t="s">
        <v>85</v>
      </c>
      <c r="AW861" s="14" t="s">
        <v>35</v>
      </c>
      <c r="AX861" s="14" t="s">
        <v>75</v>
      </c>
      <c r="AY861" s="243" t="s">
        <v>126</v>
      </c>
    </row>
    <row r="862" s="14" customFormat="1">
      <c r="A862" s="14"/>
      <c r="B862" s="233"/>
      <c r="C862" s="234"/>
      <c r="D862" s="215" t="s">
        <v>141</v>
      </c>
      <c r="E862" s="235" t="s">
        <v>19</v>
      </c>
      <c r="F862" s="236" t="s">
        <v>810</v>
      </c>
      <c r="G862" s="234"/>
      <c r="H862" s="237">
        <v>-14.35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3" t="s">
        <v>141</v>
      </c>
      <c r="AU862" s="243" t="s">
        <v>85</v>
      </c>
      <c r="AV862" s="14" t="s">
        <v>85</v>
      </c>
      <c r="AW862" s="14" t="s">
        <v>35</v>
      </c>
      <c r="AX862" s="14" t="s">
        <v>75</v>
      </c>
      <c r="AY862" s="243" t="s">
        <v>126</v>
      </c>
    </row>
    <row r="863" s="16" customFormat="1">
      <c r="A863" s="16"/>
      <c r="B863" s="255"/>
      <c r="C863" s="256"/>
      <c r="D863" s="215" t="s">
        <v>141</v>
      </c>
      <c r="E863" s="257" t="s">
        <v>19</v>
      </c>
      <c r="F863" s="258" t="s">
        <v>156</v>
      </c>
      <c r="G863" s="256"/>
      <c r="H863" s="259">
        <v>-104.97499999999999</v>
      </c>
      <c r="I863" s="260"/>
      <c r="J863" s="256"/>
      <c r="K863" s="256"/>
      <c r="L863" s="261"/>
      <c r="M863" s="262"/>
      <c r="N863" s="263"/>
      <c r="O863" s="263"/>
      <c r="P863" s="263"/>
      <c r="Q863" s="263"/>
      <c r="R863" s="263"/>
      <c r="S863" s="263"/>
      <c r="T863" s="264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T863" s="265" t="s">
        <v>141</v>
      </c>
      <c r="AU863" s="265" t="s">
        <v>85</v>
      </c>
      <c r="AV863" s="16" t="s">
        <v>157</v>
      </c>
      <c r="AW863" s="16" t="s">
        <v>35</v>
      </c>
      <c r="AX863" s="16" t="s">
        <v>75</v>
      </c>
      <c r="AY863" s="265" t="s">
        <v>126</v>
      </c>
    </row>
    <row r="864" s="13" customFormat="1">
      <c r="A864" s="13"/>
      <c r="B864" s="223"/>
      <c r="C864" s="224"/>
      <c r="D864" s="215" t="s">
        <v>141</v>
      </c>
      <c r="E864" s="225" t="s">
        <v>19</v>
      </c>
      <c r="F864" s="226" t="s">
        <v>811</v>
      </c>
      <c r="G864" s="224"/>
      <c r="H864" s="225" t="s">
        <v>19</v>
      </c>
      <c r="I864" s="227"/>
      <c r="J864" s="224"/>
      <c r="K864" s="224"/>
      <c r="L864" s="228"/>
      <c r="M864" s="229"/>
      <c r="N864" s="230"/>
      <c r="O864" s="230"/>
      <c r="P864" s="230"/>
      <c r="Q864" s="230"/>
      <c r="R864" s="230"/>
      <c r="S864" s="230"/>
      <c r="T864" s="23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2" t="s">
        <v>141</v>
      </c>
      <c r="AU864" s="232" t="s">
        <v>85</v>
      </c>
      <c r="AV864" s="13" t="s">
        <v>83</v>
      </c>
      <c r="AW864" s="13" t="s">
        <v>35</v>
      </c>
      <c r="AX864" s="13" t="s">
        <v>75</v>
      </c>
      <c r="AY864" s="232" t="s">
        <v>126</v>
      </c>
    </row>
    <row r="865" s="14" customFormat="1">
      <c r="A865" s="14"/>
      <c r="B865" s="233"/>
      <c r="C865" s="234"/>
      <c r="D865" s="215" t="s">
        <v>141</v>
      </c>
      <c r="E865" s="235" t="s">
        <v>19</v>
      </c>
      <c r="F865" s="236" t="s">
        <v>812</v>
      </c>
      <c r="G865" s="234"/>
      <c r="H865" s="237">
        <v>-53.277999999999999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3" t="s">
        <v>141</v>
      </c>
      <c r="AU865" s="243" t="s">
        <v>85</v>
      </c>
      <c r="AV865" s="14" t="s">
        <v>85</v>
      </c>
      <c r="AW865" s="14" t="s">
        <v>35</v>
      </c>
      <c r="AX865" s="14" t="s">
        <v>75</v>
      </c>
      <c r="AY865" s="243" t="s">
        <v>126</v>
      </c>
    </row>
    <row r="866" s="16" customFormat="1">
      <c r="A866" s="16"/>
      <c r="B866" s="255"/>
      <c r="C866" s="256"/>
      <c r="D866" s="215" t="s">
        <v>141</v>
      </c>
      <c r="E866" s="257" t="s">
        <v>19</v>
      </c>
      <c r="F866" s="258" t="s">
        <v>156</v>
      </c>
      <c r="G866" s="256"/>
      <c r="H866" s="259">
        <v>-53.277999999999999</v>
      </c>
      <c r="I866" s="260"/>
      <c r="J866" s="256"/>
      <c r="K866" s="256"/>
      <c r="L866" s="261"/>
      <c r="M866" s="262"/>
      <c r="N866" s="263"/>
      <c r="O866" s="263"/>
      <c r="P866" s="263"/>
      <c r="Q866" s="263"/>
      <c r="R866" s="263"/>
      <c r="S866" s="263"/>
      <c r="T866" s="264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T866" s="265" t="s">
        <v>141</v>
      </c>
      <c r="AU866" s="265" t="s">
        <v>85</v>
      </c>
      <c r="AV866" s="16" t="s">
        <v>157</v>
      </c>
      <c r="AW866" s="16" t="s">
        <v>35</v>
      </c>
      <c r="AX866" s="16" t="s">
        <v>75</v>
      </c>
      <c r="AY866" s="265" t="s">
        <v>126</v>
      </c>
    </row>
    <row r="867" s="15" customFormat="1">
      <c r="A867" s="15"/>
      <c r="B867" s="244"/>
      <c r="C867" s="245"/>
      <c r="D867" s="215" t="s">
        <v>141</v>
      </c>
      <c r="E867" s="246" t="s">
        <v>19</v>
      </c>
      <c r="F867" s="247" t="s">
        <v>146</v>
      </c>
      <c r="G867" s="245"/>
      <c r="H867" s="248">
        <v>231.40899999999974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54" t="s">
        <v>141</v>
      </c>
      <c r="AU867" s="254" t="s">
        <v>85</v>
      </c>
      <c r="AV867" s="15" t="s">
        <v>133</v>
      </c>
      <c r="AW867" s="15" t="s">
        <v>35</v>
      </c>
      <c r="AX867" s="15" t="s">
        <v>83</v>
      </c>
      <c r="AY867" s="254" t="s">
        <v>126</v>
      </c>
    </row>
    <row r="868" s="2" customFormat="1" ht="24.15" customHeight="1">
      <c r="A868" s="40"/>
      <c r="B868" s="41"/>
      <c r="C868" s="202" t="s">
        <v>832</v>
      </c>
      <c r="D868" s="202" t="s">
        <v>128</v>
      </c>
      <c r="E868" s="203" t="s">
        <v>833</v>
      </c>
      <c r="F868" s="204" t="s">
        <v>834</v>
      </c>
      <c r="G868" s="205" t="s">
        <v>348</v>
      </c>
      <c r="H868" s="206">
        <v>1042.424</v>
      </c>
      <c r="I868" s="207"/>
      <c r="J868" s="208">
        <f>ROUND(I868*H868,2)</f>
        <v>0</v>
      </c>
      <c r="K868" s="204" t="s">
        <v>132</v>
      </c>
      <c r="L868" s="46"/>
      <c r="M868" s="209" t="s">
        <v>19</v>
      </c>
      <c r="N868" s="210" t="s">
        <v>46</v>
      </c>
      <c r="O868" s="86"/>
      <c r="P868" s="211">
        <f>O868*H868</f>
        <v>0</v>
      </c>
      <c r="Q868" s="211">
        <v>0</v>
      </c>
      <c r="R868" s="211">
        <f>Q868*H868</f>
        <v>0</v>
      </c>
      <c r="S868" s="211">
        <v>0</v>
      </c>
      <c r="T868" s="212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13" t="s">
        <v>133</v>
      </c>
      <c r="AT868" s="213" t="s">
        <v>128</v>
      </c>
      <c r="AU868" s="213" t="s">
        <v>85</v>
      </c>
      <c r="AY868" s="19" t="s">
        <v>126</v>
      </c>
      <c r="BE868" s="214">
        <f>IF(N868="základní",J868,0)</f>
        <v>0</v>
      </c>
      <c r="BF868" s="214">
        <f>IF(N868="snížená",J868,0)</f>
        <v>0</v>
      </c>
      <c r="BG868" s="214">
        <f>IF(N868="zákl. přenesená",J868,0)</f>
        <v>0</v>
      </c>
      <c r="BH868" s="214">
        <f>IF(N868="sníž. přenesená",J868,0)</f>
        <v>0</v>
      </c>
      <c r="BI868" s="214">
        <f>IF(N868="nulová",J868,0)</f>
        <v>0</v>
      </c>
      <c r="BJ868" s="19" t="s">
        <v>83</v>
      </c>
      <c r="BK868" s="214">
        <f>ROUND(I868*H868,2)</f>
        <v>0</v>
      </c>
      <c r="BL868" s="19" t="s">
        <v>133</v>
      </c>
      <c r="BM868" s="213" t="s">
        <v>835</v>
      </c>
    </row>
    <row r="869" s="2" customFormat="1">
      <c r="A869" s="40"/>
      <c r="B869" s="41"/>
      <c r="C869" s="42"/>
      <c r="D869" s="215" t="s">
        <v>135</v>
      </c>
      <c r="E869" s="42"/>
      <c r="F869" s="216" t="s">
        <v>834</v>
      </c>
      <c r="G869" s="42"/>
      <c r="H869" s="42"/>
      <c r="I869" s="217"/>
      <c r="J869" s="42"/>
      <c r="K869" s="42"/>
      <c r="L869" s="46"/>
      <c r="M869" s="218"/>
      <c r="N869" s="219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135</v>
      </c>
      <c r="AU869" s="19" t="s">
        <v>85</v>
      </c>
    </row>
    <row r="870" s="2" customFormat="1">
      <c r="A870" s="40"/>
      <c r="B870" s="41"/>
      <c r="C870" s="42"/>
      <c r="D870" s="220" t="s">
        <v>137</v>
      </c>
      <c r="E870" s="42"/>
      <c r="F870" s="221" t="s">
        <v>836</v>
      </c>
      <c r="G870" s="42"/>
      <c r="H870" s="42"/>
      <c r="I870" s="217"/>
      <c r="J870" s="42"/>
      <c r="K870" s="42"/>
      <c r="L870" s="46"/>
      <c r="M870" s="218"/>
      <c r="N870" s="219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137</v>
      </c>
      <c r="AU870" s="19" t="s">
        <v>85</v>
      </c>
    </row>
    <row r="871" s="14" customFormat="1">
      <c r="A871" s="14"/>
      <c r="B871" s="233"/>
      <c r="C871" s="234"/>
      <c r="D871" s="215" t="s">
        <v>141</v>
      </c>
      <c r="E871" s="235" t="s">
        <v>19</v>
      </c>
      <c r="F871" s="236" t="s">
        <v>837</v>
      </c>
      <c r="G871" s="234"/>
      <c r="H871" s="237">
        <v>36.337000000000003</v>
      </c>
      <c r="I871" s="238"/>
      <c r="J871" s="234"/>
      <c r="K871" s="234"/>
      <c r="L871" s="239"/>
      <c r="M871" s="240"/>
      <c r="N871" s="241"/>
      <c r="O871" s="241"/>
      <c r="P871" s="241"/>
      <c r="Q871" s="241"/>
      <c r="R871" s="241"/>
      <c r="S871" s="241"/>
      <c r="T871" s="24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3" t="s">
        <v>141</v>
      </c>
      <c r="AU871" s="243" t="s">
        <v>85</v>
      </c>
      <c r="AV871" s="14" t="s">
        <v>85</v>
      </c>
      <c r="AW871" s="14" t="s">
        <v>35</v>
      </c>
      <c r="AX871" s="14" t="s">
        <v>75</v>
      </c>
      <c r="AY871" s="243" t="s">
        <v>126</v>
      </c>
    </row>
    <row r="872" s="14" customFormat="1">
      <c r="A872" s="14"/>
      <c r="B872" s="233"/>
      <c r="C872" s="234"/>
      <c r="D872" s="215" t="s">
        <v>141</v>
      </c>
      <c r="E872" s="235" t="s">
        <v>19</v>
      </c>
      <c r="F872" s="236" t="s">
        <v>838</v>
      </c>
      <c r="G872" s="234"/>
      <c r="H872" s="237">
        <v>3.1960000000000002</v>
      </c>
      <c r="I872" s="238"/>
      <c r="J872" s="234"/>
      <c r="K872" s="234"/>
      <c r="L872" s="239"/>
      <c r="M872" s="240"/>
      <c r="N872" s="241"/>
      <c r="O872" s="241"/>
      <c r="P872" s="241"/>
      <c r="Q872" s="241"/>
      <c r="R872" s="241"/>
      <c r="S872" s="241"/>
      <c r="T872" s="24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3" t="s">
        <v>141</v>
      </c>
      <c r="AU872" s="243" t="s">
        <v>85</v>
      </c>
      <c r="AV872" s="14" t="s">
        <v>85</v>
      </c>
      <c r="AW872" s="14" t="s">
        <v>35</v>
      </c>
      <c r="AX872" s="14" t="s">
        <v>75</v>
      </c>
      <c r="AY872" s="243" t="s">
        <v>126</v>
      </c>
    </row>
    <row r="873" s="14" customFormat="1">
      <c r="A873" s="14"/>
      <c r="B873" s="233"/>
      <c r="C873" s="234"/>
      <c r="D873" s="215" t="s">
        <v>141</v>
      </c>
      <c r="E873" s="235" t="s">
        <v>19</v>
      </c>
      <c r="F873" s="236" t="s">
        <v>839</v>
      </c>
      <c r="G873" s="234"/>
      <c r="H873" s="237">
        <v>91.079999999999998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3" t="s">
        <v>141</v>
      </c>
      <c r="AU873" s="243" t="s">
        <v>85</v>
      </c>
      <c r="AV873" s="14" t="s">
        <v>85</v>
      </c>
      <c r="AW873" s="14" t="s">
        <v>35</v>
      </c>
      <c r="AX873" s="14" t="s">
        <v>75</v>
      </c>
      <c r="AY873" s="243" t="s">
        <v>126</v>
      </c>
    </row>
    <row r="874" s="14" customFormat="1">
      <c r="A874" s="14"/>
      <c r="B874" s="233"/>
      <c r="C874" s="234"/>
      <c r="D874" s="215" t="s">
        <v>141</v>
      </c>
      <c r="E874" s="235" t="s">
        <v>19</v>
      </c>
      <c r="F874" s="236" t="s">
        <v>840</v>
      </c>
      <c r="G874" s="234"/>
      <c r="H874" s="237">
        <v>24.033999999999999</v>
      </c>
      <c r="I874" s="238"/>
      <c r="J874" s="234"/>
      <c r="K874" s="234"/>
      <c r="L874" s="239"/>
      <c r="M874" s="240"/>
      <c r="N874" s="241"/>
      <c r="O874" s="241"/>
      <c r="P874" s="241"/>
      <c r="Q874" s="241"/>
      <c r="R874" s="241"/>
      <c r="S874" s="241"/>
      <c r="T874" s="24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3" t="s">
        <v>141</v>
      </c>
      <c r="AU874" s="243" t="s">
        <v>85</v>
      </c>
      <c r="AV874" s="14" t="s">
        <v>85</v>
      </c>
      <c r="AW874" s="14" t="s">
        <v>35</v>
      </c>
      <c r="AX874" s="14" t="s">
        <v>75</v>
      </c>
      <c r="AY874" s="243" t="s">
        <v>126</v>
      </c>
    </row>
    <row r="875" s="14" customFormat="1">
      <c r="A875" s="14"/>
      <c r="B875" s="233"/>
      <c r="C875" s="234"/>
      <c r="D875" s="215" t="s">
        <v>141</v>
      </c>
      <c r="E875" s="235" t="s">
        <v>19</v>
      </c>
      <c r="F875" s="236" t="s">
        <v>841</v>
      </c>
      <c r="G875" s="234"/>
      <c r="H875" s="237">
        <v>17.850000000000001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3" t="s">
        <v>141</v>
      </c>
      <c r="AU875" s="243" t="s">
        <v>85</v>
      </c>
      <c r="AV875" s="14" t="s">
        <v>85</v>
      </c>
      <c r="AW875" s="14" t="s">
        <v>35</v>
      </c>
      <c r="AX875" s="14" t="s">
        <v>75</v>
      </c>
      <c r="AY875" s="243" t="s">
        <v>126</v>
      </c>
    </row>
    <row r="876" s="14" customFormat="1">
      <c r="A876" s="14"/>
      <c r="B876" s="233"/>
      <c r="C876" s="234"/>
      <c r="D876" s="215" t="s">
        <v>141</v>
      </c>
      <c r="E876" s="235" t="s">
        <v>19</v>
      </c>
      <c r="F876" s="236" t="s">
        <v>842</v>
      </c>
      <c r="G876" s="234"/>
      <c r="H876" s="237">
        <v>866.75199999999995</v>
      </c>
      <c r="I876" s="238"/>
      <c r="J876" s="234"/>
      <c r="K876" s="234"/>
      <c r="L876" s="239"/>
      <c r="M876" s="240"/>
      <c r="N876" s="241"/>
      <c r="O876" s="241"/>
      <c r="P876" s="241"/>
      <c r="Q876" s="241"/>
      <c r="R876" s="241"/>
      <c r="S876" s="241"/>
      <c r="T876" s="24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3" t="s">
        <v>141</v>
      </c>
      <c r="AU876" s="243" t="s">
        <v>85</v>
      </c>
      <c r="AV876" s="14" t="s">
        <v>85</v>
      </c>
      <c r="AW876" s="14" t="s">
        <v>35</v>
      </c>
      <c r="AX876" s="14" t="s">
        <v>75</v>
      </c>
      <c r="AY876" s="243" t="s">
        <v>126</v>
      </c>
    </row>
    <row r="877" s="14" customFormat="1">
      <c r="A877" s="14"/>
      <c r="B877" s="233"/>
      <c r="C877" s="234"/>
      <c r="D877" s="215" t="s">
        <v>141</v>
      </c>
      <c r="E877" s="235" t="s">
        <v>19</v>
      </c>
      <c r="F877" s="236" t="s">
        <v>843</v>
      </c>
      <c r="G877" s="234"/>
      <c r="H877" s="237">
        <v>3.1749999999999998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3" t="s">
        <v>141</v>
      </c>
      <c r="AU877" s="243" t="s">
        <v>85</v>
      </c>
      <c r="AV877" s="14" t="s">
        <v>85</v>
      </c>
      <c r="AW877" s="14" t="s">
        <v>35</v>
      </c>
      <c r="AX877" s="14" t="s">
        <v>75</v>
      </c>
      <c r="AY877" s="243" t="s">
        <v>126</v>
      </c>
    </row>
    <row r="878" s="15" customFormat="1">
      <c r="A878" s="15"/>
      <c r="B878" s="244"/>
      <c r="C878" s="245"/>
      <c r="D878" s="215" t="s">
        <v>141</v>
      </c>
      <c r="E878" s="246" t="s">
        <v>19</v>
      </c>
      <c r="F878" s="247" t="s">
        <v>146</v>
      </c>
      <c r="G878" s="245"/>
      <c r="H878" s="248">
        <v>1042.424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54" t="s">
        <v>141</v>
      </c>
      <c r="AU878" s="254" t="s">
        <v>85</v>
      </c>
      <c r="AV878" s="15" t="s">
        <v>133</v>
      </c>
      <c r="AW878" s="15" t="s">
        <v>35</v>
      </c>
      <c r="AX878" s="15" t="s">
        <v>83</v>
      </c>
      <c r="AY878" s="254" t="s">
        <v>126</v>
      </c>
    </row>
    <row r="879" s="2" customFormat="1" ht="21.75" customHeight="1">
      <c r="A879" s="40"/>
      <c r="B879" s="41"/>
      <c r="C879" s="202" t="s">
        <v>844</v>
      </c>
      <c r="D879" s="202" t="s">
        <v>128</v>
      </c>
      <c r="E879" s="203" t="s">
        <v>845</v>
      </c>
      <c r="F879" s="204" t="s">
        <v>846</v>
      </c>
      <c r="G879" s="205" t="s">
        <v>348</v>
      </c>
      <c r="H879" s="206">
        <v>0.65600000000000003</v>
      </c>
      <c r="I879" s="207"/>
      <c r="J879" s="208">
        <f>ROUND(I879*H879,2)</f>
        <v>0</v>
      </c>
      <c r="K879" s="204" t="s">
        <v>132</v>
      </c>
      <c r="L879" s="46"/>
      <c r="M879" s="209" t="s">
        <v>19</v>
      </c>
      <c r="N879" s="210" t="s">
        <v>46</v>
      </c>
      <c r="O879" s="86"/>
      <c r="P879" s="211">
        <f>O879*H879</f>
        <v>0</v>
      </c>
      <c r="Q879" s="211">
        <v>0</v>
      </c>
      <c r="R879" s="211">
        <f>Q879*H879</f>
        <v>0</v>
      </c>
      <c r="S879" s="211">
        <v>0</v>
      </c>
      <c r="T879" s="212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13" t="s">
        <v>133</v>
      </c>
      <c r="AT879" s="213" t="s">
        <v>128</v>
      </c>
      <c r="AU879" s="213" t="s">
        <v>85</v>
      </c>
      <c r="AY879" s="19" t="s">
        <v>126</v>
      </c>
      <c r="BE879" s="214">
        <f>IF(N879="základní",J879,0)</f>
        <v>0</v>
      </c>
      <c r="BF879" s="214">
        <f>IF(N879="snížená",J879,0)</f>
        <v>0</v>
      </c>
      <c r="BG879" s="214">
        <f>IF(N879="zákl. přenesená",J879,0)</f>
        <v>0</v>
      </c>
      <c r="BH879" s="214">
        <f>IF(N879="sníž. přenesená",J879,0)</f>
        <v>0</v>
      </c>
      <c r="BI879" s="214">
        <f>IF(N879="nulová",J879,0)</f>
        <v>0</v>
      </c>
      <c r="BJ879" s="19" t="s">
        <v>83</v>
      </c>
      <c r="BK879" s="214">
        <f>ROUND(I879*H879,2)</f>
        <v>0</v>
      </c>
      <c r="BL879" s="19" t="s">
        <v>133</v>
      </c>
      <c r="BM879" s="213" t="s">
        <v>847</v>
      </c>
    </row>
    <row r="880" s="2" customFormat="1">
      <c r="A880" s="40"/>
      <c r="B880" s="41"/>
      <c r="C880" s="42"/>
      <c r="D880" s="215" t="s">
        <v>135</v>
      </c>
      <c r="E880" s="42"/>
      <c r="F880" s="216" t="s">
        <v>848</v>
      </c>
      <c r="G880" s="42"/>
      <c r="H880" s="42"/>
      <c r="I880" s="217"/>
      <c r="J880" s="42"/>
      <c r="K880" s="42"/>
      <c r="L880" s="46"/>
      <c r="M880" s="218"/>
      <c r="N880" s="219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135</v>
      </c>
      <c r="AU880" s="19" t="s">
        <v>85</v>
      </c>
    </row>
    <row r="881" s="2" customFormat="1">
      <c r="A881" s="40"/>
      <c r="B881" s="41"/>
      <c r="C881" s="42"/>
      <c r="D881" s="220" t="s">
        <v>137</v>
      </c>
      <c r="E881" s="42"/>
      <c r="F881" s="221" t="s">
        <v>849</v>
      </c>
      <c r="G881" s="42"/>
      <c r="H881" s="42"/>
      <c r="I881" s="217"/>
      <c r="J881" s="42"/>
      <c r="K881" s="42"/>
      <c r="L881" s="46"/>
      <c r="M881" s="218"/>
      <c r="N881" s="219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137</v>
      </c>
      <c r="AU881" s="19" t="s">
        <v>85</v>
      </c>
    </row>
    <row r="882" s="2" customFormat="1">
      <c r="A882" s="40"/>
      <c r="B882" s="41"/>
      <c r="C882" s="42"/>
      <c r="D882" s="215" t="s">
        <v>139</v>
      </c>
      <c r="E882" s="42"/>
      <c r="F882" s="222" t="s">
        <v>850</v>
      </c>
      <c r="G882" s="42"/>
      <c r="H882" s="42"/>
      <c r="I882" s="217"/>
      <c r="J882" s="42"/>
      <c r="K882" s="42"/>
      <c r="L882" s="46"/>
      <c r="M882" s="218"/>
      <c r="N882" s="219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139</v>
      </c>
      <c r="AU882" s="19" t="s">
        <v>85</v>
      </c>
    </row>
    <row r="883" s="2" customFormat="1" ht="16.5" customHeight="1">
      <c r="A883" s="40"/>
      <c r="B883" s="41"/>
      <c r="C883" s="202" t="s">
        <v>851</v>
      </c>
      <c r="D883" s="202" t="s">
        <v>128</v>
      </c>
      <c r="E883" s="203" t="s">
        <v>852</v>
      </c>
      <c r="F883" s="204" t="s">
        <v>853</v>
      </c>
      <c r="G883" s="205" t="s">
        <v>348</v>
      </c>
      <c r="H883" s="206">
        <v>3</v>
      </c>
      <c r="I883" s="207"/>
      <c r="J883" s="208">
        <f>ROUND(I883*H883,2)</f>
        <v>0</v>
      </c>
      <c r="K883" s="204" t="s">
        <v>132</v>
      </c>
      <c r="L883" s="46"/>
      <c r="M883" s="209" t="s">
        <v>19</v>
      </c>
      <c r="N883" s="210" t="s">
        <v>46</v>
      </c>
      <c r="O883" s="86"/>
      <c r="P883" s="211">
        <f>O883*H883</f>
        <v>0</v>
      </c>
      <c r="Q883" s="211">
        <v>0</v>
      </c>
      <c r="R883" s="211">
        <f>Q883*H883</f>
        <v>0</v>
      </c>
      <c r="S883" s="211">
        <v>0</v>
      </c>
      <c r="T883" s="212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13" t="s">
        <v>133</v>
      </c>
      <c r="AT883" s="213" t="s">
        <v>128</v>
      </c>
      <c r="AU883" s="213" t="s">
        <v>85</v>
      </c>
      <c r="AY883" s="19" t="s">
        <v>126</v>
      </c>
      <c r="BE883" s="214">
        <f>IF(N883="základní",J883,0)</f>
        <v>0</v>
      </c>
      <c r="BF883" s="214">
        <f>IF(N883="snížená",J883,0)</f>
        <v>0</v>
      </c>
      <c r="BG883" s="214">
        <f>IF(N883="zákl. přenesená",J883,0)</f>
        <v>0</v>
      </c>
      <c r="BH883" s="214">
        <f>IF(N883="sníž. přenesená",J883,0)</f>
        <v>0</v>
      </c>
      <c r="BI883" s="214">
        <f>IF(N883="nulová",J883,0)</f>
        <v>0</v>
      </c>
      <c r="BJ883" s="19" t="s">
        <v>83</v>
      </c>
      <c r="BK883" s="214">
        <f>ROUND(I883*H883,2)</f>
        <v>0</v>
      </c>
      <c r="BL883" s="19" t="s">
        <v>133</v>
      </c>
      <c r="BM883" s="213" t="s">
        <v>854</v>
      </c>
    </row>
    <row r="884" s="2" customFormat="1">
      <c r="A884" s="40"/>
      <c r="B884" s="41"/>
      <c r="C884" s="42"/>
      <c r="D884" s="215" t="s">
        <v>135</v>
      </c>
      <c r="E884" s="42"/>
      <c r="F884" s="216" t="s">
        <v>855</v>
      </c>
      <c r="G884" s="42"/>
      <c r="H884" s="42"/>
      <c r="I884" s="217"/>
      <c r="J884" s="42"/>
      <c r="K884" s="42"/>
      <c r="L884" s="46"/>
      <c r="M884" s="218"/>
      <c r="N884" s="219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135</v>
      </c>
      <c r="AU884" s="19" t="s">
        <v>85</v>
      </c>
    </row>
    <row r="885" s="2" customFormat="1">
      <c r="A885" s="40"/>
      <c r="B885" s="41"/>
      <c r="C885" s="42"/>
      <c r="D885" s="220" t="s">
        <v>137</v>
      </c>
      <c r="E885" s="42"/>
      <c r="F885" s="221" t="s">
        <v>856</v>
      </c>
      <c r="G885" s="42"/>
      <c r="H885" s="42"/>
      <c r="I885" s="217"/>
      <c r="J885" s="42"/>
      <c r="K885" s="42"/>
      <c r="L885" s="46"/>
      <c r="M885" s="218"/>
      <c r="N885" s="219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137</v>
      </c>
      <c r="AU885" s="19" t="s">
        <v>85</v>
      </c>
    </row>
    <row r="886" s="2" customFormat="1">
      <c r="A886" s="40"/>
      <c r="B886" s="41"/>
      <c r="C886" s="42"/>
      <c r="D886" s="215" t="s">
        <v>139</v>
      </c>
      <c r="E886" s="42"/>
      <c r="F886" s="222" t="s">
        <v>857</v>
      </c>
      <c r="G886" s="42"/>
      <c r="H886" s="42"/>
      <c r="I886" s="217"/>
      <c r="J886" s="42"/>
      <c r="K886" s="42"/>
      <c r="L886" s="46"/>
      <c r="M886" s="218"/>
      <c r="N886" s="219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139</v>
      </c>
      <c r="AU886" s="19" t="s">
        <v>85</v>
      </c>
    </row>
    <row r="887" s="13" customFormat="1">
      <c r="A887" s="13"/>
      <c r="B887" s="223"/>
      <c r="C887" s="224"/>
      <c r="D887" s="215" t="s">
        <v>141</v>
      </c>
      <c r="E887" s="225" t="s">
        <v>19</v>
      </c>
      <c r="F887" s="226" t="s">
        <v>858</v>
      </c>
      <c r="G887" s="224"/>
      <c r="H887" s="225" t="s">
        <v>19</v>
      </c>
      <c r="I887" s="227"/>
      <c r="J887" s="224"/>
      <c r="K887" s="224"/>
      <c r="L887" s="228"/>
      <c r="M887" s="229"/>
      <c r="N887" s="230"/>
      <c r="O887" s="230"/>
      <c r="P887" s="230"/>
      <c r="Q887" s="230"/>
      <c r="R887" s="230"/>
      <c r="S887" s="230"/>
      <c r="T887" s="23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2" t="s">
        <v>141</v>
      </c>
      <c r="AU887" s="232" t="s">
        <v>85</v>
      </c>
      <c r="AV887" s="13" t="s">
        <v>83</v>
      </c>
      <c r="AW887" s="13" t="s">
        <v>35</v>
      </c>
      <c r="AX887" s="13" t="s">
        <v>75</v>
      </c>
      <c r="AY887" s="232" t="s">
        <v>126</v>
      </c>
    </row>
    <row r="888" s="14" customFormat="1">
      <c r="A888" s="14"/>
      <c r="B888" s="233"/>
      <c r="C888" s="234"/>
      <c r="D888" s="215" t="s">
        <v>141</v>
      </c>
      <c r="E888" s="235" t="s">
        <v>19</v>
      </c>
      <c r="F888" s="236" t="s">
        <v>859</v>
      </c>
      <c r="G888" s="234"/>
      <c r="H888" s="237">
        <v>3</v>
      </c>
      <c r="I888" s="238"/>
      <c r="J888" s="234"/>
      <c r="K888" s="234"/>
      <c r="L888" s="239"/>
      <c r="M888" s="240"/>
      <c r="N888" s="241"/>
      <c r="O888" s="241"/>
      <c r="P888" s="241"/>
      <c r="Q888" s="241"/>
      <c r="R888" s="241"/>
      <c r="S888" s="241"/>
      <c r="T888" s="24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3" t="s">
        <v>141</v>
      </c>
      <c r="AU888" s="243" t="s">
        <v>85</v>
      </c>
      <c r="AV888" s="14" t="s">
        <v>85</v>
      </c>
      <c r="AW888" s="14" t="s">
        <v>35</v>
      </c>
      <c r="AX888" s="14" t="s">
        <v>83</v>
      </c>
      <c r="AY888" s="243" t="s">
        <v>126</v>
      </c>
    </row>
    <row r="889" s="2" customFormat="1" ht="16.5" customHeight="1">
      <c r="A889" s="40"/>
      <c r="B889" s="41"/>
      <c r="C889" s="202" t="s">
        <v>860</v>
      </c>
      <c r="D889" s="202" t="s">
        <v>128</v>
      </c>
      <c r="E889" s="203" t="s">
        <v>861</v>
      </c>
      <c r="F889" s="204" t="s">
        <v>862</v>
      </c>
      <c r="G889" s="205" t="s">
        <v>348</v>
      </c>
      <c r="H889" s="206">
        <v>27</v>
      </c>
      <c r="I889" s="207"/>
      <c r="J889" s="208">
        <f>ROUND(I889*H889,2)</f>
        <v>0</v>
      </c>
      <c r="K889" s="204" t="s">
        <v>132</v>
      </c>
      <c r="L889" s="46"/>
      <c r="M889" s="209" t="s">
        <v>19</v>
      </c>
      <c r="N889" s="210" t="s">
        <v>46</v>
      </c>
      <c r="O889" s="86"/>
      <c r="P889" s="211">
        <f>O889*H889</f>
        <v>0</v>
      </c>
      <c r="Q889" s="211">
        <v>0</v>
      </c>
      <c r="R889" s="211">
        <f>Q889*H889</f>
        <v>0</v>
      </c>
      <c r="S889" s="211">
        <v>0</v>
      </c>
      <c r="T889" s="212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13" t="s">
        <v>133</v>
      </c>
      <c r="AT889" s="213" t="s">
        <v>128</v>
      </c>
      <c r="AU889" s="213" t="s">
        <v>85</v>
      </c>
      <c r="AY889" s="19" t="s">
        <v>126</v>
      </c>
      <c r="BE889" s="214">
        <f>IF(N889="základní",J889,0)</f>
        <v>0</v>
      </c>
      <c r="BF889" s="214">
        <f>IF(N889="snížená",J889,0)</f>
        <v>0</v>
      </c>
      <c r="BG889" s="214">
        <f>IF(N889="zákl. přenesená",J889,0)</f>
        <v>0</v>
      </c>
      <c r="BH889" s="214">
        <f>IF(N889="sníž. přenesená",J889,0)</f>
        <v>0</v>
      </c>
      <c r="BI889" s="214">
        <f>IF(N889="nulová",J889,0)</f>
        <v>0</v>
      </c>
      <c r="BJ889" s="19" t="s">
        <v>83</v>
      </c>
      <c r="BK889" s="214">
        <f>ROUND(I889*H889,2)</f>
        <v>0</v>
      </c>
      <c r="BL889" s="19" t="s">
        <v>133</v>
      </c>
      <c r="BM889" s="213" t="s">
        <v>863</v>
      </c>
    </row>
    <row r="890" s="2" customFormat="1">
      <c r="A890" s="40"/>
      <c r="B890" s="41"/>
      <c r="C890" s="42"/>
      <c r="D890" s="215" t="s">
        <v>135</v>
      </c>
      <c r="E890" s="42"/>
      <c r="F890" s="216" t="s">
        <v>864</v>
      </c>
      <c r="G890" s="42"/>
      <c r="H890" s="42"/>
      <c r="I890" s="217"/>
      <c r="J890" s="42"/>
      <c r="K890" s="42"/>
      <c r="L890" s="46"/>
      <c r="M890" s="218"/>
      <c r="N890" s="219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135</v>
      </c>
      <c r="AU890" s="19" t="s">
        <v>85</v>
      </c>
    </row>
    <row r="891" s="2" customFormat="1">
      <c r="A891" s="40"/>
      <c r="B891" s="41"/>
      <c r="C891" s="42"/>
      <c r="D891" s="220" t="s">
        <v>137</v>
      </c>
      <c r="E891" s="42"/>
      <c r="F891" s="221" t="s">
        <v>865</v>
      </c>
      <c r="G891" s="42"/>
      <c r="H891" s="42"/>
      <c r="I891" s="217"/>
      <c r="J891" s="42"/>
      <c r="K891" s="42"/>
      <c r="L891" s="46"/>
      <c r="M891" s="218"/>
      <c r="N891" s="219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137</v>
      </c>
      <c r="AU891" s="19" t="s">
        <v>85</v>
      </c>
    </row>
    <row r="892" s="2" customFormat="1">
      <c r="A892" s="40"/>
      <c r="B892" s="41"/>
      <c r="C892" s="42"/>
      <c r="D892" s="215" t="s">
        <v>139</v>
      </c>
      <c r="E892" s="42"/>
      <c r="F892" s="222" t="s">
        <v>857</v>
      </c>
      <c r="G892" s="42"/>
      <c r="H892" s="42"/>
      <c r="I892" s="217"/>
      <c r="J892" s="42"/>
      <c r="K892" s="42"/>
      <c r="L892" s="46"/>
      <c r="M892" s="218"/>
      <c r="N892" s="219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139</v>
      </c>
      <c r="AU892" s="19" t="s">
        <v>85</v>
      </c>
    </row>
    <row r="893" s="13" customFormat="1">
      <c r="A893" s="13"/>
      <c r="B893" s="223"/>
      <c r="C893" s="224"/>
      <c r="D893" s="215" t="s">
        <v>141</v>
      </c>
      <c r="E893" s="225" t="s">
        <v>19</v>
      </c>
      <c r="F893" s="226" t="s">
        <v>858</v>
      </c>
      <c r="G893" s="224"/>
      <c r="H893" s="225" t="s">
        <v>19</v>
      </c>
      <c r="I893" s="227"/>
      <c r="J893" s="224"/>
      <c r="K893" s="224"/>
      <c r="L893" s="228"/>
      <c r="M893" s="229"/>
      <c r="N893" s="230"/>
      <c r="O893" s="230"/>
      <c r="P893" s="230"/>
      <c r="Q893" s="230"/>
      <c r="R893" s="230"/>
      <c r="S893" s="230"/>
      <c r="T893" s="23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2" t="s">
        <v>141</v>
      </c>
      <c r="AU893" s="232" t="s">
        <v>85</v>
      </c>
      <c r="AV893" s="13" t="s">
        <v>83</v>
      </c>
      <c r="AW893" s="13" t="s">
        <v>35</v>
      </c>
      <c r="AX893" s="13" t="s">
        <v>75</v>
      </c>
      <c r="AY893" s="232" t="s">
        <v>126</v>
      </c>
    </row>
    <row r="894" s="14" customFormat="1">
      <c r="A894" s="14"/>
      <c r="B894" s="233"/>
      <c r="C894" s="234"/>
      <c r="D894" s="215" t="s">
        <v>141</v>
      </c>
      <c r="E894" s="235" t="s">
        <v>19</v>
      </c>
      <c r="F894" s="236" t="s">
        <v>866</v>
      </c>
      <c r="G894" s="234"/>
      <c r="H894" s="237">
        <v>27</v>
      </c>
      <c r="I894" s="238"/>
      <c r="J894" s="234"/>
      <c r="K894" s="234"/>
      <c r="L894" s="239"/>
      <c r="M894" s="240"/>
      <c r="N894" s="241"/>
      <c r="O894" s="241"/>
      <c r="P894" s="241"/>
      <c r="Q894" s="241"/>
      <c r="R894" s="241"/>
      <c r="S894" s="241"/>
      <c r="T894" s="24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3" t="s">
        <v>141</v>
      </c>
      <c r="AU894" s="243" t="s">
        <v>85</v>
      </c>
      <c r="AV894" s="14" t="s">
        <v>85</v>
      </c>
      <c r="AW894" s="14" t="s">
        <v>35</v>
      </c>
      <c r="AX894" s="14" t="s">
        <v>83</v>
      </c>
      <c r="AY894" s="243" t="s">
        <v>126</v>
      </c>
    </row>
    <row r="895" s="2" customFormat="1" ht="16.5" customHeight="1">
      <c r="A895" s="40"/>
      <c r="B895" s="41"/>
      <c r="C895" s="202" t="s">
        <v>867</v>
      </c>
      <c r="D895" s="202" t="s">
        <v>128</v>
      </c>
      <c r="E895" s="203" t="s">
        <v>868</v>
      </c>
      <c r="F895" s="204" t="s">
        <v>869</v>
      </c>
      <c r="G895" s="205" t="s">
        <v>348</v>
      </c>
      <c r="H895" s="206">
        <v>3</v>
      </c>
      <c r="I895" s="207"/>
      <c r="J895" s="208">
        <f>ROUND(I895*H895,2)</f>
        <v>0</v>
      </c>
      <c r="K895" s="204" t="s">
        <v>132</v>
      </c>
      <c r="L895" s="46"/>
      <c r="M895" s="209" t="s">
        <v>19</v>
      </c>
      <c r="N895" s="210" t="s">
        <v>46</v>
      </c>
      <c r="O895" s="86"/>
      <c r="P895" s="211">
        <f>O895*H895</f>
        <v>0</v>
      </c>
      <c r="Q895" s="211">
        <v>0</v>
      </c>
      <c r="R895" s="211">
        <f>Q895*H895</f>
        <v>0</v>
      </c>
      <c r="S895" s="211">
        <v>0</v>
      </c>
      <c r="T895" s="212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13" t="s">
        <v>133</v>
      </c>
      <c r="AT895" s="213" t="s">
        <v>128</v>
      </c>
      <c r="AU895" s="213" t="s">
        <v>85</v>
      </c>
      <c r="AY895" s="19" t="s">
        <v>126</v>
      </c>
      <c r="BE895" s="214">
        <f>IF(N895="základní",J895,0)</f>
        <v>0</v>
      </c>
      <c r="BF895" s="214">
        <f>IF(N895="snížená",J895,0)</f>
        <v>0</v>
      </c>
      <c r="BG895" s="214">
        <f>IF(N895="zákl. přenesená",J895,0)</f>
        <v>0</v>
      </c>
      <c r="BH895" s="214">
        <f>IF(N895="sníž. přenesená",J895,0)</f>
        <v>0</v>
      </c>
      <c r="BI895" s="214">
        <f>IF(N895="nulová",J895,0)</f>
        <v>0</v>
      </c>
      <c r="BJ895" s="19" t="s">
        <v>83</v>
      </c>
      <c r="BK895" s="214">
        <f>ROUND(I895*H895,2)</f>
        <v>0</v>
      </c>
      <c r="BL895" s="19" t="s">
        <v>133</v>
      </c>
      <c r="BM895" s="213" t="s">
        <v>870</v>
      </c>
    </row>
    <row r="896" s="2" customFormat="1">
      <c r="A896" s="40"/>
      <c r="B896" s="41"/>
      <c r="C896" s="42"/>
      <c r="D896" s="215" t="s">
        <v>135</v>
      </c>
      <c r="E896" s="42"/>
      <c r="F896" s="216" t="s">
        <v>871</v>
      </c>
      <c r="G896" s="42"/>
      <c r="H896" s="42"/>
      <c r="I896" s="217"/>
      <c r="J896" s="42"/>
      <c r="K896" s="42"/>
      <c r="L896" s="46"/>
      <c r="M896" s="218"/>
      <c r="N896" s="219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135</v>
      </c>
      <c r="AU896" s="19" t="s">
        <v>85</v>
      </c>
    </row>
    <row r="897" s="2" customFormat="1">
      <c r="A897" s="40"/>
      <c r="B897" s="41"/>
      <c r="C897" s="42"/>
      <c r="D897" s="220" t="s">
        <v>137</v>
      </c>
      <c r="E897" s="42"/>
      <c r="F897" s="221" t="s">
        <v>872</v>
      </c>
      <c r="G897" s="42"/>
      <c r="H897" s="42"/>
      <c r="I897" s="217"/>
      <c r="J897" s="42"/>
      <c r="K897" s="42"/>
      <c r="L897" s="46"/>
      <c r="M897" s="218"/>
      <c r="N897" s="219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137</v>
      </c>
      <c r="AU897" s="19" t="s">
        <v>85</v>
      </c>
    </row>
    <row r="898" s="2" customFormat="1">
      <c r="A898" s="40"/>
      <c r="B898" s="41"/>
      <c r="C898" s="42"/>
      <c r="D898" s="215" t="s">
        <v>139</v>
      </c>
      <c r="E898" s="42"/>
      <c r="F898" s="222" t="s">
        <v>825</v>
      </c>
      <c r="G898" s="42"/>
      <c r="H898" s="42"/>
      <c r="I898" s="217"/>
      <c r="J898" s="42"/>
      <c r="K898" s="42"/>
      <c r="L898" s="46"/>
      <c r="M898" s="218"/>
      <c r="N898" s="219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139</v>
      </c>
      <c r="AU898" s="19" t="s">
        <v>85</v>
      </c>
    </row>
    <row r="899" s="13" customFormat="1">
      <c r="A899" s="13"/>
      <c r="B899" s="223"/>
      <c r="C899" s="224"/>
      <c r="D899" s="215" t="s">
        <v>141</v>
      </c>
      <c r="E899" s="225" t="s">
        <v>19</v>
      </c>
      <c r="F899" s="226" t="s">
        <v>873</v>
      </c>
      <c r="G899" s="224"/>
      <c r="H899" s="225" t="s">
        <v>19</v>
      </c>
      <c r="I899" s="227"/>
      <c r="J899" s="224"/>
      <c r="K899" s="224"/>
      <c r="L899" s="228"/>
      <c r="M899" s="229"/>
      <c r="N899" s="230"/>
      <c r="O899" s="230"/>
      <c r="P899" s="230"/>
      <c r="Q899" s="230"/>
      <c r="R899" s="230"/>
      <c r="S899" s="230"/>
      <c r="T899" s="23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2" t="s">
        <v>141</v>
      </c>
      <c r="AU899" s="232" t="s">
        <v>85</v>
      </c>
      <c r="AV899" s="13" t="s">
        <v>83</v>
      </c>
      <c r="AW899" s="13" t="s">
        <v>35</v>
      </c>
      <c r="AX899" s="13" t="s">
        <v>75</v>
      </c>
      <c r="AY899" s="232" t="s">
        <v>126</v>
      </c>
    </row>
    <row r="900" s="14" customFormat="1">
      <c r="A900" s="14"/>
      <c r="B900" s="233"/>
      <c r="C900" s="234"/>
      <c r="D900" s="215" t="s">
        <v>141</v>
      </c>
      <c r="E900" s="235" t="s">
        <v>19</v>
      </c>
      <c r="F900" s="236" t="s">
        <v>859</v>
      </c>
      <c r="G900" s="234"/>
      <c r="H900" s="237">
        <v>3</v>
      </c>
      <c r="I900" s="238"/>
      <c r="J900" s="234"/>
      <c r="K900" s="234"/>
      <c r="L900" s="239"/>
      <c r="M900" s="240"/>
      <c r="N900" s="241"/>
      <c r="O900" s="241"/>
      <c r="P900" s="241"/>
      <c r="Q900" s="241"/>
      <c r="R900" s="241"/>
      <c r="S900" s="241"/>
      <c r="T900" s="24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3" t="s">
        <v>141</v>
      </c>
      <c r="AU900" s="243" t="s">
        <v>85</v>
      </c>
      <c r="AV900" s="14" t="s">
        <v>85</v>
      </c>
      <c r="AW900" s="14" t="s">
        <v>35</v>
      </c>
      <c r="AX900" s="14" t="s">
        <v>83</v>
      </c>
      <c r="AY900" s="243" t="s">
        <v>126</v>
      </c>
    </row>
    <row r="901" s="12" customFormat="1" ht="22.8" customHeight="1">
      <c r="A901" s="12"/>
      <c r="B901" s="186"/>
      <c r="C901" s="187"/>
      <c r="D901" s="188" t="s">
        <v>74</v>
      </c>
      <c r="E901" s="200" t="s">
        <v>874</v>
      </c>
      <c r="F901" s="200" t="s">
        <v>875</v>
      </c>
      <c r="G901" s="187"/>
      <c r="H901" s="187"/>
      <c r="I901" s="190"/>
      <c r="J901" s="201">
        <f>BK901</f>
        <v>0</v>
      </c>
      <c r="K901" s="187"/>
      <c r="L901" s="192"/>
      <c r="M901" s="193"/>
      <c r="N901" s="194"/>
      <c r="O901" s="194"/>
      <c r="P901" s="195">
        <f>SUM(P902:P909)</f>
        <v>0</v>
      </c>
      <c r="Q901" s="194"/>
      <c r="R901" s="195">
        <f>SUM(R902:R909)</f>
        <v>0</v>
      </c>
      <c r="S901" s="194"/>
      <c r="T901" s="196">
        <f>SUM(T902:T909)</f>
        <v>0</v>
      </c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R901" s="197" t="s">
        <v>83</v>
      </c>
      <c r="AT901" s="198" t="s">
        <v>74</v>
      </c>
      <c r="AU901" s="198" t="s">
        <v>83</v>
      </c>
      <c r="AY901" s="197" t="s">
        <v>126</v>
      </c>
      <c r="BK901" s="199">
        <f>SUM(BK902:BK909)</f>
        <v>0</v>
      </c>
    </row>
    <row r="902" s="2" customFormat="1" ht="21.75" customHeight="1">
      <c r="A902" s="40"/>
      <c r="B902" s="41"/>
      <c r="C902" s="202" t="s">
        <v>876</v>
      </c>
      <c r="D902" s="202" t="s">
        <v>128</v>
      </c>
      <c r="E902" s="203" t="s">
        <v>877</v>
      </c>
      <c r="F902" s="204" t="s">
        <v>878</v>
      </c>
      <c r="G902" s="205" t="s">
        <v>348</v>
      </c>
      <c r="H902" s="206">
        <v>3022.4560000000001</v>
      </c>
      <c r="I902" s="207"/>
      <c r="J902" s="208">
        <f>ROUND(I902*H902,2)</f>
        <v>0</v>
      </c>
      <c r="K902" s="204" t="s">
        <v>132</v>
      </c>
      <c r="L902" s="46"/>
      <c r="M902" s="209" t="s">
        <v>19</v>
      </c>
      <c r="N902" s="210" t="s">
        <v>46</v>
      </c>
      <c r="O902" s="86"/>
      <c r="P902" s="211">
        <f>O902*H902</f>
        <v>0</v>
      </c>
      <c r="Q902" s="211">
        <v>0</v>
      </c>
      <c r="R902" s="211">
        <f>Q902*H902</f>
        <v>0</v>
      </c>
      <c r="S902" s="211">
        <v>0</v>
      </c>
      <c r="T902" s="212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13" t="s">
        <v>133</v>
      </c>
      <c r="AT902" s="213" t="s">
        <v>128</v>
      </c>
      <c r="AU902" s="213" t="s">
        <v>85</v>
      </c>
      <c r="AY902" s="19" t="s">
        <v>126</v>
      </c>
      <c r="BE902" s="214">
        <f>IF(N902="základní",J902,0)</f>
        <v>0</v>
      </c>
      <c r="BF902" s="214">
        <f>IF(N902="snížená",J902,0)</f>
        <v>0</v>
      </c>
      <c r="BG902" s="214">
        <f>IF(N902="zákl. přenesená",J902,0)</f>
        <v>0</v>
      </c>
      <c r="BH902" s="214">
        <f>IF(N902="sníž. přenesená",J902,0)</f>
        <v>0</v>
      </c>
      <c r="BI902" s="214">
        <f>IF(N902="nulová",J902,0)</f>
        <v>0</v>
      </c>
      <c r="BJ902" s="19" t="s">
        <v>83</v>
      </c>
      <c r="BK902" s="214">
        <f>ROUND(I902*H902,2)</f>
        <v>0</v>
      </c>
      <c r="BL902" s="19" t="s">
        <v>133</v>
      </c>
      <c r="BM902" s="213" t="s">
        <v>879</v>
      </c>
    </row>
    <row r="903" s="2" customFormat="1">
      <c r="A903" s="40"/>
      <c r="B903" s="41"/>
      <c r="C903" s="42"/>
      <c r="D903" s="215" t="s">
        <v>135</v>
      </c>
      <c r="E903" s="42"/>
      <c r="F903" s="216" t="s">
        <v>880</v>
      </c>
      <c r="G903" s="42"/>
      <c r="H903" s="42"/>
      <c r="I903" s="217"/>
      <c r="J903" s="42"/>
      <c r="K903" s="42"/>
      <c r="L903" s="46"/>
      <c r="M903" s="218"/>
      <c r="N903" s="219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135</v>
      </c>
      <c r="AU903" s="19" t="s">
        <v>85</v>
      </c>
    </row>
    <row r="904" s="2" customFormat="1">
      <c r="A904" s="40"/>
      <c r="B904" s="41"/>
      <c r="C904" s="42"/>
      <c r="D904" s="220" t="s">
        <v>137</v>
      </c>
      <c r="E904" s="42"/>
      <c r="F904" s="221" t="s">
        <v>881</v>
      </c>
      <c r="G904" s="42"/>
      <c r="H904" s="42"/>
      <c r="I904" s="217"/>
      <c r="J904" s="42"/>
      <c r="K904" s="42"/>
      <c r="L904" s="46"/>
      <c r="M904" s="218"/>
      <c r="N904" s="219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137</v>
      </c>
      <c r="AU904" s="19" t="s">
        <v>85</v>
      </c>
    </row>
    <row r="905" s="2" customFormat="1">
      <c r="A905" s="40"/>
      <c r="B905" s="41"/>
      <c r="C905" s="42"/>
      <c r="D905" s="215" t="s">
        <v>139</v>
      </c>
      <c r="E905" s="42"/>
      <c r="F905" s="222" t="s">
        <v>882</v>
      </c>
      <c r="G905" s="42"/>
      <c r="H905" s="42"/>
      <c r="I905" s="217"/>
      <c r="J905" s="42"/>
      <c r="K905" s="42"/>
      <c r="L905" s="46"/>
      <c r="M905" s="218"/>
      <c r="N905" s="219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139</v>
      </c>
      <c r="AU905" s="19" t="s">
        <v>85</v>
      </c>
    </row>
    <row r="906" s="2" customFormat="1" ht="21.75" customHeight="1">
      <c r="A906" s="40"/>
      <c r="B906" s="41"/>
      <c r="C906" s="202" t="s">
        <v>883</v>
      </c>
      <c r="D906" s="202" t="s">
        <v>128</v>
      </c>
      <c r="E906" s="203" t="s">
        <v>884</v>
      </c>
      <c r="F906" s="204" t="s">
        <v>885</v>
      </c>
      <c r="G906" s="205" t="s">
        <v>348</v>
      </c>
      <c r="H906" s="206">
        <v>3022.4560000000001</v>
      </c>
      <c r="I906" s="207"/>
      <c r="J906" s="208">
        <f>ROUND(I906*H906,2)</f>
        <v>0</v>
      </c>
      <c r="K906" s="204" t="s">
        <v>132</v>
      </c>
      <c r="L906" s="46"/>
      <c r="M906" s="209" t="s">
        <v>19</v>
      </c>
      <c r="N906" s="210" t="s">
        <v>46</v>
      </c>
      <c r="O906" s="86"/>
      <c r="P906" s="211">
        <f>O906*H906</f>
        <v>0</v>
      </c>
      <c r="Q906" s="211">
        <v>0</v>
      </c>
      <c r="R906" s="211">
        <f>Q906*H906</f>
        <v>0</v>
      </c>
      <c r="S906" s="211">
        <v>0</v>
      </c>
      <c r="T906" s="212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13" t="s">
        <v>133</v>
      </c>
      <c r="AT906" s="213" t="s">
        <v>128</v>
      </c>
      <c r="AU906" s="213" t="s">
        <v>85</v>
      </c>
      <c r="AY906" s="19" t="s">
        <v>126</v>
      </c>
      <c r="BE906" s="214">
        <f>IF(N906="základní",J906,0)</f>
        <v>0</v>
      </c>
      <c r="BF906" s="214">
        <f>IF(N906="snížená",J906,0)</f>
        <v>0</v>
      </c>
      <c r="BG906" s="214">
        <f>IF(N906="zákl. přenesená",J906,0)</f>
        <v>0</v>
      </c>
      <c r="BH906" s="214">
        <f>IF(N906="sníž. přenesená",J906,0)</f>
        <v>0</v>
      </c>
      <c r="BI906" s="214">
        <f>IF(N906="nulová",J906,0)</f>
        <v>0</v>
      </c>
      <c r="BJ906" s="19" t="s">
        <v>83</v>
      </c>
      <c r="BK906" s="214">
        <f>ROUND(I906*H906,2)</f>
        <v>0</v>
      </c>
      <c r="BL906" s="19" t="s">
        <v>133</v>
      </c>
      <c r="BM906" s="213" t="s">
        <v>886</v>
      </c>
    </row>
    <row r="907" s="2" customFormat="1">
      <c r="A907" s="40"/>
      <c r="B907" s="41"/>
      <c r="C907" s="42"/>
      <c r="D907" s="215" t="s">
        <v>135</v>
      </c>
      <c r="E907" s="42"/>
      <c r="F907" s="216" t="s">
        <v>887</v>
      </c>
      <c r="G907" s="42"/>
      <c r="H907" s="42"/>
      <c r="I907" s="217"/>
      <c r="J907" s="42"/>
      <c r="K907" s="42"/>
      <c r="L907" s="46"/>
      <c r="M907" s="218"/>
      <c r="N907" s="219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135</v>
      </c>
      <c r="AU907" s="19" t="s">
        <v>85</v>
      </c>
    </row>
    <row r="908" s="2" customFormat="1">
      <c r="A908" s="40"/>
      <c r="B908" s="41"/>
      <c r="C908" s="42"/>
      <c r="D908" s="220" t="s">
        <v>137</v>
      </c>
      <c r="E908" s="42"/>
      <c r="F908" s="221" t="s">
        <v>888</v>
      </c>
      <c r="G908" s="42"/>
      <c r="H908" s="42"/>
      <c r="I908" s="217"/>
      <c r="J908" s="42"/>
      <c r="K908" s="42"/>
      <c r="L908" s="46"/>
      <c r="M908" s="218"/>
      <c r="N908" s="219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137</v>
      </c>
      <c r="AU908" s="19" t="s">
        <v>85</v>
      </c>
    </row>
    <row r="909" s="2" customFormat="1">
      <c r="A909" s="40"/>
      <c r="B909" s="41"/>
      <c r="C909" s="42"/>
      <c r="D909" s="215" t="s">
        <v>139</v>
      </c>
      <c r="E909" s="42"/>
      <c r="F909" s="222" t="s">
        <v>882</v>
      </c>
      <c r="G909" s="42"/>
      <c r="H909" s="42"/>
      <c r="I909" s="217"/>
      <c r="J909" s="42"/>
      <c r="K909" s="42"/>
      <c r="L909" s="46"/>
      <c r="M909" s="218"/>
      <c r="N909" s="219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139</v>
      </c>
      <c r="AU909" s="19" t="s">
        <v>85</v>
      </c>
    </row>
    <row r="910" s="12" customFormat="1" ht="25.92" customHeight="1">
      <c r="A910" s="12"/>
      <c r="B910" s="186"/>
      <c r="C910" s="187"/>
      <c r="D910" s="188" t="s">
        <v>74</v>
      </c>
      <c r="E910" s="189" t="s">
        <v>345</v>
      </c>
      <c r="F910" s="189" t="s">
        <v>889</v>
      </c>
      <c r="G910" s="187"/>
      <c r="H910" s="187"/>
      <c r="I910" s="190"/>
      <c r="J910" s="191">
        <f>BK910</f>
        <v>0</v>
      </c>
      <c r="K910" s="187"/>
      <c r="L910" s="192"/>
      <c r="M910" s="193"/>
      <c r="N910" s="194"/>
      <c r="O910" s="194"/>
      <c r="P910" s="195">
        <f>P911+P923</f>
        <v>0</v>
      </c>
      <c r="Q910" s="194"/>
      <c r="R910" s="195">
        <f>R911+R923</f>
        <v>0.14784600000000001</v>
      </c>
      <c r="S910" s="194"/>
      <c r="T910" s="196">
        <f>T911+T923</f>
        <v>0</v>
      </c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R910" s="197" t="s">
        <v>157</v>
      </c>
      <c r="AT910" s="198" t="s">
        <v>74</v>
      </c>
      <c r="AU910" s="198" t="s">
        <v>75</v>
      </c>
      <c r="AY910" s="197" t="s">
        <v>126</v>
      </c>
      <c r="BK910" s="199">
        <f>BK911+BK923</f>
        <v>0</v>
      </c>
    </row>
    <row r="911" s="12" customFormat="1" ht="22.8" customHeight="1">
      <c r="A911" s="12"/>
      <c r="B911" s="186"/>
      <c r="C911" s="187"/>
      <c r="D911" s="188" t="s">
        <v>74</v>
      </c>
      <c r="E911" s="200" t="s">
        <v>890</v>
      </c>
      <c r="F911" s="200" t="s">
        <v>891</v>
      </c>
      <c r="G911" s="187"/>
      <c r="H911" s="187"/>
      <c r="I911" s="190"/>
      <c r="J911" s="201">
        <f>BK911</f>
        <v>0</v>
      </c>
      <c r="K911" s="187"/>
      <c r="L911" s="192"/>
      <c r="M911" s="193"/>
      <c r="N911" s="194"/>
      <c r="O911" s="194"/>
      <c r="P911" s="195">
        <f>SUM(P912:P922)</f>
        <v>0</v>
      </c>
      <c r="Q911" s="194"/>
      <c r="R911" s="195">
        <f>SUM(R912:R922)</f>
        <v>0.041446000000000004</v>
      </c>
      <c r="S911" s="194"/>
      <c r="T911" s="196">
        <f>SUM(T912:T922)</f>
        <v>0</v>
      </c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R911" s="197" t="s">
        <v>157</v>
      </c>
      <c r="AT911" s="198" t="s">
        <v>74</v>
      </c>
      <c r="AU911" s="198" t="s">
        <v>83</v>
      </c>
      <c r="AY911" s="197" t="s">
        <v>126</v>
      </c>
      <c r="BK911" s="199">
        <f>SUM(BK912:BK922)</f>
        <v>0</v>
      </c>
    </row>
    <row r="912" s="2" customFormat="1" ht="21.75" customHeight="1">
      <c r="A912" s="40"/>
      <c r="B912" s="41"/>
      <c r="C912" s="202" t="s">
        <v>430</v>
      </c>
      <c r="D912" s="202" t="s">
        <v>128</v>
      </c>
      <c r="E912" s="203" t="s">
        <v>892</v>
      </c>
      <c r="F912" s="204" t="s">
        <v>893</v>
      </c>
      <c r="G912" s="205" t="s">
        <v>568</v>
      </c>
      <c r="H912" s="206">
        <v>1</v>
      </c>
      <c r="I912" s="207"/>
      <c r="J912" s="208">
        <f>ROUND(I912*H912,2)</f>
        <v>0</v>
      </c>
      <c r="K912" s="204" t="s">
        <v>132</v>
      </c>
      <c r="L912" s="46"/>
      <c r="M912" s="209" t="s">
        <v>19</v>
      </c>
      <c r="N912" s="210" t="s">
        <v>46</v>
      </c>
      <c r="O912" s="86"/>
      <c r="P912" s="211">
        <f>O912*H912</f>
        <v>0</v>
      </c>
      <c r="Q912" s="211">
        <v>0</v>
      </c>
      <c r="R912" s="211">
        <f>Q912*H912</f>
        <v>0</v>
      </c>
      <c r="S912" s="211">
        <v>0</v>
      </c>
      <c r="T912" s="212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13" t="s">
        <v>659</v>
      </c>
      <c r="AT912" s="213" t="s">
        <v>128</v>
      </c>
      <c r="AU912" s="213" t="s">
        <v>85</v>
      </c>
      <c r="AY912" s="19" t="s">
        <v>126</v>
      </c>
      <c r="BE912" s="214">
        <f>IF(N912="základní",J912,0)</f>
        <v>0</v>
      </c>
      <c r="BF912" s="214">
        <f>IF(N912="snížená",J912,0)</f>
        <v>0</v>
      </c>
      <c r="BG912" s="214">
        <f>IF(N912="zákl. přenesená",J912,0)</f>
        <v>0</v>
      </c>
      <c r="BH912" s="214">
        <f>IF(N912="sníž. přenesená",J912,0)</f>
        <v>0</v>
      </c>
      <c r="BI912" s="214">
        <f>IF(N912="nulová",J912,0)</f>
        <v>0</v>
      </c>
      <c r="BJ912" s="19" t="s">
        <v>83</v>
      </c>
      <c r="BK912" s="214">
        <f>ROUND(I912*H912,2)</f>
        <v>0</v>
      </c>
      <c r="BL912" s="19" t="s">
        <v>659</v>
      </c>
      <c r="BM912" s="213" t="s">
        <v>894</v>
      </c>
    </row>
    <row r="913" s="2" customFormat="1">
      <c r="A913" s="40"/>
      <c r="B913" s="41"/>
      <c r="C913" s="42"/>
      <c r="D913" s="215" t="s">
        <v>135</v>
      </c>
      <c r="E913" s="42"/>
      <c r="F913" s="216" t="s">
        <v>895</v>
      </c>
      <c r="G913" s="42"/>
      <c r="H913" s="42"/>
      <c r="I913" s="217"/>
      <c r="J913" s="42"/>
      <c r="K913" s="42"/>
      <c r="L913" s="46"/>
      <c r="M913" s="218"/>
      <c r="N913" s="219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135</v>
      </c>
      <c r="AU913" s="19" t="s">
        <v>85</v>
      </c>
    </row>
    <row r="914" s="2" customFormat="1">
      <c r="A914" s="40"/>
      <c r="B914" s="41"/>
      <c r="C914" s="42"/>
      <c r="D914" s="220" t="s">
        <v>137</v>
      </c>
      <c r="E914" s="42"/>
      <c r="F914" s="221" t="s">
        <v>896</v>
      </c>
      <c r="G914" s="42"/>
      <c r="H914" s="42"/>
      <c r="I914" s="217"/>
      <c r="J914" s="42"/>
      <c r="K914" s="42"/>
      <c r="L914" s="46"/>
      <c r="M914" s="218"/>
      <c r="N914" s="219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137</v>
      </c>
      <c r="AU914" s="19" t="s">
        <v>85</v>
      </c>
    </row>
    <row r="915" s="2" customFormat="1">
      <c r="A915" s="40"/>
      <c r="B915" s="41"/>
      <c r="C915" s="42"/>
      <c r="D915" s="215" t="s">
        <v>139</v>
      </c>
      <c r="E915" s="42"/>
      <c r="F915" s="222" t="s">
        <v>897</v>
      </c>
      <c r="G915" s="42"/>
      <c r="H915" s="42"/>
      <c r="I915" s="217"/>
      <c r="J915" s="42"/>
      <c r="K915" s="42"/>
      <c r="L915" s="46"/>
      <c r="M915" s="218"/>
      <c r="N915" s="219"/>
      <c r="O915" s="86"/>
      <c r="P915" s="86"/>
      <c r="Q915" s="86"/>
      <c r="R915" s="86"/>
      <c r="S915" s="86"/>
      <c r="T915" s="87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139</v>
      </c>
      <c r="AU915" s="19" t="s">
        <v>85</v>
      </c>
    </row>
    <row r="916" s="2" customFormat="1" ht="16.5" customHeight="1">
      <c r="A916" s="40"/>
      <c r="B916" s="41"/>
      <c r="C916" s="202" t="s">
        <v>898</v>
      </c>
      <c r="D916" s="202" t="s">
        <v>128</v>
      </c>
      <c r="E916" s="203" t="s">
        <v>899</v>
      </c>
      <c r="F916" s="204" t="s">
        <v>900</v>
      </c>
      <c r="G916" s="205" t="s">
        <v>291</v>
      </c>
      <c r="H916" s="206">
        <v>212</v>
      </c>
      <c r="I916" s="207"/>
      <c r="J916" s="208">
        <f>ROUND(I916*H916,2)</f>
        <v>0</v>
      </c>
      <c r="K916" s="204" t="s">
        <v>132</v>
      </c>
      <c r="L916" s="46"/>
      <c r="M916" s="209" t="s">
        <v>19</v>
      </c>
      <c r="N916" s="210" t="s">
        <v>46</v>
      </c>
      <c r="O916" s="86"/>
      <c r="P916" s="211">
        <f>O916*H916</f>
        <v>0</v>
      </c>
      <c r="Q916" s="211">
        <v>0</v>
      </c>
      <c r="R916" s="211">
        <f>Q916*H916</f>
        <v>0</v>
      </c>
      <c r="S916" s="211">
        <v>0</v>
      </c>
      <c r="T916" s="212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13" t="s">
        <v>659</v>
      </c>
      <c r="AT916" s="213" t="s">
        <v>128</v>
      </c>
      <c r="AU916" s="213" t="s">
        <v>85</v>
      </c>
      <c r="AY916" s="19" t="s">
        <v>126</v>
      </c>
      <c r="BE916" s="214">
        <f>IF(N916="základní",J916,0)</f>
        <v>0</v>
      </c>
      <c r="BF916" s="214">
        <f>IF(N916="snížená",J916,0)</f>
        <v>0</v>
      </c>
      <c r="BG916" s="214">
        <f>IF(N916="zákl. přenesená",J916,0)</f>
        <v>0</v>
      </c>
      <c r="BH916" s="214">
        <f>IF(N916="sníž. přenesená",J916,0)</f>
        <v>0</v>
      </c>
      <c r="BI916" s="214">
        <f>IF(N916="nulová",J916,0)</f>
        <v>0</v>
      </c>
      <c r="BJ916" s="19" t="s">
        <v>83</v>
      </c>
      <c r="BK916" s="214">
        <f>ROUND(I916*H916,2)</f>
        <v>0</v>
      </c>
      <c r="BL916" s="19" t="s">
        <v>659</v>
      </c>
      <c r="BM916" s="213" t="s">
        <v>901</v>
      </c>
    </row>
    <row r="917" s="2" customFormat="1">
      <c r="A917" s="40"/>
      <c r="B917" s="41"/>
      <c r="C917" s="42"/>
      <c r="D917" s="215" t="s">
        <v>135</v>
      </c>
      <c r="E917" s="42"/>
      <c r="F917" s="216" t="s">
        <v>902</v>
      </c>
      <c r="G917" s="42"/>
      <c r="H917" s="42"/>
      <c r="I917" s="217"/>
      <c r="J917" s="42"/>
      <c r="K917" s="42"/>
      <c r="L917" s="46"/>
      <c r="M917" s="218"/>
      <c r="N917" s="219"/>
      <c r="O917" s="86"/>
      <c r="P917" s="86"/>
      <c r="Q917" s="86"/>
      <c r="R917" s="86"/>
      <c r="S917" s="86"/>
      <c r="T917" s="87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135</v>
      </c>
      <c r="AU917" s="19" t="s">
        <v>85</v>
      </c>
    </row>
    <row r="918" s="2" customFormat="1">
      <c r="A918" s="40"/>
      <c r="B918" s="41"/>
      <c r="C918" s="42"/>
      <c r="D918" s="220" t="s">
        <v>137</v>
      </c>
      <c r="E918" s="42"/>
      <c r="F918" s="221" t="s">
        <v>903</v>
      </c>
      <c r="G918" s="42"/>
      <c r="H918" s="42"/>
      <c r="I918" s="217"/>
      <c r="J918" s="42"/>
      <c r="K918" s="42"/>
      <c r="L918" s="46"/>
      <c r="M918" s="218"/>
      <c r="N918" s="219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137</v>
      </c>
      <c r="AU918" s="19" t="s">
        <v>85</v>
      </c>
    </row>
    <row r="919" s="14" customFormat="1">
      <c r="A919" s="14"/>
      <c r="B919" s="233"/>
      <c r="C919" s="234"/>
      <c r="D919" s="215" t="s">
        <v>141</v>
      </c>
      <c r="E919" s="235" t="s">
        <v>19</v>
      </c>
      <c r="F919" s="236" t="s">
        <v>904</v>
      </c>
      <c r="G919" s="234"/>
      <c r="H919" s="237">
        <v>212</v>
      </c>
      <c r="I919" s="238"/>
      <c r="J919" s="234"/>
      <c r="K919" s="234"/>
      <c r="L919" s="239"/>
      <c r="M919" s="240"/>
      <c r="N919" s="241"/>
      <c r="O919" s="241"/>
      <c r="P919" s="241"/>
      <c r="Q919" s="241"/>
      <c r="R919" s="241"/>
      <c r="S919" s="241"/>
      <c r="T919" s="24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3" t="s">
        <v>141</v>
      </c>
      <c r="AU919" s="243" t="s">
        <v>85</v>
      </c>
      <c r="AV919" s="14" t="s">
        <v>85</v>
      </c>
      <c r="AW919" s="14" t="s">
        <v>35</v>
      </c>
      <c r="AX919" s="14" t="s">
        <v>83</v>
      </c>
      <c r="AY919" s="243" t="s">
        <v>126</v>
      </c>
    </row>
    <row r="920" s="2" customFormat="1" ht="16.5" customHeight="1">
      <c r="A920" s="40"/>
      <c r="B920" s="41"/>
      <c r="C920" s="266" t="s">
        <v>905</v>
      </c>
      <c r="D920" s="266" t="s">
        <v>345</v>
      </c>
      <c r="E920" s="267" t="s">
        <v>906</v>
      </c>
      <c r="F920" s="268" t="s">
        <v>907</v>
      </c>
      <c r="G920" s="269" t="s">
        <v>291</v>
      </c>
      <c r="H920" s="270">
        <v>243.80000000000001</v>
      </c>
      <c r="I920" s="271"/>
      <c r="J920" s="272">
        <f>ROUND(I920*H920,2)</f>
        <v>0</v>
      </c>
      <c r="K920" s="268" t="s">
        <v>132</v>
      </c>
      <c r="L920" s="273"/>
      <c r="M920" s="274" t="s">
        <v>19</v>
      </c>
      <c r="N920" s="275" t="s">
        <v>46</v>
      </c>
      <c r="O920" s="86"/>
      <c r="P920" s="211">
        <f>O920*H920</f>
        <v>0</v>
      </c>
      <c r="Q920" s="211">
        <v>0.00017000000000000001</v>
      </c>
      <c r="R920" s="211">
        <f>Q920*H920</f>
        <v>0.041446000000000004</v>
      </c>
      <c r="S920" s="211">
        <v>0</v>
      </c>
      <c r="T920" s="212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13" t="s">
        <v>526</v>
      </c>
      <c r="AT920" s="213" t="s">
        <v>345</v>
      </c>
      <c r="AU920" s="213" t="s">
        <v>85</v>
      </c>
      <c r="AY920" s="19" t="s">
        <v>126</v>
      </c>
      <c r="BE920" s="214">
        <f>IF(N920="základní",J920,0)</f>
        <v>0</v>
      </c>
      <c r="BF920" s="214">
        <f>IF(N920="snížená",J920,0)</f>
        <v>0</v>
      </c>
      <c r="BG920" s="214">
        <f>IF(N920="zákl. přenesená",J920,0)</f>
        <v>0</v>
      </c>
      <c r="BH920" s="214">
        <f>IF(N920="sníž. přenesená",J920,0)</f>
        <v>0</v>
      </c>
      <c r="BI920" s="214">
        <f>IF(N920="nulová",J920,0)</f>
        <v>0</v>
      </c>
      <c r="BJ920" s="19" t="s">
        <v>83</v>
      </c>
      <c r="BK920" s="214">
        <f>ROUND(I920*H920,2)</f>
        <v>0</v>
      </c>
      <c r="BL920" s="19" t="s">
        <v>526</v>
      </c>
      <c r="BM920" s="213" t="s">
        <v>908</v>
      </c>
    </row>
    <row r="921" s="2" customFormat="1">
      <c r="A921" s="40"/>
      <c r="B921" s="41"/>
      <c r="C921" s="42"/>
      <c r="D921" s="215" t="s">
        <v>135</v>
      </c>
      <c r="E921" s="42"/>
      <c r="F921" s="216" t="s">
        <v>907</v>
      </c>
      <c r="G921" s="42"/>
      <c r="H921" s="42"/>
      <c r="I921" s="217"/>
      <c r="J921" s="42"/>
      <c r="K921" s="42"/>
      <c r="L921" s="46"/>
      <c r="M921" s="218"/>
      <c r="N921" s="219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135</v>
      </c>
      <c r="AU921" s="19" t="s">
        <v>85</v>
      </c>
    </row>
    <row r="922" s="14" customFormat="1">
      <c r="A922" s="14"/>
      <c r="B922" s="233"/>
      <c r="C922" s="234"/>
      <c r="D922" s="215" t="s">
        <v>141</v>
      </c>
      <c r="E922" s="234"/>
      <c r="F922" s="236" t="s">
        <v>909</v>
      </c>
      <c r="G922" s="234"/>
      <c r="H922" s="237">
        <v>243.80000000000001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3" t="s">
        <v>141</v>
      </c>
      <c r="AU922" s="243" t="s">
        <v>85</v>
      </c>
      <c r="AV922" s="14" t="s">
        <v>85</v>
      </c>
      <c r="AW922" s="14" t="s">
        <v>4</v>
      </c>
      <c r="AX922" s="14" t="s">
        <v>83</v>
      </c>
      <c r="AY922" s="243" t="s">
        <v>126</v>
      </c>
    </row>
    <row r="923" s="12" customFormat="1" ht="22.8" customHeight="1">
      <c r="A923" s="12"/>
      <c r="B923" s="186"/>
      <c r="C923" s="187"/>
      <c r="D923" s="188" t="s">
        <v>74</v>
      </c>
      <c r="E923" s="200" t="s">
        <v>910</v>
      </c>
      <c r="F923" s="200" t="s">
        <v>911</v>
      </c>
      <c r="G923" s="187"/>
      <c r="H923" s="187"/>
      <c r="I923" s="190"/>
      <c r="J923" s="201">
        <f>BK923</f>
        <v>0</v>
      </c>
      <c r="K923" s="187"/>
      <c r="L923" s="192"/>
      <c r="M923" s="193"/>
      <c r="N923" s="194"/>
      <c r="O923" s="194"/>
      <c r="P923" s="195">
        <f>SUM(P924:P943)</f>
        <v>0</v>
      </c>
      <c r="Q923" s="194"/>
      <c r="R923" s="195">
        <f>SUM(R924:R943)</f>
        <v>0.10640000000000001</v>
      </c>
      <c r="S923" s="194"/>
      <c r="T923" s="196">
        <f>SUM(T924:T943)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197" t="s">
        <v>157</v>
      </c>
      <c r="AT923" s="198" t="s">
        <v>74</v>
      </c>
      <c r="AU923" s="198" t="s">
        <v>83</v>
      </c>
      <c r="AY923" s="197" t="s">
        <v>126</v>
      </c>
      <c r="BK923" s="199">
        <f>SUM(BK924:BK943)</f>
        <v>0</v>
      </c>
    </row>
    <row r="924" s="2" customFormat="1" ht="16.5" customHeight="1">
      <c r="A924" s="40"/>
      <c r="B924" s="41"/>
      <c r="C924" s="202" t="s">
        <v>912</v>
      </c>
      <c r="D924" s="202" t="s">
        <v>128</v>
      </c>
      <c r="E924" s="203" t="s">
        <v>913</v>
      </c>
      <c r="F924" s="204" t="s">
        <v>914</v>
      </c>
      <c r="G924" s="205" t="s">
        <v>291</v>
      </c>
      <c r="H924" s="206">
        <v>160</v>
      </c>
      <c r="I924" s="207"/>
      <c r="J924" s="208">
        <f>ROUND(I924*H924,2)</f>
        <v>0</v>
      </c>
      <c r="K924" s="204" t="s">
        <v>132</v>
      </c>
      <c r="L924" s="46"/>
      <c r="M924" s="209" t="s">
        <v>19</v>
      </c>
      <c r="N924" s="210" t="s">
        <v>46</v>
      </c>
      <c r="O924" s="86"/>
      <c r="P924" s="211">
        <f>O924*H924</f>
        <v>0</v>
      </c>
      <c r="Q924" s="211">
        <v>0</v>
      </c>
      <c r="R924" s="211">
        <f>Q924*H924</f>
        <v>0</v>
      </c>
      <c r="S924" s="211">
        <v>0</v>
      </c>
      <c r="T924" s="212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13" t="s">
        <v>659</v>
      </c>
      <c r="AT924" s="213" t="s">
        <v>128</v>
      </c>
      <c r="AU924" s="213" t="s">
        <v>85</v>
      </c>
      <c r="AY924" s="19" t="s">
        <v>126</v>
      </c>
      <c r="BE924" s="214">
        <f>IF(N924="základní",J924,0)</f>
        <v>0</v>
      </c>
      <c r="BF924" s="214">
        <f>IF(N924="snížená",J924,0)</f>
        <v>0</v>
      </c>
      <c r="BG924" s="214">
        <f>IF(N924="zákl. přenesená",J924,0)</f>
        <v>0</v>
      </c>
      <c r="BH924" s="214">
        <f>IF(N924="sníž. přenesená",J924,0)</f>
        <v>0</v>
      </c>
      <c r="BI924" s="214">
        <f>IF(N924="nulová",J924,0)</f>
        <v>0</v>
      </c>
      <c r="BJ924" s="19" t="s">
        <v>83</v>
      </c>
      <c r="BK924" s="214">
        <f>ROUND(I924*H924,2)</f>
        <v>0</v>
      </c>
      <c r="BL924" s="19" t="s">
        <v>659</v>
      </c>
      <c r="BM924" s="213" t="s">
        <v>915</v>
      </c>
    </row>
    <row r="925" s="2" customFormat="1">
      <c r="A925" s="40"/>
      <c r="B925" s="41"/>
      <c r="C925" s="42"/>
      <c r="D925" s="215" t="s">
        <v>135</v>
      </c>
      <c r="E925" s="42"/>
      <c r="F925" s="216" t="s">
        <v>916</v>
      </c>
      <c r="G925" s="42"/>
      <c r="H925" s="42"/>
      <c r="I925" s="217"/>
      <c r="J925" s="42"/>
      <c r="K925" s="42"/>
      <c r="L925" s="46"/>
      <c r="M925" s="218"/>
      <c r="N925" s="219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135</v>
      </c>
      <c r="AU925" s="19" t="s">
        <v>85</v>
      </c>
    </row>
    <row r="926" s="2" customFormat="1">
      <c r="A926" s="40"/>
      <c r="B926" s="41"/>
      <c r="C926" s="42"/>
      <c r="D926" s="220" t="s">
        <v>137</v>
      </c>
      <c r="E926" s="42"/>
      <c r="F926" s="221" t="s">
        <v>917</v>
      </c>
      <c r="G926" s="42"/>
      <c r="H926" s="42"/>
      <c r="I926" s="217"/>
      <c r="J926" s="42"/>
      <c r="K926" s="42"/>
      <c r="L926" s="46"/>
      <c r="M926" s="218"/>
      <c r="N926" s="219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137</v>
      </c>
      <c r="AU926" s="19" t="s">
        <v>85</v>
      </c>
    </row>
    <row r="927" s="2" customFormat="1" ht="16.5" customHeight="1">
      <c r="A927" s="40"/>
      <c r="B927" s="41"/>
      <c r="C927" s="202" t="s">
        <v>918</v>
      </c>
      <c r="D927" s="202" t="s">
        <v>128</v>
      </c>
      <c r="E927" s="203" t="s">
        <v>919</v>
      </c>
      <c r="F927" s="204" t="s">
        <v>920</v>
      </c>
      <c r="G927" s="205" t="s">
        <v>291</v>
      </c>
      <c r="H927" s="206">
        <v>160</v>
      </c>
      <c r="I927" s="207"/>
      <c r="J927" s="208">
        <f>ROUND(I927*H927,2)</f>
        <v>0</v>
      </c>
      <c r="K927" s="204" t="s">
        <v>132</v>
      </c>
      <c r="L927" s="46"/>
      <c r="M927" s="209" t="s">
        <v>19</v>
      </c>
      <c r="N927" s="210" t="s">
        <v>46</v>
      </c>
      <c r="O927" s="86"/>
      <c r="P927" s="211">
        <f>O927*H927</f>
        <v>0</v>
      </c>
      <c r="Q927" s="211">
        <v>0</v>
      </c>
      <c r="R927" s="211">
        <f>Q927*H927</f>
        <v>0</v>
      </c>
      <c r="S927" s="211">
        <v>0</v>
      </c>
      <c r="T927" s="212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13" t="s">
        <v>659</v>
      </c>
      <c r="AT927" s="213" t="s">
        <v>128</v>
      </c>
      <c r="AU927" s="213" t="s">
        <v>85</v>
      </c>
      <c r="AY927" s="19" t="s">
        <v>126</v>
      </c>
      <c r="BE927" s="214">
        <f>IF(N927="základní",J927,0)</f>
        <v>0</v>
      </c>
      <c r="BF927" s="214">
        <f>IF(N927="snížená",J927,0)</f>
        <v>0</v>
      </c>
      <c r="BG927" s="214">
        <f>IF(N927="zákl. přenesená",J927,0)</f>
        <v>0</v>
      </c>
      <c r="BH927" s="214">
        <f>IF(N927="sníž. přenesená",J927,0)</f>
        <v>0</v>
      </c>
      <c r="BI927" s="214">
        <f>IF(N927="nulová",J927,0)</f>
        <v>0</v>
      </c>
      <c r="BJ927" s="19" t="s">
        <v>83</v>
      </c>
      <c r="BK927" s="214">
        <f>ROUND(I927*H927,2)</f>
        <v>0</v>
      </c>
      <c r="BL927" s="19" t="s">
        <v>659</v>
      </c>
      <c r="BM927" s="213" t="s">
        <v>921</v>
      </c>
    </row>
    <row r="928" s="2" customFormat="1">
      <c r="A928" s="40"/>
      <c r="B928" s="41"/>
      <c r="C928" s="42"/>
      <c r="D928" s="215" t="s">
        <v>135</v>
      </c>
      <c r="E928" s="42"/>
      <c r="F928" s="216" t="s">
        <v>922</v>
      </c>
      <c r="G928" s="42"/>
      <c r="H928" s="42"/>
      <c r="I928" s="217"/>
      <c r="J928" s="42"/>
      <c r="K928" s="42"/>
      <c r="L928" s="46"/>
      <c r="M928" s="218"/>
      <c r="N928" s="219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135</v>
      </c>
      <c r="AU928" s="19" t="s">
        <v>85</v>
      </c>
    </row>
    <row r="929" s="2" customFormat="1">
      <c r="A929" s="40"/>
      <c r="B929" s="41"/>
      <c r="C929" s="42"/>
      <c r="D929" s="220" t="s">
        <v>137</v>
      </c>
      <c r="E929" s="42"/>
      <c r="F929" s="221" t="s">
        <v>923</v>
      </c>
      <c r="G929" s="42"/>
      <c r="H929" s="42"/>
      <c r="I929" s="217"/>
      <c r="J929" s="42"/>
      <c r="K929" s="42"/>
      <c r="L929" s="46"/>
      <c r="M929" s="218"/>
      <c r="N929" s="219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137</v>
      </c>
      <c r="AU929" s="19" t="s">
        <v>85</v>
      </c>
    </row>
    <row r="930" s="2" customFormat="1" ht="16.5" customHeight="1">
      <c r="A930" s="40"/>
      <c r="B930" s="41"/>
      <c r="C930" s="202" t="s">
        <v>924</v>
      </c>
      <c r="D930" s="202" t="s">
        <v>128</v>
      </c>
      <c r="E930" s="203" t="s">
        <v>925</v>
      </c>
      <c r="F930" s="204" t="s">
        <v>926</v>
      </c>
      <c r="G930" s="205" t="s">
        <v>291</v>
      </c>
      <c r="H930" s="206">
        <v>160</v>
      </c>
      <c r="I930" s="207"/>
      <c r="J930" s="208">
        <f>ROUND(I930*H930,2)</f>
        <v>0</v>
      </c>
      <c r="K930" s="204" t="s">
        <v>132</v>
      </c>
      <c r="L930" s="46"/>
      <c r="M930" s="209" t="s">
        <v>19</v>
      </c>
      <c r="N930" s="210" t="s">
        <v>46</v>
      </c>
      <c r="O930" s="86"/>
      <c r="P930" s="211">
        <f>O930*H930</f>
        <v>0</v>
      </c>
      <c r="Q930" s="211">
        <v>6.0000000000000002E-05</v>
      </c>
      <c r="R930" s="211">
        <f>Q930*H930</f>
        <v>0.0096000000000000009</v>
      </c>
      <c r="S930" s="211">
        <v>0</v>
      </c>
      <c r="T930" s="212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13" t="s">
        <v>659</v>
      </c>
      <c r="AT930" s="213" t="s">
        <v>128</v>
      </c>
      <c r="AU930" s="213" t="s">
        <v>85</v>
      </c>
      <c r="AY930" s="19" t="s">
        <v>126</v>
      </c>
      <c r="BE930" s="214">
        <f>IF(N930="základní",J930,0)</f>
        <v>0</v>
      </c>
      <c r="BF930" s="214">
        <f>IF(N930="snížená",J930,0)</f>
        <v>0</v>
      </c>
      <c r="BG930" s="214">
        <f>IF(N930="zákl. přenesená",J930,0)</f>
        <v>0</v>
      </c>
      <c r="BH930" s="214">
        <f>IF(N930="sníž. přenesená",J930,0)</f>
        <v>0</v>
      </c>
      <c r="BI930" s="214">
        <f>IF(N930="nulová",J930,0)</f>
        <v>0</v>
      </c>
      <c r="BJ930" s="19" t="s">
        <v>83</v>
      </c>
      <c r="BK930" s="214">
        <f>ROUND(I930*H930,2)</f>
        <v>0</v>
      </c>
      <c r="BL930" s="19" t="s">
        <v>659</v>
      </c>
      <c r="BM930" s="213" t="s">
        <v>927</v>
      </c>
    </row>
    <row r="931" s="2" customFormat="1">
      <c r="A931" s="40"/>
      <c r="B931" s="41"/>
      <c r="C931" s="42"/>
      <c r="D931" s="215" t="s">
        <v>135</v>
      </c>
      <c r="E931" s="42"/>
      <c r="F931" s="216" t="s">
        <v>928</v>
      </c>
      <c r="G931" s="42"/>
      <c r="H931" s="42"/>
      <c r="I931" s="217"/>
      <c r="J931" s="42"/>
      <c r="K931" s="42"/>
      <c r="L931" s="46"/>
      <c r="M931" s="218"/>
      <c r="N931" s="219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135</v>
      </c>
      <c r="AU931" s="19" t="s">
        <v>85</v>
      </c>
    </row>
    <row r="932" s="2" customFormat="1">
      <c r="A932" s="40"/>
      <c r="B932" s="41"/>
      <c r="C932" s="42"/>
      <c r="D932" s="220" t="s">
        <v>137</v>
      </c>
      <c r="E932" s="42"/>
      <c r="F932" s="221" t="s">
        <v>929</v>
      </c>
      <c r="G932" s="42"/>
      <c r="H932" s="42"/>
      <c r="I932" s="217"/>
      <c r="J932" s="42"/>
      <c r="K932" s="42"/>
      <c r="L932" s="46"/>
      <c r="M932" s="218"/>
      <c r="N932" s="219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137</v>
      </c>
      <c r="AU932" s="19" t="s">
        <v>85</v>
      </c>
    </row>
    <row r="933" s="2" customFormat="1" ht="16.5" customHeight="1">
      <c r="A933" s="40"/>
      <c r="B933" s="41"/>
      <c r="C933" s="202" t="s">
        <v>930</v>
      </c>
      <c r="D933" s="202" t="s">
        <v>128</v>
      </c>
      <c r="E933" s="203" t="s">
        <v>931</v>
      </c>
      <c r="F933" s="204" t="s">
        <v>932</v>
      </c>
      <c r="G933" s="205" t="s">
        <v>291</v>
      </c>
      <c r="H933" s="206">
        <v>160</v>
      </c>
      <c r="I933" s="207"/>
      <c r="J933" s="208">
        <f>ROUND(I933*H933,2)</f>
        <v>0</v>
      </c>
      <c r="K933" s="204" t="s">
        <v>132</v>
      </c>
      <c r="L933" s="46"/>
      <c r="M933" s="209" t="s">
        <v>19</v>
      </c>
      <c r="N933" s="210" t="s">
        <v>46</v>
      </c>
      <c r="O933" s="86"/>
      <c r="P933" s="211">
        <f>O933*H933</f>
        <v>0</v>
      </c>
      <c r="Q933" s="211">
        <v>0</v>
      </c>
      <c r="R933" s="211">
        <f>Q933*H933</f>
        <v>0</v>
      </c>
      <c r="S933" s="211">
        <v>0</v>
      </c>
      <c r="T933" s="212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13" t="s">
        <v>659</v>
      </c>
      <c r="AT933" s="213" t="s">
        <v>128</v>
      </c>
      <c r="AU933" s="213" t="s">
        <v>85</v>
      </c>
      <c r="AY933" s="19" t="s">
        <v>126</v>
      </c>
      <c r="BE933" s="214">
        <f>IF(N933="základní",J933,0)</f>
        <v>0</v>
      </c>
      <c r="BF933" s="214">
        <f>IF(N933="snížená",J933,0)</f>
        <v>0</v>
      </c>
      <c r="BG933" s="214">
        <f>IF(N933="zákl. přenesená",J933,0)</f>
        <v>0</v>
      </c>
      <c r="BH933" s="214">
        <f>IF(N933="sníž. přenesená",J933,0)</f>
        <v>0</v>
      </c>
      <c r="BI933" s="214">
        <f>IF(N933="nulová",J933,0)</f>
        <v>0</v>
      </c>
      <c r="BJ933" s="19" t="s">
        <v>83</v>
      </c>
      <c r="BK933" s="214">
        <f>ROUND(I933*H933,2)</f>
        <v>0</v>
      </c>
      <c r="BL933" s="19" t="s">
        <v>659</v>
      </c>
      <c r="BM933" s="213" t="s">
        <v>933</v>
      </c>
    </row>
    <row r="934" s="2" customFormat="1">
      <c r="A934" s="40"/>
      <c r="B934" s="41"/>
      <c r="C934" s="42"/>
      <c r="D934" s="215" t="s">
        <v>135</v>
      </c>
      <c r="E934" s="42"/>
      <c r="F934" s="216" t="s">
        <v>934</v>
      </c>
      <c r="G934" s="42"/>
      <c r="H934" s="42"/>
      <c r="I934" s="217"/>
      <c r="J934" s="42"/>
      <c r="K934" s="42"/>
      <c r="L934" s="46"/>
      <c r="M934" s="218"/>
      <c r="N934" s="219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135</v>
      </c>
      <c r="AU934" s="19" t="s">
        <v>85</v>
      </c>
    </row>
    <row r="935" s="2" customFormat="1">
      <c r="A935" s="40"/>
      <c r="B935" s="41"/>
      <c r="C935" s="42"/>
      <c r="D935" s="220" t="s">
        <v>137</v>
      </c>
      <c r="E935" s="42"/>
      <c r="F935" s="221" t="s">
        <v>935</v>
      </c>
      <c r="G935" s="42"/>
      <c r="H935" s="42"/>
      <c r="I935" s="217"/>
      <c r="J935" s="42"/>
      <c r="K935" s="42"/>
      <c r="L935" s="46"/>
      <c r="M935" s="218"/>
      <c r="N935" s="219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137</v>
      </c>
      <c r="AU935" s="19" t="s">
        <v>85</v>
      </c>
    </row>
    <row r="936" s="14" customFormat="1">
      <c r="A936" s="14"/>
      <c r="B936" s="233"/>
      <c r="C936" s="234"/>
      <c r="D936" s="215" t="s">
        <v>141</v>
      </c>
      <c r="E936" s="235" t="s">
        <v>19</v>
      </c>
      <c r="F936" s="236" t="s">
        <v>936</v>
      </c>
      <c r="G936" s="234"/>
      <c r="H936" s="237">
        <v>160</v>
      </c>
      <c r="I936" s="238"/>
      <c r="J936" s="234"/>
      <c r="K936" s="234"/>
      <c r="L936" s="239"/>
      <c r="M936" s="240"/>
      <c r="N936" s="241"/>
      <c r="O936" s="241"/>
      <c r="P936" s="241"/>
      <c r="Q936" s="241"/>
      <c r="R936" s="241"/>
      <c r="S936" s="241"/>
      <c r="T936" s="24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3" t="s">
        <v>141</v>
      </c>
      <c r="AU936" s="243" t="s">
        <v>85</v>
      </c>
      <c r="AV936" s="14" t="s">
        <v>85</v>
      </c>
      <c r="AW936" s="14" t="s">
        <v>35</v>
      </c>
      <c r="AX936" s="14" t="s">
        <v>83</v>
      </c>
      <c r="AY936" s="243" t="s">
        <v>126</v>
      </c>
    </row>
    <row r="937" s="2" customFormat="1" ht="16.5" customHeight="1">
      <c r="A937" s="40"/>
      <c r="B937" s="41"/>
      <c r="C937" s="266" t="s">
        <v>937</v>
      </c>
      <c r="D937" s="266" t="s">
        <v>345</v>
      </c>
      <c r="E937" s="267" t="s">
        <v>938</v>
      </c>
      <c r="F937" s="268" t="s">
        <v>939</v>
      </c>
      <c r="G937" s="269" t="s">
        <v>291</v>
      </c>
      <c r="H937" s="270">
        <v>176</v>
      </c>
      <c r="I937" s="271"/>
      <c r="J937" s="272">
        <f>ROUND(I937*H937,2)</f>
        <v>0</v>
      </c>
      <c r="K937" s="268" t="s">
        <v>132</v>
      </c>
      <c r="L937" s="273"/>
      <c r="M937" s="274" t="s">
        <v>19</v>
      </c>
      <c r="N937" s="275" t="s">
        <v>46</v>
      </c>
      <c r="O937" s="86"/>
      <c r="P937" s="211">
        <f>O937*H937</f>
        <v>0</v>
      </c>
      <c r="Q937" s="211">
        <v>0.00055000000000000003</v>
      </c>
      <c r="R937" s="211">
        <f>Q937*H937</f>
        <v>0.096800000000000011</v>
      </c>
      <c r="S937" s="211">
        <v>0</v>
      </c>
      <c r="T937" s="212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13" t="s">
        <v>526</v>
      </c>
      <c r="AT937" s="213" t="s">
        <v>345</v>
      </c>
      <c r="AU937" s="213" t="s">
        <v>85</v>
      </c>
      <c r="AY937" s="19" t="s">
        <v>126</v>
      </c>
      <c r="BE937" s="214">
        <f>IF(N937="základní",J937,0)</f>
        <v>0</v>
      </c>
      <c r="BF937" s="214">
        <f>IF(N937="snížená",J937,0)</f>
        <v>0</v>
      </c>
      <c r="BG937" s="214">
        <f>IF(N937="zákl. přenesená",J937,0)</f>
        <v>0</v>
      </c>
      <c r="BH937" s="214">
        <f>IF(N937="sníž. přenesená",J937,0)</f>
        <v>0</v>
      </c>
      <c r="BI937" s="214">
        <f>IF(N937="nulová",J937,0)</f>
        <v>0</v>
      </c>
      <c r="BJ937" s="19" t="s">
        <v>83</v>
      </c>
      <c r="BK937" s="214">
        <f>ROUND(I937*H937,2)</f>
        <v>0</v>
      </c>
      <c r="BL937" s="19" t="s">
        <v>526</v>
      </c>
      <c r="BM937" s="213" t="s">
        <v>940</v>
      </c>
    </row>
    <row r="938" s="2" customFormat="1">
      <c r="A938" s="40"/>
      <c r="B938" s="41"/>
      <c r="C938" s="42"/>
      <c r="D938" s="215" t="s">
        <v>135</v>
      </c>
      <c r="E938" s="42"/>
      <c r="F938" s="216" t="s">
        <v>939</v>
      </c>
      <c r="G938" s="42"/>
      <c r="H938" s="42"/>
      <c r="I938" s="217"/>
      <c r="J938" s="42"/>
      <c r="K938" s="42"/>
      <c r="L938" s="46"/>
      <c r="M938" s="218"/>
      <c r="N938" s="219"/>
      <c r="O938" s="86"/>
      <c r="P938" s="86"/>
      <c r="Q938" s="86"/>
      <c r="R938" s="86"/>
      <c r="S938" s="86"/>
      <c r="T938" s="87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9" t="s">
        <v>135</v>
      </c>
      <c r="AU938" s="19" t="s">
        <v>85</v>
      </c>
    </row>
    <row r="939" s="14" customFormat="1">
      <c r="A939" s="14"/>
      <c r="B939" s="233"/>
      <c r="C939" s="234"/>
      <c r="D939" s="215" t="s">
        <v>141</v>
      </c>
      <c r="E939" s="234"/>
      <c r="F939" s="236" t="s">
        <v>941</v>
      </c>
      <c r="G939" s="234"/>
      <c r="H939" s="237">
        <v>176</v>
      </c>
      <c r="I939" s="238"/>
      <c r="J939" s="234"/>
      <c r="K939" s="234"/>
      <c r="L939" s="239"/>
      <c r="M939" s="240"/>
      <c r="N939" s="241"/>
      <c r="O939" s="241"/>
      <c r="P939" s="241"/>
      <c r="Q939" s="241"/>
      <c r="R939" s="241"/>
      <c r="S939" s="241"/>
      <c r="T939" s="24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3" t="s">
        <v>141</v>
      </c>
      <c r="AU939" s="243" t="s">
        <v>85</v>
      </c>
      <c r="AV939" s="14" t="s">
        <v>85</v>
      </c>
      <c r="AW939" s="14" t="s">
        <v>4</v>
      </c>
      <c r="AX939" s="14" t="s">
        <v>83</v>
      </c>
      <c r="AY939" s="243" t="s">
        <v>126</v>
      </c>
    </row>
    <row r="940" s="2" customFormat="1" ht="16.5" customHeight="1">
      <c r="A940" s="40"/>
      <c r="B940" s="41"/>
      <c r="C940" s="202" t="s">
        <v>942</v>
      </c>
      <c r="D940" s="202" t="s">
        <v>128</v>
      </c>
      <c r="E940" s="203" t="s">
        <v>943</v>
      </c>
      <c r="F940" s="204" t="s">
        <v>944</v>
      </c>
      <c r="G940" s="205" t="s">
        <v>291</v>
      </c>
      <c r="H940" s="206">
        <v>160</v>
      </c>
      <c r="I940" s="207"/>
      <c r="J940" s="208">
        <f>ROUND(I940*H940,2)</f>
        <v>0</v>
      </c>
      <c r="K940" s="204" t="s">
        <v>132</v>
      </c>
      <c r="L940" s="46"/>
      <c r="M940" s="209" t="s">
        <v>19</v>
      </c>
      <c r="N940" s="210" t="s">
        <v>46</v>
      </c>
      <c r="O940" s="86"/>
      <c r="P940" s="211">
        <f>O940*H940</f>
        <v>0</v>
      </c>
      <c r="Q940" s="211">
        <v>0</v>
      </c>
      <c r="R940" s="211">
        <f>Q940*H940</f>
        <v>0</v>
      </c>
      <c r="S940" s="211">
        <v>0</v>
      </c>
      <c r="T940" s="212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13" t="s">
        <v>659</v>
      </c>
      <c r="AT940" s="213" t="s">
        <v>128</v>
      </c>
      <c r="AU940" s="213" t="s">
        <v>85</v>
      </c>
      <c r="AY940" s="19" t="s">
        <v>126</v>
      </c>
      <c r="BE940" s="214">
        <f>IF(N940="základní",J940,0)</f>
        <v>0</v>
      </c>
      <c r="BF940" s="214">
        <f>IF(N940="snížená",J940,0)</f>
        <v>0</v>
      </c>
      <c r="BG940" s="214">
        <f>IF(N940="zákl. přenesená",J940,0)</f>
        <v>0</v>
      </c>
      <c r="BH940" s="214">
        <f>IF(N940="sníž. přenesená",J940,0)</f>
        <v>0</v>
      </c>
      <c r="BI940" s="214">
        <f>IF(N940="nulová",J940,0)</f>
        <v>0</v>
      </c>
      <c r="BJ940" s="19" t="s">
        <v>83</v>
      </c>
      <c r="BK940" s="214">
        <f>ROUND(I940*H940,2)</f>
        <v>0</v>
      </c>
      <c r="BL940" s="19" t="s">
        <v>659</v>
      </c>
      <c r="BM940" s="213" t="s">
        <v>945</v>
      </c>
    </row>
    <row r="941" s="2" customFormat="1">
      <c r="A941" s="40"/>
      <c r="B941" s="41"/>
      <c r="C941" s="42"/>
      <c r="D941" s="215" t="s">
        <v>135</v>
      </c>
      <c r="E941" s="42"/>
      <c r="F941" s="216" t="s">
        <v>946</v>
      </c>
      <c r="G941" s="42"/>
      <c r="H941" s="42"/>
      <c r="I941" s="217"/>
      <c r="J941" s="42"/>
      <c r="K941" s="42"/>
      <c r="L941" s="46"/>
      <c r="M941" s="218"/>
      <c r="N941" s="219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135</v>
      </c>
      <c r="AU941" s="19" t="s">
        <v>85</v>
      </c>
    </row>
    <row r="942" s="2" customFormat="1">
      <c r="A942" s="40"/>
      <c r="B942" s="41"/>
      <c r="C942" s="42"/>
      <c r="D942" s="220" t="s">
        <v>137</v>
      </c>
      <c r="E942" s="42"/>
      <c r="F942" s="221" t="s">
        <v>947</v>
      </c>
      <c r="G942" s="42"/>
      <c r="H942" s="42"/>
      <c r="I942" s="217"/>
      <c r="J942" s="42"/>
      <c r="K942" s="42"/>
      <c r="L942" s="46"/>
      <c r="M942" s="218"/>
      <c r="N942" s="219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137</v>
      </c>
      <c r="AU942" s="19" t="s">
        <v>85</v>
      </c>
    </row>
    <row r="943" s="14" customFormat="1">
      <c r="A943" s="14"/>
      <c r="B943" s="233"/>
      <c r="C943" s="234"/>
      <c r="D943" s="215" t="s">
        <v>141</v>
      </c>
      <c r="E943" s="235" t="s">
        <v>19</v>
      </c>
      <c r="F943" s="236" t="s">
        <v>948</v>
      </c>
      <c r="G943" s="234"/>
      <c r="H943" s="237">
        <v>160</v>
      </c>
      <c r="I943" s="238"/>
      <c r="J943" s="234"/>
      <c r="K943" s="234"/>
      <c r="L943" s="239"/>
      <c r="M943" s="240"/>
      <c r="N943" s="241"/>
      <c r="O943" s="241"/>
      <c r="P943" s="241"/>
      <c r="Q943" s="241"/>
      <c r="R943" s="241"/>
      <c r="S943" s="241"/>
      <c r="T943" s="24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3" t="s">
        <v>141</v>
      </c>
      <c r="AU943" s="243" t="s">
        <v>85</v>
      </c>
      <c r="AV943" s="14" t="s">
        <v>85</v>
      </c>
      <c r="AW943" s="14" t="s">
        <v>35</v>
      </c>
      <c r="AX943" s="14" t="s">
        <v>83</v>
      </c>
      <c r="AY943" s="243" t="s">
        <v>126</v>
      </c>
    </row>
    <row r="944" s="12" customFormat="1" ht="25.92" customHeight="1">
      <c r="A944" s="12"/>
      <c r="B944" s="186"/>
      <c r="C944" s="187"/>
      <c r="D944" s="188" t="s">
        <v>74</v>
      </c>
      <c r="E944" s="189" t="s">
        <v>949</v>
      </c>
      <c r="F944" s="189" t="s">
        <v>950</v>
      </c>
      <c r="G944" s="187"/>
      <c r="H944" s="187"/>
      <c r="I944" s="190"/>
      <c r="J944" s="191">
        <f>BK944</f>
        <v>0</v>
      </c>
      <c r="K944" s="187"/>
      <c r="L944" s="192"/>
      <c r="M944" s="193"/>
      <c r="N944" s="194"/>
      <c r="O944" s="194"/>
      <c r="P944" s="195">
        <f>P945+P958+P962+P969</f>
        <v>0</v>
      </c>
      <c r="Q944" s="194"/>
      <c r="R944" s="195">
        <f>R945+R958+R962+R969</f>
        <v>0</v>
      </c>
      <c r="S944" s="194"/>
      <c r="T944" s="196">
        <f>T945+T958+T962+T969</f>
        <v>0</v>
      </c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R944" s="197" t="s">
        <v>181</v>
      </c>
      <c r="AT944" s="198" t="s">
        <v>74</v>
      </c>
      <c r="AU944" s="198" t="s">
        <v>75</v>
      </c>
      <c r="AY944" s="197" t="s">
        <v>126</v>
      </c>
      <c r="BK944" s="199">
        <f>BK945+BK958+BK962+BK969</f>
        <v>0</v>
      </c>
    </row>
    <row r="945" s="12" customFormat="1" ht="22.8" customHeight="1">
      <c r="A945" s="12"/>
      <c r="B945" s="186"/>
      <c r="C945" s="187"/>
      <c r="D945" s="188" t="s">
        <v>74</v>
      </c>
      <c r="E945" s="200" t="s">
        <v>951</v>
      </c>
      <c r="F945" s="200" t="s">
        <v>952</v>
      </c>
      <c r="G945" s="187"/>
      <c r="H945" s="187"/>
      <c r="I945" s="190"/>
      <c r="J945" s="201">
        <f>BK945</f>
        <v>0</v>
      </c>
      <c r="K945" s="187"/>
      <c r="L945" s="192"/>
      <c r="M945" s="193"/>
      <c r="N945" s="194"/>
      <c r="O945" s="194"/>
      <c r="P945" s="195">
        <f>SUM(P946:P957)</f>
        <v>0</v>
      </c>
      <c r="Q945" s="194"/>
      <c r="R945" s="195">
        <f>SUM(R946:R957)</f>
        <v>0</v>
      </c>
      <c r="S945" s="194"/>
      <c r="T945" s="196">
        <f>SUM(T946:T957)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197" t="s">
        <v>181</v>
      </c>
      <c r="AT945" s="198" t="s">
        <v>74</v>
      </c>
      <c r="AU945" s="198" t="s">
        <v>83</v>
      </c>
      <c r="AY945" s="197" t="s">
        <v>126</v>
      </c>
      <c r="BK945" s="199">
        <f>SUM(BK946:BK957)</f>
        <v>0</v>
      </c>
    </row>
    <row r="946" s="2" customFormat="1" ht="16.5" customHeight="1">
      <c r="A946" s="40"/>
      <c r="B946" s="41"/>
      <c r="C946" s="202" t="s">
        <v>953</v>
      </c>
      <c r="D946" s="202" t="s">
        <v>128</v>
      </c>
      <c r="E946" s="203" t="s">
        <v>954</v>
      </c>
      <c r="F946" s="204" t="s">
        <v>955</v>
      </c>
      <c r="G946" s="205" t="s">
        <v>956</v>
      </c>
      <c r="H946" s="206">
        <v>1</v>
      </c>
      <c r="I946" s="207"/>
      <c r="J946" s="208">
        <f>ROUND(I946*H946,2)</f>
        <v>0</v>
      </c>
      <c r="K946" s="204" t="s">
        <v>132</v>
      </c>
      <c r="L946" s="46"/>
      <c r="M946" s="209" t="s">
        <v>19</v>
      </c>
      <c r="N946" s="210" t="s">
        <v>46</v>
      </c>
      <c r="O946" s="86"/>
      <c r="P946" s="211">
        <f>O946*H946</f>
        <v>0</v>
      </c>
      <c r="Q946" s="211">
        <v>0</v>
      </c>
      <c r="R946" s="211">
        <f>Q946*H946</f>
        <v>0</v>
      </c>
      <c r="S946" s="211">
        <v>0</v>
      </c>
      <c r="T946" s="212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13" t="s">
        <v>957</v>
      </c>
      <c r="AT946" s="213" t="s">
        <v>128</v>
      </c>
      <c r="AU946" s="213" t="s">
        <v>85</v>
      </c>
      <c r="AY946" s="19" t="s">
        <v>126</v>
      </c>
      <c r="BE946" s="214">
        <f>IF(N946="základní",J946,0)</f>
        <v>0</v>
      </c>
      <c r="BF946" s="214">
        <f>IF(N946="snížená",J946,0)</f>
        <v>0</v>
      </c>
      <c r="BG946" s="214">
        <f>IF(N946="zákl. přenesená",J946,0)</f>
        <v>0</v>
      </c>
      <c r="BH946" s="214">
        <f>IF(N946="sníž. přenesená",J946,0)</f>
        <v>0</v>
      </c>
      <c r="BI946" s="214">
        <f>IF(N946="nulová",J946,0)</f>
        <v>0</v>
      </c>
      <c r="BJ946" s="19" t="s">
        <v>83</v>
      </c>
      <c r="BK946" s="214">
        <f>ROUND(I946*H946,2)</f>
        <v>0</v>
      </c>
      <c r="BL946" s="19" t="s">
        <v>957</v>
      </c>
      <c r="BM946" s="213" t="s">
        <v>958</v>
      </c>
    </row>
    <row r="947" s="2" customFormat="1">
      <c r="A947" s="40"/>
      <c r="B947" s="41"/>
      <c r="C947" s="42"/>
      <c r="D947" s="215" t="s">
        <v>135</v>
      </c>
      <c r="E947" s="42"/>
      <c r="F947" s="216" t="s">
        <v>955</v>
      </c>
      <c r="G947" s="42"/>
      <c r="H947" s="42"/>
      <c r="I947" s="217"/>
      <c r="J947" s="42"/>
      <c r="K947" s="42"/>
      <c r="L947" s="46"/>
      <c r="M947" s="218"/>
      <c r="N947" s="219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135</v>
      </c>
      <c r="AU947" s="19" t="s">
        <v>85</v>
      </c>
    </row>
    <row r="948" s="2" customFormat="1">
      <c r="A948" s="40"/>
      <c r="B948" s="41"/>
      <c r="C948" s="42"/>
      <c r="D948" s="220" t="s">
        <v>137</v>
      </c>
      <c r="E948" s="42"/>
      <c r="F948" s="221" t="s">
        <v>959</v>
      </c>
      <c r="G948" s="42"/>
      <c r="H948" s="42"/>
      <c r="I948" s="217"/>
      <c r="J948" s="42"/>
      <c r="K948" s="42"/>
      <c r="L948" s="46"/>
      <c r="M948" s="218"/>
      <c r="N948" s="219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137</v>
      </c>
      <c r="AU948" s="19" t="s">
        <v>85</v>
      </c>
    </row>
    <row r="949" s="2" customFormat="1" ht="16.5" customHeight="1">
      <c r="A949" s="40"/>
      <c r="B949" s="41"/>
      <c r="C949" s="202" t="s">
        <v>960</v>
      </c>
      <c r="D949" s="202" t="s">
        <v>128</v>
      </c>
      <c r="E949" s="203" t="s">
        <v>961</v>
      </c>
      <c r="F949" s="204" t="s">
        <v>962</v>
      </c>
      <c r="G949" s="205" t="s">
        <v>956</v>
      </c>
      <c r="H949" s="206">
        <v>1</v>
      </c>
      <c r="I949" s="207"/>
      <c r="J949" s="208">
        <f>ROUND(I949*H949,2)</f>
        <v>0</v>
      </c>
      <c r="K949" s="204" t="s">
        <v>132</v>
      </c>
      <c r="L949" s="46"/>
      <c r="M949" s="209" t="s">
        <v>19</v>
      </c>
      <c r="N949" s="210" t="s">
        <v>46</v>
      </c>
      <c r="O949" s="86"/>
      <c r="P949" s="211">
        <f>O949*H949</f>
        <v>0</v>
      </c>
      <c r="Q949" s="211">
        <v>0</v>
      </c>
      <c r="R949" s="211">
        <f>Q949*H949</f>
        <v>0</v>
      </c>
      <c r="S949" s="211">
        <v>0</v>
      </c>
      <c r="T949" s="212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13" t="s">
        <v>957</v>
      </c>
      <c r="AT949" s="213" t="s">
        <v>128</v>
      </c>
      <c r="AU949" s="213" t="s">
        <v>85</v>
      </c>
      <c r="AY949" s="19" t="s">
        <v>126</v>
      </c>
      <c r="BE949" s="214">
        <f>IF(N949="základní",J949,0)</f>
        <v>0</v>
      </c>
      <c r="BF949" s="214">
        <f>IF(N949="snížená",J949,0)</f>
        <v>0</v>
      </c>
      <c r="BG949" s="214">
        <f>IF(N949="zákl. přenesená",J949,0)</f>
        <v>0</v>
      </c>
      <c r="BH949" s="214">
        <f>IF(N949="sníž. přenesená",J949,0)</f>
        <v>0</v>
      </c>
      <c r="BI949" s="214">
        <f>IF(N949="nulová",J949,0)</f>
        <v>0</v>
      </c>
      <c r="BJ949" s="19" t="s">
        <v>83</v>
      </c>
      <c r="BK949" s="214">
        <f>ROUND(I949*H949,2)</f>
        <v>0</v>
      </c>
      <c r="BL949" s="19" t="s">
        <v>957</v>
      </c>
      <c r="BM949" s="213" t="s">
        <v>963</v>
      </c>
    </row>
    <row r="950" s="2" customFormat="1">
      <c r="A950" s="40"/>
      <c r="B950" s="41"/>
      <c r="C950" s="42"/>
      <c r="D950" s="215" t="s">
        <v>135</v>
      </c>
      <c r="E950" s="42"/>
      <c r="F950" s="216" t="s">
        <v>962</v>
      </c>
      <c r="G950" s="42"/>
      <c r="H950" s="42"/>
      <c r="I950" s="217"/>
      <c r="J950" s="42"/>
      <c r="K950" s="42"/>
      <c r="L950" s="46"/>
      <c r="M950" s="218"/>
      <c r="N950" s="219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135</v>
      </c>
      <c r="AU950" s="19" t="s">
        <v>85</v>
      </c>
    </row>
    <row r="951" s="2" customFormat="1">
      <c r="A951" s="40"/>
      <c r="B951" s="41"/>
      <c r="C951" s="42"/>
      <c r="D951" s="220" t="s">
        <v>137</v>
      </c>
      <c r="E951" s="42"/>
      <c r="F951" s="221" t="s">
        <v>964</v>
      </c>
      <c r="G951" s="42"/>
      <c r="H951" s="42"/>
      <c r="I951" s="217"/>
      <c r="J951" s="42"/>
      <c r="K951" s="42"/>
      <c r="L951" s="46"/>
      <c r="M951" s="218"/>
      <c r="N951" s="219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137</v>
      </c>
      <c r="AU951" s="19" t="s">
        <v>85</v>
      </c>
    </row>
    <row r="952" s="2" customFormat="1" ht="16.5" customHeight="1">
      <c r="A952" s="40"/>
      <c r="B952" s="41"/>
      <c r="C952" s="202" t="s">
        <v>965</v>
      </c>
      <c r="D952" s="202" t="s">
        <v>128</v>
      </c>
      <c r="E952" s="203" t="s">
        <v>966</v>
      </c>
      <c r="F952" s="204" t="s">
        <v>967</v>
      </c>
      <c r="G952" s="205" t="s">
        <v>956</v>
      </c>
      <c r="H952" s="206">
        <v>1</v>
      </c>
      <c r="I952" s="207"/>
      <c r="J952" s="208">
        <f>ROUND(I952*H952,2)</f>
        <v>0</v>
      </c>
      <c r="K952" s="204" t="s">
        <v>132</v>
      </c>
      <c r="L952" s="46"/>
      <c r="M952" s="209" t="s">
        <v>19</v>
      </c>
      <c r="N952" s="210" t="s">
        <v>46</v>
      </c>
      <c r="O952" s="86"/>
      <c r="P952" s="211">
        <f>O952*H952</f>
        <v>0</v>
      </c>
      <c r="Q952" s="211">
        <v>0</v>
      </c>
      <c r="R952" s="211">
        <f>Q952*H952</f>
        <v>0</v>
      </c>
      <c r="S952" s="211">
        <v>0</v>
      </c>
      <c r="T952" s="212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13" t="s">
        <v>957</v>
      </c>
      <c r="AT952" s="213" t="s">
        <v>128</v>
      </c>
      <c r="AU952" s="213" t="s">
        <v>85</v>
      </c>
      <c r="AY952" s="19" t="s">
        <v>126</v>
      </c>
      <c r="BE952" s="214">
        <f>IF(N952="základní",J952,0)</f>
        <v>0</v>
      </c>
      <c r="BF952" s="214">
        <f>IF(N952="snížená",J952,0)</f>
        <v>0</v>
      </c>
      <c r="BG952" s="214">
        <f>IF(N952="zákl. přenesená",J952,0)</f>
        <v>0</v>
      </c>
      <c r="BH952" s="214">
        <f>IF(N952="sníž. přenesená",J952,0)</f>
        <v>0</v>
      </c>
      <c r="BI952" s="214">
        <f>IF(N952="nulová",J952,0)</f>
        <v>0</v>
      </c>
      <c r="BJ952" s="19" t="s">
        <v>83</v>
      </c>
      <c r="BK952" s="214">
        <f>ROUND(I952*H952,2)</f>
        <v>0</v>
      </c>
      <c r="BL952" s="19" t="s">
        <v>957</v>
      </c>
      <c r="BM952" s="213" t="s">
        <v>968</v>
      </c>
    </row>
    <row r="953" s="2" customFormat="1">
      <c r="A953" s="40"/>
      <c r="B953" s="41"/>
      <c r="C953" s="42"/>
      <c r="D953" s="215" t="s">
        <v>135</v>
      </c>
      <c r="E953" s="42"/>
      <c r="F953" s="216" t="s">
        <v>969</v>
      </c>
      <c r="G953" s="42"/>
      <c r="H953" s="42"/>
      <c r="I953" s="217"/>
      <c r="J953" s="42"/>
      <c r="K953" s="42"/>
      <c r="L953" s="46"/>
      <c r="M953" s="218"/>
      <c r="N953" s="219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135</v>
      </c>
      <c r="AU953" s="19" t="s">
        <v>85</v>
      </c>
    </row>
    <row r="954" s="2" customFormat="1">
      <c r="A954" s="40"/>
      <c r="B954" s="41"/>
      <c r="C954" s="42"/>
      <c r="D954" s="220" t="s">
        <v>137</v>
      </c>
      <c r="E954" s="42"/>
      <c r="F954" s="221" t="s">
        <v>970</v>
      </c>
      <c r="G954" s="42"/>
      <c r="H954" s="42"/>
      <c r="I954" s="217"/>
      <c r="J954" s="42"/>
      <c r="K954" s="42"/>
      <c r="L954" s="46"/>
      <c r="M954" s="218"/>
      <c r="N954" s="219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137</v>
      </c>
      <c r="AU954" s="19" t="s">
        <v>85</v>
      </c>
    </row>
    <row r="955" s="2" customFormat="1" ht="16.5" customHeight="1">
      <c r="A955" s="40"/>
      <c r="B955" s="41"/>
      <c r="C955" s="202" t="s">
        <v>180</v>
      </c>
      <c r="D955" s="202" t="s">
        <v>128</v>
      </c>
      <c r="E955" s="203" t="s">
        <v>971</v>
      </c>
      <c r="F955" s="204" t="s">
        <v>972</v>
      </c>
      <c r="G955" s="205" t="s">
        <v>956</v>
      </c>
      <c r="H955" s="206">
        <v>1</v>
      </c>
      <c r="I955" s="207"/>
      <c r="J955" s="208">
        <f>ROUND(I955*H955,2)</f>
        <v>0</v>
      </c>
      <c r="K955" s="204" t="s">
        <v>132</v>
      </c>
      <c r="L955" s="46"/>
      <c r="M955" s="209" t="s">
        <v>19</v>
      </c>
      <c r="N955" s="210" t="s">
        <v>46</v>
      </c>
      <c r="O955" s="86"/>
      <c r="P955" s="211">
        <f>O955*H955</f>
        <v>0</v>
      </c>
      <c r="Q955" s="211">
        <v>0</v>
      </c>
      <c r="R955" s="211">
        <f>Q955*H955</f>
        <v>0</v>
      </c>
      <c r="S955" s="211">
        <v>0</v>
      </c>
      <c r="T955" s="212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13" t="s">
        <v>957</v>
      </c>
      <c r="AT955" s="213" t="s">
        <v>128</v>
      </c>
      <c r="AU955" s="213" t="s">
        <v>85</v>
      </c>
      <c r="AY955" s="19" t="s">
        <v>126</v>
      </c>
      <c r="BE955" s="214">
        <f>IF(N955="základní",J955,0)</f>
        <v>0</v>
      </c>
      <c r="BF955" s="214">
        <f>IF(N955="snížená",J955,0)</f>
        <v>0</v>
      </c>
      <c r="BG955" s="214">
        <f>IF(N955="zákl. přenesená",J955,0)</f>
        <v>0</v>
      </c>
      <c r="BH955" s="214">
        <f>IF(N955="sníž. přenesená",J955,0)</f>
        <v>0</v>
      </c>
      <c r="BI955" s="214">
        <f>IF(N955="nulová",J955,0)</f>
        <v>0</v>
      </c>
      <c r="BJ955" s="19" t="s">
        <v>83</v>
      </c>
      <c r="BK955" s="214">
        <f>ROUND(I955*H955,2)</f>
        <v>0</v>
      </c>
      <c r="BL955" s="19" t="s">
        <v>957</v>
      </c>
      <c r="BM955" s="213" t="s">
        <v>973</v>
      </c>
    </row>
    <row r="956" s="2" customFormat="1">
      <c r="A956" s="40"/>
      <c r="B956" s="41"/>
      <c r="C956" s="42"/>
      <c r="D956" s="215" t="s">
        <v>135</v>
      </c>
      <c r="E956" s="42"/>
      <c r="F956" s="216" t="s">
        <v>972</v>
      </c>
      <c r="G956" s="42"/>
      <c r="H956" s="42"/>
      <c r="I956" s="217"/>
      <c r="J956" s="42"/>
      <c r="K956" s="42"/>
      <c r="L956" s="46"/>
      <c r="M956" s="218"/>
      <c r="N956" s="219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135</v>
      </c>
      <c r="AU956" s="19" t="s">
        <v>85</v>
      </c>
    </row>
    <row r="957" s="2" customFormat="1">
      <c r="A957" s="40"/>
      <c r="B957" s="41"/>
      <c r="C957" s="42"/>
      <c r="D957" s="220" t="s">
        <v>137</v>
      </c>
      <c r="E957" s="42"/>
      <c r="F957" s="221" t="s">
        <v>974</v>
      </c>
      <c r="G957" s="42"/>
      <c r="H957" s="42"/>
      <c r="I957" s="217"/>
      <c r="J957" s="42"/>
      <c r="K957" s="42"/>
      <c r="L957" s="46"/>
      <c r="M957" s="218"/>
      <c r="N957" s="219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137</v>
      </c>
      <c r="AU957" s="19" t="s">
        <v>85</v>
      </c>
    </row>
    <row r="958" s="12" customFormat="1" ht="22.8" customHeight="1">
      <c r="A958" s="12"/>
      <c r="B958" s="186"/>
      <c r="C958" s="187"/>
      <c r="D958" s="188" t="s">
        <v>74</v>
      </c>
      <c r="E958" s="200" t="s">
        <v>975</v>
      </c>
      <c r="F958" s="200" t="s">
        <v>976</v>
      </c>
      <c r="G958" s="187"/>
      <c r="H958" s="187"/>
      <c r="I958" s="190"/>
      <c r="J958" s="201">
        <f>BK958</f>
        <v>0</v>
      </c>
      <c r="K958" s="187"/>
      <c r="L958" s="192"/>
      <c r="M958" s="193"/>
      <c r="N958" s="194"/>
      <c r="O958" s="194"/>
      <c r="P958" s="195">
        <f>SUM(P959:P961)</f>
        <v>0</v>
      </c>
      <c r="Q958" s="194"/>
      <c r="R958" s="195">
        <f>SUM(R959:R961)</f>
        <v>0</v>
      </c>
      <c r="S958" s="194"/>
      <c r="T958" s="196">
        <f>SUM(T959:T961)</f>
        <v>0</v>
      </c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R958" s="197" t="s">
        <v>181</v>
      </c>
      <c r="AT958" s="198" t="s">
        <v>74</v>
      </c>
      <c r="AU958" s="198" t="s">
        <v>83</v>
      </c>
      <c r="AY958" s="197" t="s">
        <v>126</v>
      </c>
      <c r="BK958" s="199">
        <f>SUM(BK959:BK961)</f>
        <v>0</v>
      </c>
    </row>
    <row r="959" s="2" customFormat="1" ht="16.5" customHeight="1">
      <c r="A959" s="40"/>
      <c r="B959" s="41"/>
      <c r="C959" s="202" t="s">
        <v>977</v>
      </c>
      <c r="D959" s="202" t="s">
        <v>128</v>
      </c>
      <c r="E959" s="203" t="s">
        <v>978</v>
      </c>
      <c r="F959" s="204" t="s">
        <v>976</v>
      </c>
      <c r="G959" s="205" t="s">
        <v>956</v>
      </c>
      <c r="H959" s="206">
        <v>1</v>
      </c>
      <c r="I959" s="207"/>
      <c r="J959" s="208">
        <f>ROUND(I959*H959,2)</f>
        <v>0</v>
      </c>
      <c r="K959" s="204" t="s">
        <v>132</v>
      </c>
      <c r="L959" s="46"/>
      <c r="M959" s="209" t="s">
        <v>19</v>
      </c>
      <c r="N959" s="210" t="s">
        <v>46</v>
      </c>
      <c r="O959" s="86"/>
      <c r="P959" s="211">
        <f>O959*H959</f>
        <v>0</v>
      </c>
      <c r="Q959" s="211">
        <v>0</v>
      </c>
      <c r="R959" s="211">
        <f>Q959*H959</f>
        <v>0</v>
      </c>
      <c r="S959" s="211">
        <v>0</v>
      </c>
      <c r="T959" s="212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13" t="s">
        <v>957</v>
      </c>
      <c r="AT959" s="213" t="s">
        <v>128</v>
      </c>
      <c r="AU959" s="213" t="s">
        <v>85</v>
      </c>
      <c r="AY959" s="19" t="s">
        <v>126</v>
      </c>
      <c r="BE959" s="214">
        <f>IF(N959="základní",J959,0)</f>
        <v>0</v>
      </c>
      <c r="BF959" s="214">
        <f>IF(N959="snížená",J959,0)</f>
        <v>0</v>
      </c>
      <c r="BG959" s="214">
        <f>IF(N959="zákl. přenesená",J959,0)</f>
        <v>0</v>
      </c>
      <c r="BH959" s="214">
        <f>IF(N959="sníž. přenesená",J959,0)</f>
        <v>0</v>
      </c>
      <c r="BI959" s="214">
        <f>IF(N959="nulová",J959,0)</f>
        <v>0</v>
      </c>
      <c r="BJ959" s="19" t="s">
        <v>83</v>
      </c>
      <c r="BK959" s="214">
        <f>ROUND(I959*H959,2)</f>
        <v>0</v>
      </c>
      <c r="BL959" s="19" t="s">
        <v>957</v>
      </c>
      <c r="BM959" s="213" t="s">
        <v>979</v>
      </c>
    </row>
    <row r="960" s="2" customFormat="1">
      <c r="A960" s="40"/>
      <c r="B960" s="41"/>
      <c r="C960" s="42"/>
      <c r="D960" s="215" t="s">
        <v>135</v>
      </c>
      <c r="E960" s="42"/>
      <c r="F960" s="216" t="s">
        <v>976</v>
      </c>
      <c r="G960" s="42"/>
      <c r="H960" s="42"/>
      <c r="I960" s="217"/>
      <c r="J960" s="42"/>
      <c r="K960" s="42"/>
      <c r="L960" s="46"/>
      <c r="M960" s="218"/>
      <c r="N960" s="219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135</v>
      </c>
      <c r="AU960" s="19" t="s">
        <v>85</v>
      </c>
    </row>
    <row r="961" s="2" customFormat="1">
      <c r="A961" s="40"/>
      <c r="B961" s="41"/>
      <c r="C961" s="42"/>
      <c r="D961" s="220" t="s">
        <v>137</v>
      </c>
      <c r="E961" s="42"/>
      <c r="F961" s="221" t="s">
        <v>980</v>
      </c>
      <c r="G961" s="42"/>
      <c r="H961" s="42"/>
      <c r="I961" s="217"/>
      <c r="J961" s="42"/>
      <c r="K961" s="42"/>
      <c r="L961" s="46"/>
      <c r="M961" s="218"/>
      <c r="N961" s="219"/>
      <c r="O961" s="86"/>
      <c r="P961" s="86"/>
      <c r="Q961" s="86"/>
      <c r="R961" s="86"/>
      <c r="S961" s="86"/>
      <c r="T961" s="87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137</v>
      </c>
      <c r="AU961" s="19" t="s">
        <v>85</v>
      </c>
    </row>
    <row r="962" s="12" customFormat="1" ht="22.8" customHeight="1">
      <c r="A962" s="12"/>
      <c r="B962" s="186"/>
      <c r="C962" s="187"/>
      <c r="D962" s="188" t="s">
        <v>74</v>
      </c>
      <c r="E962" s="200" t="s">
        <v>981</v>
      </c>
      <c r="F962" s="200" t="s">
        <v>982</v>
      </c>
      <c r="G962" s="187"/>
      <c r="H962" s="187"/>
      <c r="I962" s="190"/>
      <c r="J962" s="201">
        <f>BK962</f>
        <v>0</v>
      </c>
      <c r="K962" s="187"/>
      <c r="L962" s="192"/>
      <c r="M962" s="193"/>
      <c r="N962" s="194"/>
      <c r="O962" s="194"/>
      <c r="P962" s="195">
        <f>SUM(P963:P968)</f>
        <v>0</v>
      </c>
      <c r="Q962" s="194"/>
      <c r="R962" s="195">
        <f>SUM(R963:R968)</f>
        <v>0</v>
      </c>
      <c r="S962" s="194"/>
      <c r="T962" s="196">
        <f>SUM(T963:T968)</f>
        <v>0</v>
      </c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R962" s="197" t="s">
        <v>181</v>
      </c>
      <c r="AT962" s="198" t="s">
        <v>74</v>
      </c>
      <c r="AU962" s="198" t="s">
        <v>83</v>
      </c>
      <c r="AY962" s="197" t="s">
        <v>126</v>
      </c>
      <c r="BK962" s="199">
        <f>SUM(BK963:BK968)</f>
        <v>0</v>
      </c>
    </row>
    <row r="963" s="2" customFormat="1" ht="16.5" customHeight="1">
      <c r="A963" s="40"/>
      <c r="B963" s="41"/>
      <c r="C963" s="202" t="s">
        <v>983</v>
      </c>
      <c r="D963" s="202" t="s">
        <v>128</v>
      </c>
      <c r="E963" s="203" t="s">
        <v>984</v>
      </c>
      <c r="F963" s="204" t="s">
        <v>985</v>
      </c>
      <c r="G963" s="205" t="s">
        <v>598</v>
      </c>
      <c r="H963" s="206">
        <v>10</v>
      </c>
      <c r="I963" s="207"/>
      <c r="J963" s="208">
        <f>ROUND(I963*H963,2)</f>
        <v>0</v>
      </c>
      <c r="K963" s="204" t="s">
        <v>132</v>
      </c>
      <c r="L963" s="46"/>
      <c r="M963" s="209" t="s">
        <v>19</v>
      </c>
      <c r="N963" s="210" t="s">
        <v>46</v>
      </c>
      <c r="O963" s="86"/>
      <c r="P963" s="211">
        <f>O963*H963</f>
        <v>0</v>
      </c>
      <c r="Q963" s="211">
        <v>0</v>
      </c>
      <c r="R963" s="211">
        <f>Q963*H963</f>
        <v>0</v>
      </c>
      <c r="S963" s="211">
        <v>0</v>
      </c>
      <c r="T963" s="212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13" t="s">
        <v>957</v>
      </c>
      <c r="AT963" s="213" t="s">
        <v>128</v>
      </c>
      <c r="AU963" s="213" t="s">
        <v>85</v>
      </c>
      <c r="AY963" s="19" t="s">
        <v>126</v>
      </c>
      <c r="BE963" s="214">
        <f>IF(N963="základní",J963,0)</f>
        <v>0</v>
      </c>
      <c r="BF963" s="214">
        <f>IF(N963="snížená",J963,0)</f>
        <v>0</v>
      </c>
      <c r="BG963" s="214">
        <f>IF(N963="zákl. přenesená",J963,0)</f>
        <v>0</v>
      </c>
      <c r="BH963" s="214">
        <f>IF(N963="sníž. přenesená",J963,0)</f>
        <v>0</v>
      </c>
      <c r="BI963" s="214">
        <f>IF(N963="nulová",J963,0)</f>
        <v>0</v>
      </c>
      <c r="BJ963" s="19" t="s">
        <v>83</v>
      </c>
      <c r="BK963" s="214">
        <f>ROUND(I963*H963,2)</f>
        <v>0</v>
      </c>
      <c r="BL963" s="19" t="s">
        <v>957</v>
      </c>
      <c r="BM963" s="213" t="s">
        <v>986</v>
      </c>
    </row>
    <row r="964" s="2" customFormat="1">
      <c r="A964" s="40"/>
      <c r="B964" s="41"/>
      <c r="C964" s="42"/>
      <c r="D964" s="215" t="s">
        <v>135</v>
      </c>
      <c r="E964" s="42"/>
      <c r="F964" s="216" t="s">
        <v>985</v>
      </c>
      <c r="G964" s="42"/>
      <c r="H964" s="42"/>
      <c r="I964" s="217"/>
      <c r="J964" s="42"/>
      <c r="K964" s="42"/>
      <c r="L964" s="46"/>
      <c r="M964" s="218"/>
      <c r="N964" s="219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135</v>
      </c>
      <c r="AU964" s="19" t="s">
        <v>85</v>
      </c>
    </row>
    <row r="965" s="2" customFormat="1">
      <c r="A965" s="40"/>
      <c r="B965" s="41"/>
      <c r="C965" s="42"/>
      <c r="D965" s="220" t="s">
        <v>137</v>
      </c>
      <c r="E965" s="42"/>
      <c r="F965" s="221" t="s">
        <v>987</v>
      </c>
      <c r="G965" s="42"/>
      <c r="H965" s="42"/>
      <c r="I965" s="217"/>
      <c r="J965" s="42"/>
      <c r="K965" s="42"/>
      <c r="L965" s="46"/>
      <c r="M965" s="218"/>
      <c r="N965" s="219"/>
      <c r="O965" s="86"/>
      <c r="P965" s="86"/>
      <c r="Q965" s="86"/>
      <c r="R965" s="86"/>
      <c r="S965" s="86"/>
      <c r="T965" s="87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137</v>
      </c>
      <c r="AU965" s="19" t="s">
        <v>85</v>
      </c>
    </row>
    <row r="966" s="2" customFormat="1" ht="16.5" customHeight="1">
      <c r="A966" s="40"/>
      <c r="B966" s="41"/>
      <c r="C966" s="202" t="s">
        <v>988</v>
      </c>
      <c r="D966" s="202" t="s">
        <v>128</v>
      </c>
      <c r="E966" s="203" t="s">
        <v>989</v>
      </c>
      <c r="F966" s="204" t="s">
        <v>990</v>
      </c>
      <c r="G966" s="205" t="s">
        <v>991</v>
      </c>
      <c r="H966" s="276"/>
      <c r="I966" s="207"/>
      <c r="J966" s="208">
        <f>ROUND(I966*H966,2)</f>
        <v>0</v>
      </c>
      <c r="K966" s="204" t="s">
        <v>132</v>
      </c>
      <c r="L966" s="46"/>
      <c r="M966" s="209" t="s">
        <v>19</v>
      </c>
      <c r="N966" s="210" t="s">
        <v>46</v>
      </c>
      <c r="O966" s="86"/>
      <c r="P966" s="211">
        <f>O966*H966</f>
        <v>0</v>
      </c>
      <c r="Q966" s="211">
        <v>0</v>
      </c>
      <c r="R966" s="211">
        <f>Q966*H966</f>
        <v>0</v>
      </c>
      <c r="S966" s="211">
        <v>0</v>
      </c>
      <c r="T966" s="212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13" t="s">
        <v>957</v>
      </c>
      <c r="AT966" s="213" t="s">
        <v>128</v>
      </c>
      <c r="AU966" s="213" t="s">
        <v>85</v>
      </c>
      <c r="AY966" s="19" t="s">
        <v>126</v>
      </c>
      <c r="BE966" s="214">
        <f>IF(N966="základní",J966,0)</f>
        <v>0</v>
      </c>
      <c r="BF966" s="214">
        <f>IF(N966="snížená",J966,0)</f>
        <v>0</v>
      </c>
      <c r="BG966" s="214">
        <f>IF(N966="zákl. přenesená",J966,0)</f>
        <v>0</v>
      </c>
      <c r="BH966" s="214">
        <f>IF(N966="sníž. přenesená",J966,0)</f>
        <v>0</v>
      </c>
      <c r="BI966" s="214">
        <f>IF(N966="nulová",J966,0)</f>
        <v>0</v>
      </c>
      <c r="BJ966" s="19" t="s">
        <v>83</v>
      </c>
      <c r="BK966" s="214">
        <f>ROUND(I966*H966,2)</f>
        <v>0</v>
      </c>
      <c r="BL966" s="19" t="s">
        <v>957</v>
      </c>
      <c r="BM966" s="213" t="s">
        <v>992</v>
      </c>
    </row>
    <row r="967" s="2" customFormat="1">
      <c r="A967" s="40"/>
      <c r="B967" s="41"/>
      <c r="C967" s="42"/>
      <c r="D967" s="215" t="s">
        <v>135</v>
      </c>
      <c r="E967" s="42"/>
      <c r="F967" s="216" t="s">
        <v>993</v>
      </c>
      <c r="G967" s="42"/>
      <c r="H967" s="42"/>
      <c r="I967" s="217"/>
      <c r="J967" s="42"/>
      <c r="K967" s="42"/>
      <c r="L967" s="46"/>
      <c r="M967" s="218"/>
      <c r="N967" s="219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135</v>
      </c>
      <c r="AU967" s="19" t="s">
        <v>85</v>
      </c>
    </row>
    <row r="968" s="2" customFormat="1">
      <c r="A968" s="40"/>
      <c r="B968" s="41"/>
      <c r="C968" s="42"/>
      <c r="D968" s="220" t="s">
        <v>137</v>
      </c>
      <c r="E968" s="42"/>
      <c r="F968" s="221" t="s">
        <v>994</v>
      </c>
      <c r="G968" s="42"/>
      <c r="H968" s="42"/>
      <c r="I968" s="217"/>
      <c r="J968" s="42"/>
      <c r="K968" s="42"/>
      <c r="L968" s="46"/>
      <c r="M968" s="218"/>
      <c r="N968" s="219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137</v>
      </c>
      <c r="AU968" s="19" t="s">
        <v>85</v>
      </c>
    </row>
    <row r="969" s="12" customFormat="1" ht="22.8" customHeight="1">
      <c r="A969" s="12"/>
      <c r="B969" s="186"/>
      <c r="C969" s="187"/>
      <c r="D969" s="188" t="s">
        <v>74</v>
      </c>
      <c r="E969" s="200" t="s">
        <v>995</v>
      </c>
      <c r="F969" s="200" t="s">
        <v>996</v>
      </c>
      <c r="G969" s="187"/>
      <c r="H969" s="187"/>
      <c r="I969" s="190"/>
      <c r="J969" s="201">
        <f>BK969</f>
        <v>0</v>
      </c>
      <c r="K969" s="187"/>
      <c r="L969" s="192"/>
      <c r="M969" s="193"/>
      <c r="N969" s="194"/>
      <c r="O969" s="194"/>
      <c r="P969" s="195">
        <f>SUM(P970:P975)</f>
        <v>0</v>
      </c>
      <c r="Q969" s="194"/>
      <c r="R969" s="195">
        <f>SUM(R970:R975)</f>
        <v>0</v>
      </c>
      <c r="S969" s="194"/>
      <c r="T969" s="196">
        <f>SUM(T970:T975)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197" t="s">
        <v>181</v>
      </c>
      <c r="AT969" s="198" t="s">
        <v>74</v>
      </c>
      <c r="AU969" s="198" t="s">
        <v>83</v>
      </c>
      <c r="AY969" s="197" t="s">
        <v>126</v>
      </c>
      <c r="BK969" s="199">
        <f>SUM(BK970:BK975)</f>
        <v>0</v>
      </c>
    </row>
    <row r="970" s="2" customFormat="1" ht="16.5" customHeight="1">
      <c r="A970" s="40"/>
      <c r="B970" s="41"/>
      <c r="C970" s="202" t="s">
        <v>997</v>
      </c>
      <c r="D970" s="202" t="s">
        <v>128</v>
      </c>
      <c r="E970" s="203" t="s">
        <v>998</v>
      </c>
      <c r="F970" s="204" t="s">
        <v>999</v>
      </c>
      <c r="G970" s="205" t="s">
        <v>956</v>
      </c>
      <c r="H970" s="206">
        <v>1</v>
      </c>
      <c r="I970" s="207"/>
      <c r="J970" s="208">
        <f>ROUND(I970*H970,2)</f>
        <v>0</v>
      </c>
      <c r="K970" s="204" t="s">
        <v>132</v>
      </c>
      <c r="L970" s="46"/>
      <c r="M970" s="209" t="s">
        <v>19</v>
      </c>
      <c r="N970" s="210" t="s">
        <v>46</v>
      </c>
      <c r="O970" s="86"/>
      <c r="P970" s="211">
        <f>O970*H970</f>
        <v>0</v>
      </c>
      <c r="Q970" s="211">
        <v>0</v>
      </c>
      <c r="R970" s="211">
        <f>Q970*H970</f>
        <v>0</v>
      </c>
      <c r="S970" s="211">
        <v>0</v>
      </c>
      <c r="T970" s="212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13" t="s">
        <v>957</v>
      </c>
      <c r="AT970" s="213" t="s">
        <v>128</v>
      </c>
      <c r="AU970" s="213" t="s">
        <v>85</v>
      </c>
      <c r="AY970" s="19" t="s">
        <v>126</v>
      </c>
      <c r="BE970" s="214">
        <f>IF(N970="základní",J970,0)</f>
        <v>0</v>
      </c>
      <c r="BF970" s="214">
        <f>IF(N970="snížená",J970,0)</f>
        <v>0</v>
      </c>
      <c r="BG970" s="214">
        <f>IF(N970="zákl. přenesená",J970,0)</f>
        <v>0</v>
      </c>
      <c r="BH970" s="214">
        <f>IF(N970="sníž. přenesená",J970,0)</f>
        <v>0</v>
      </c>
      <c r="BI970" s="214">
        <f>IF(N970="nulová",J970,0)</f>
        <v>0</v>
      </c>
      <c r="BJ970" s="19" t="s">
        <v>83</v>
      </c>
      <c r="BK970" s="214">
        <f>ROUND(I970*H970,2)</f>
        <v>0</v>
      </c>
      <c r="BL970" s="19" t="s">
        <v>957</v>
      </c>
      <c r="BM970" s="213" t="s">
        <v>1000</v>
      </c>
    </row>
    <row r="971" s="2" customFormat="1">
      <c r="A971" s="40"/>
      <c r="B971" s="41"/>
      <c r="C971" s="42"/>
      <c r="D971" s="215" t="s">
        <v>135</v>
      </c>
      <c r="E971" s="42"/>
      <c r="F971" s="216" t="s">
        <v>999</v>
      </c>
      <c r="G971" s="42"/>
      <c r="H971" s="42"/>
      <c r="I971" s="217"/>
      <c r="J971" s="42"/>
      <c r="K971" s="42"/>
      <c r="L971" s="46"/>
      <c r="M971" s="218"/>
      <c r="N971" s="219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135</v>
      </c>
      <c r="AU971" s="19" t="s">
        <v>85</v>
      </c>
    </row>
    <row r="972" s="2" customFormat="1">
      <c r="A972" s="40"/>
      <c r="B972" s="41"/>
      <c r="C972" s="42"/>
      <c r="D972" s="220" t="s">
        <v>137</v>
      </c>
      <c r="E972" s="42"/>
      <c r="F972" s="221" t="s">
        <v>1001</v>
      </c>
      <c r="G972" s="42"/>
      <c r="H972" s="42"/>
      <c r="I972" s="217"/>
      <c r="J972" s="42"/>
      <c r="K972" s="42"/>
      <c r="L972" s="46"/>
      <c r="M972" s="218"/>
      <c r="N972" s="219"/>
      <c r="O972" s="86"/>
      <c r="P972" s="86"/>
      <c r="Q972" s="86"/>
      <c r="R972" s="86"/>
      <c r="S972" s="86"/>
      <c r="T972" s="87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137</v>
      </c>
      <c r="AU972" s="19" t="s">
        <v>85</v>
      </c>
    </row>
    <row r="973" s="2" customFormat="1" ht="16.5" customHeight="1">
      <c r="A973" s="40"/>
      <c r="B973" s="41"/>
      <c r="C973" s="202" t="s">
        <v>1002</v>
      </c>
      <c r="D973" s="202" t="s">
        <v>128</v>
      </c>
      <c r="E973" s="203" t="s">
        <v>1003</v>
      </c>
      <c r="F973" s="204" t="s">
        <v>1004</v>
      </c>
      <c r="G973" s="205" t="s">
        <v>956</v>
      </c>
      <c r="H973" s="206">
        <v>1</v>
      </c>
      <c r="I973" s="207"/>
      <c r="J973" s="208">
        <f>ROUND(I973*H973,2)</f>
        <v>0</v>
      </c>
      <c r="K973" s="204" t="s">
        <v>132</v>
      </c>
      <c r="L973" s="46"/>
      <c r="M973" s="209" t="s">
        <v>19</v>
      </c>
      <c r="N973" s="210" t="s">
        <v>46</v>
      </c>
      <c r="O973" s="86"/>
      <c r="P973" s="211">
        <f>O973*H973</f>
        <v>0</v>
      </c>
      <c r="Q973" s="211">
        <v>0</v>
      </c>
      <c r="R973" s="211">
        <f>Q973*H973</f>
        <v>0</v>
      </c>
      <c r="S973" s="211">
        <v>0</v>
      </c>
      <c r="T973" s="212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13" t="s">
        <v>957</v>
      </c>
      <c r="AT973" s="213" t="s">
        <v>128</v>
      </c>
      <c r="AU973" s="213" t="s">
        <v>85</v>
      </c>
      <c r="AY973" s="19" t="s">
        <v>126</v>
      </c>
      <c r="BE973" s="214">
        <f>IF(N973="základní",J973,0)</f>
        <v>0</v>
      </c>
      <c r="BF973" s="214">
        <f>IF(N973="snížená",J973,0)</f>
        <v>0</v>
      </c>
      <c r="BG973" s="214">
        <f>IF(N973="zákl. přenesená",J973,0)</f>
        <v>0</v>
      </c>
      <c r="BH973" s="214">
        <f>IF(N973="sníž. přenesená",J973,0)</f>
        <v>0</v>
      </c>
      <c r="BI973" s="214">
        <f>IF(N973="nulová",J973,0)</f>
        <v>0</v>
      </c>
      <c r="BJ973" s="19" t="s">
        <v>83</v>
      </c>
      <c r="BK973" s="214">
        <f>ROUND(I973*H973,2)</f>
        <v>0</v>
      </c>
      <c r="BL973" s="19" t="s">
        <v>957</v>
      </c>
      <c r="BM973" s="213" t="s">
        <v>1005</v>
      </c>
    </row>
    <row r="974" s="2" customFormat="1">
      <c r="A974" s="40"/>
      <c r="B974" s="41"/>
      <c r="C974" s="42"/>
      <c r="D974" s="215" t="s">
        <v>135</v>
      </c>
      <c r="E974" s="42"/>
      <c r="F974" s="216" t="s">
        <v>1004</v>
      </c>
      <c r="G974" s="42"/>
      <c r="H974" s="42"/>
      <c r="I974" s="217"/>
      <c r="J974" s="42"/>
      <c r="K974" s="42"/>
      <c r="L974" s="46"/>
      <c r="M974" s="218"/>
      <c r="N974" s="219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135</v>
      </c>
      <c r="AU974" s="19" t="s">
        <v>85</v>
      </c>
    </row>
    <row r="975" s="2" customFormat="1">
      <c r="A975" s="40"/>
      <c r="B975" s="41"/>
      <c r="C975" s="42"/>
      <c r="D975" s="220" t="s">
        <v>137</v>
      </c>
      <c r="E975" s="42"/>
      <c r="F975" s="221" t="s">
        <v>1006</v>
      </c>
      <c r="G975" s="42"/>
      <c r="H975" s="42"/>
      <c r="I975" s="217"/>
      <c r="J975" s="42"/>
      <c r="K975" s="42"/>
      <c r="L975" s="46"/>
      <c r="M975" s="277"/>
      <c r="N975" s="278"/>
      <c r="O975" s="279"/>
      <c r="P975" s="279"/>
      <c r="Q975" s="279"/>
      <c r="R975" s="279"/>
      <c r="S975" s="279"/>
      <c r="T975" s="28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137</v>
      </c>
      <c r="AU975" s="19" t="s">
        <v>85</v>
      </c>
    </row>
    <row r="976" s="2" customFormat="1" ht="6.96" customHeight="1">
      <c r="A976" s="40"/>
      <c r="B976" s="61"/>
      <c r="C976" s="62"/>
      <c r="D976" s="62"/>
      <c r="E976" s="62"/>
      <c r="F976" s="62"/>
      <c r="G976" s="62"/>
      <c r="H976" s="62"/>
      <c r="I976" s="62"/>
      <c r="J976" s="62"/>
      <c r="K976" s="62"/>
      <c r="L976" s="46"/>
      <c r="M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</sheetData>
  <sheetProtection sheet="1" autoFilter="0" formatColumns="0" formatRows="0" objects="1" scenarios="1" spinCount="100000" saltValue="BXjVPaKnqV0mJxmEQKlddaPMmWSqtV39wofXXYZTJB4ZysOPvw4rb7nQer0woyULPaMEGR4X39dklCTUO9E7HQ==" hashValue="tdDfLEkDXrHhNGDlNLUBmTGjwzoAq/XiXdG/iSXse6ab4NgNxTCOWK+ZFmH5OSKwY6rhLWOi1/B1fC5WwTEnOQ==" algorithmName="SHA-512" password="CB6D"/>
  <autoFilter ref="C95:K975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3_01/113106111"/>
    <hyperlink ref="F112" r:id="rId2" display="https://podminky.urs.cz/item/CS_URS_2023_01/113106123"/>
    <hyperlink ref="F134" r:id="rId3" display="https://podminky.urs.cz/item/CS_URS_2023_01/113106212"/>
    <hyperlink ref="F140" r:id="rId4" display="https://podminky.urs.cz/item/CS_URS_2023_01/113107161"/>
    <hyperlink ref="F146" r:id="rId5" display="https://podminky.urs.cz/item/CS_URS_2023_01/113107162"/>
    <hyperlink ref="F154" r:id="rId6" display="https://podminky.urs.cz/item/CS_URS_2023_01/113107163"/>
    <hyperlink ref="F160" r:id="rId7" display="https://podminky.urs.cz/item/CS_URS_2023_01/113107170"/>
    <hyperlink ref="F166" r:id="rId8" display="https://podminky.urs.cz/item/CS_URS_2023_01/113107171"/>
    <hyperlink ref="F172" r:id="rId9" display="https://podminky.urs.cz/item/CS_URS_2023_01/113107182"/>
    <hyperlink ref="F178" r:id="rId10" display="https://podminky.urs.cz/item/CS_URS_2023_01/113107222"/>
    <hyperlink ref="F184" r:id="rId11" display="https://podminky.urs.cz/item/CS_URS_2023_01/113107321"/>
    <hyperlink ref="F196" r:id="rId12" display="https://podminky.urs.cz/item/CS_URS_2023_01/113107322"/>
    <hyperlink ref="F218" r:id="rId13" display="https://podminky.urs.cz/item/CS_URS_2023_01/113107330"/>
    <hyperlink ref="F230" r:id="rId14" display="https://podminky.urs.cz/item/CS_URS_2023_01/113107342"/>
    <hyperlink ref="F242" r:id="rId15" display="https://podminky.urs.cz/item/CS_URS_2023_01/113107344"/>
    <hyperlink ref="F248" r:id="rId16" display="https://podminky.urs.cz/item/CS_URS_2023_01/113154233"/>
    <hyperlink ref="F253" r:id="rId17" display="https://podminky.urs.cz/item/CS_URS_2023_01/113154336"/>
    <hyperlink ref="F259" r:id="rId18" display="https://podminky.urs.cz/item/CS_URS_2023_01/113154365"/>
    <hyperlink ref="F266" r:id="rId19" display="https://podminky.urs.cz/item/CS_URS_2023_01/113201112"/>
    <hyperlink ref="F281" r:id="rId20" display="https://podminky.urs.cz/item/CS_URS_2023_01/113202111"/>
    <hyperlink ref="F302" r:id="rId21" display="https://podminky.urs.cz/item/CS_URS_2023_01/132251103"/>
    <hyperlink ref="F323" r:id="rId22" display="https://podminky.urs.cz/item/CS_URS_2023_01/162751117"/>
    <hyperlink ref="F340" r:id="rId23" display="https://podminky.urs.cz/item/CS_URS_2023_01/167151101"/>
    <hyperlink ref="F344" r:id="rId24" display="https://podminky.urs.cz/item/CS_URS_2023_01/174151101"/>
    <hyperlink ref="F353" r:id="rId25" display="https://podminky.urs.cz/item/CS_URS_2023_01/181311103"/>
    <hyperlink ref="F357" r:id="rId26" display="https://podminky.urs.cz/item/CS_URS_2023_01/171152501"/>
    <hyperlink ref="F368" r:id="rId27" display="https://podminky.urs.cz/item/CS_URS_2023_01/181411131"/>
    <hyperlink ref="F383" r:id="rId28" display="https://podminky.urs.cz/item/CS_URS_2023_01/275313611"/>
    <hyperlink ref="F390" r:id="rId29" display="https://podminky.urs.cz/item/CS_URS_2023_01/561121112"/>
    <hyperlink ref="F407" r:id="rId30" display="https://podminky.urs.cz/item/CS_URS_2023_01/564851111"/>
    <hyperlink ref="F426" r:id="rId31" display="https://podminky.urs.cz/item/CS_URS_2023_01/564911511"/>
    <hyperlink ref="F441" r:id="rId32" display="https://podminky.urs.cz/item/CS_URS_2023_01/564952111"/>
    <hyperlink ref="F450" r:id="rId33" display="https://podminky.urs.cz/item/CS_URS_2023_01/564962111"/>
    <hyperlink ref="F456" r:id="rId34" display="https://podminky.urs.cz/item/CS_URS_2023_01/571908111"/>
    <hyperlink ref="F468" r:id="rId35" display="https://podminky.urs.cz/item/CS_URS_2023_01/572531131"/>
    <hyperlink ref="F472" r:id="rId36" display="https://podminky.urs.cz/item/CS_URS_2023_01/573231106"/>
    <hyperlink ref="F477" r:id="rId37" display="https://podminky.urs.cz/item/CS_URS_2023_01/576146311"/>
    <hyperlink ref="F493" r:id="rId38" display="https://podminky.urs.cz/item/CS_URS_2023_01/577144131"/>
    <hyperlink ref="F499" r:id="rId39" display="https://podminky.urs.cz/item/CS_URS_2023_01/581141114"/>
    <hyperlink ref="F505" r:id="rId40" display="https://podminky.urs.cz/item/CS_URS_2023_01/596211110"/>
    <hyperlink ref="F554" r:id="rId41" display="https://podminky.urs.cz/item/CS_URS_2023_01/573231106"/>
    <hyperlink ref="F559" r:id="rId42" display="https://podminky.urs.cz/item/CS_URS_2023_01/573231108"/>
    <hyperlink ref="F564" r:id="rId43" display="https://podminky.urs.cz/item/CS_URS_2023_01/565166111"/>
    <hyperlink ref="F570" r:id="rId44" display="https://podminky.urs.cz/item/CS_URS_2023_01/577134131"/>
    <hyperlink ref="F577" r:id="rId45" display="https://podminky.urs.cz/item/CS_URS_2023_01/899331111"/>
    <hyperlink ref="F582" r:id="rId46" display="https://podminky.urs.cz/item/CS_URS_2023_01/912411122"/>
    <hyperlink ref="F595" r:id="rId47" display="https://podminky.urs.cz/item/CS_URS_2023_01/919124121"/>
    <hyperlink ref="F600" r:id="rId48" display="https://podminky.urs.cz/item/CS_URS_2023_01/919735111"/>
    <hyperlink ref="F607" r:id="rId49" display="https://podminky.urs.cz/item/CS_URS_2023_01/915211112"/>
    <hyperlink ref="F618" r:id="rId50" display="https://podminky.urs.cz/item/CS_URS_2023_01/915211122"/>
    <hyperlink ref="F624" r:id="rId51" display="https://podminky.urs.cz/item/CS_URS_2023_01/915221112"/>
    <hyperlink ref="F633" r:id="rId52" display="https://podminky.urs.cz/item/CS_URS_2023_01/915221122"/>
    <hyperlink ref="F639" r:id="rId53" display="https://podminky.urs.cz/item/CS_URS_2023_01/915231112"/>
    <hyperlink ref="F648" r:id="rId54" display="https://podminky.urs.cz/item/CS_URS_2023_01/915611111"/>
    <hyperlink ref="F653" r:id="rId55" display="https://podminky.urs.cz/item/CS_URS_2023_01/915621111"/>
    <hyperlink ref="F657" r:id="rId56" display="https://podminky.urs.cz/item/CS_URS_2023_01/916131113"/>
    <hyperlink ref="F699" r:id="rId57" display="https://podminky.urs.cz/item/CS_URS_2023_01/916131213"/>
    <hyperlink ref="F722" r:id="rId58" display="https://podminky.urs.cz/item/CS_URS_2023_01/916231213"/>
    <hyperlink ref="F737" r:id="rId59" display="https://podminky.urs.cz/item/CS_URS_2023_01/916241113"/>
    <hyperlink ref="F746" r:id="rId60" display="https://podminky.urs.cz/item/CS_URS_2023_01/916991121"/>
    <hyperlink ref="F774" r:id="rId61" display="https://podminky.urs.cz/item/CS_URS_2023_01/961044111"/>
    <hyperlink ref="F782" r:id="rId62" display="https://podminky.urs.cz/item/CS_URS_2023_01/966006132"/>
    <hyperlink ref="F795" r:id="rId63" display="https://podminky.urs.cz/item/CS_URS_2023_01/979024443"/>
    <hyperlink ref="F807" r:id="rId64" display="https://podminky.urs.cz/item/CS_URS_2023_01/979054451"/>
    <hyperlink ref="F816" r:id="rId65" display="https://podminky.urs.cz/item/CS_URS_2023_01/997221551"/>
    <hyperlink ref="F825" r:id="rId66" display="https://podminky.urs.cz/item/CS_URS_2023_01/997221559"/>
    <hyperlink ref="F830" r:id="rId67" display="https://podminky.urs.cz/item/CS_URS_2023_01/997221561"/>
    <hyperlink ref="F846" r:id="rId68" display="https://podminky.urs.cz/item/CS_URS_2023_01/997221569"/>
    <hyperlink ref="F851" r:id="rId69" display="https://podminky.urs.cz/item/CS_URS_2023_01/997221611"/>
    <hyperlink ref="F855" r:id="rId70" display="https://podminky.urs.cz/item/CS_URS_2023_01/997221861"/>
    <hyperlink ref="F870" r:id="rId71" display="https://podminky.urs.cz/item/CS_URS_2023_01/997221873"/>
    <hyperlink ref="F881" r:id="rId72" display="https://podminky.urs.cz/item/CS_URS_2023_01/997013631"/>
    <hyperlink ref="F885" r:id="rId73" display="https://podminky.urs.cz/item/CS_URS_2023_01/997221571"/>
    <hyperlink ref="F891" r:id="rId74" display="https://podminky.urs.cz/item/CS_URS_2023_01/997221579"/>
    <hyperlink ref="F897" r:id="rId75" display="https://podminky.urs.cz/item/CS_URS_2023_01/997221612"/>
    <hyperlink ref="F904" r:id="rId76" display="https://podminky.urs.cz/item/CS_URS_2023_01/998225111"/>
    <hyperlink ref="F908" r:id="rId77" display="https://podminky.urs.cz/item/CS_URS_2023_01/998225191"/>
    <hyperlink ref="F914" r:id="rId78" display="https://podminky.urs.cz/item/CS_URS_2023_01/210280001"/>
    <hyperlink ref="F918" r:id="rId79" display="https://podminky.urs.cz/item/CS_URS_2023_01/210812011"/>
    <hyperlink ref="F926" r:id="rId80" display="https://podminky.urs.cz/item/CS_URS_2023_01/460171282"/>
    <hyperlink ref="F929" r:id="rId81" display="https://podminky.urs.cz/item/CS_URS_2023_01/460661113"/>
    <hyperlink ref="F932" r:id="rId82" display="https://podminky.urs.cz/item/CS_URS_2023_01/460671111"/>
    <hyperlink ref="F935" r:id="rId83" display="https://podminky.urs.cz/item/CS_URS_2023_01/460791213"/>
    <hyperlink ref="F942" r:id="rId84" display="https://podminky.urs.cz/item/CS_URS_2023_01/460451292"/>
    <hyperlink ref="F948" r:id="rId85" display="https://podminky.urs.cz/item/CS_URS_2023_01/012103000"/>
    <hyperlink ref="F951" r:id="rId86" display="https://podminky.urs.cz/item/CS_URS_2023_01/012303000"/>
    <hyperlink ref="F954" r:id="rId87" display="https://podminky.urs.cz/item/CS_URS_2023_01/013244000"/>
    <hyperlink ref="F957" r:id="rId88" display="https://podminky.urs.cz/item/CS_URS_2023_01/013254000"/>
    <hyperlink ref="F961" r:id="rId89" display="https://podminky.urs.cz/item/CS_URS_2023_01/030001000"/>
    <hyperlink ref="F965" r:id="rId90" display="https://podminky.urs.cz/item/CS_URS_2023_01/043154000"/>
    <hyperlink ref="F968" r:id="rId91" display="https://podminky.urs.cz/item/CS_URS_2023_01/043194000"/>
    <hyperlink ref="F972" r:id="rId92" display="https://podminky.urs.cz/item/CS_URS_2023_01/072103001"/>
    <hyperlink ref="F975" r:id="rId93" display="https://podminky.urs.cz/item/CS_URS_2023_01/07210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7" customFormat="1" ht="45" customHeight="1">
      <c r="B3" s="285"/>
      <c r="C3" s="286" t="s">
        <v>1007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1008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1009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1010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1011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1012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1013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1014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1015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1016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1017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82</v>
      </c>
      <c r="F18" s="292" t="s">
        <v>1018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1019</v>
      </c>
      <c r="F19" s="292" t="s">
        <v>1020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1021</v>
      </c>
      <c r="F20" s="292" t="s">
        <v>1022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1023</v>
      </c>
      <c r="F21" s="292" t="s">
        <v>1024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1025</v>
      </c>
      <c r="F22" s="292" t="s">
        <v>1026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1027</v>
      </c>
      <c r="F23" s="292" t="s">
        <v>1028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1029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1030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1031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1032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1033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1034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1035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1036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1037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112</v>
      </c>
      <c r="F36" s="292"/>
      <c r="G36" s="292" t="s">
        <v>1038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1039</v>
      </c>
      <c r="F37" s="292"/>
      <c r="G37" s="292" t="s">
        <v>1040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56</v>
      </c>
      <c r="F38" s="292"/>
      <c r="G38" s="292" t="s">
        <v>1041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57</v>
      </c>
      <c r="F39" s="292"/>
      <c r="G39" s="292" t="s">
        <v>1042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113</v>
      </c>
      <c r="F40" s="292"/>
      <c r="G40" s="292" t="s">
        <v>1043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114</v>
      </c>
      <c r="F41" s="292"/>
      <c r="G41" s="292" t="s">
        <v>1044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1045</v>
      </c>
      <c r="F42" s="292"/>
      <c r="G42" s="292" t="s">
        <v>1046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1047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1048</v>
      </c>
      <c r="F44" s="292"/>
      <c r="G44" s="292" t="s">
        <v>1049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116</v>
      </c>
      <c r="F45" s="292"/>
      <c r="G45" s="292" t="s">
        <v>1050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1051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1052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1053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1054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1055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1056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1057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1058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1059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1060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1061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1062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1063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1064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1065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1066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1067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1068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1069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1070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1071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1072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1073</v>
      </c>
      <c r="D76" s="310"/>
      <c r="E76" s="310"/>
      <c r="F76" s="310" t="s">
        <v>1074</v>
      </c>
      <c r="G76" s="311"/>
      <c r="H76" s="310" t="s">
        <v>57</v>
      </c>
      <c r="I76" s="310" t="s">
        <v>60</v>
      </c>
      <c r="J76" s="310" t="s">
        <v>1075</v>
      </c>
      <c r="K76" s="309"/>
    </row>
    <row r="77" s="1" customFormat="1" ht="17.25" customHeight="1">
      <c r="B77" s="307"/>
      <c r="C77" s="312" t="s">
        <v>1076</v>
      </c>
      <c r="D77" s="312"/>
      <c r="E77" s="312"/>
      <c r="F77" s="313" t="s">
        <v>1077</v>
      </c>
      <c r="G77" s="314"/>
      <c r="H77" s="312"/>
      <c r="I77" s="312"/>
      <c r="J77" s="312" t="s">
        <v>1078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56</v>
      </c>
      <c r="D79" s="317"/>
      <c r="E79" s="317"/>
      <c r="F79" s="318" t="s">
        <v>1079</v>
      </c>
      <c r="G79" s="319"/>
      <c r="H79" s="295" t="s">
        <v>1080</v>
      </c>
      <c r="I79" s="295" t="s">
        <v>1081</v>
      </c>
      <c r="J79" s="295">
        <v>20</v>
      </c>
      <c r="K79" s="309"/>
    </row>
    <row r="80" s="1" customFormat="1" ht="15" customHeight="1">
      <c r="B80" s="307"/>
      <c r="C80" s="295" t="s">
        <v>1082</v>
      </c>
      <c r="D80" s="295"/>
      <c r="E80" s="295"/>
      <c r="F80" s="318" t="s">
        <v>1079</v>
      </c>
      <c r="G80" s="319"/>
      <c r="H80" s="295" t="s">
        <v>1083</v>
      </c>
      <c r="I80" s="295" t="s">
        <v>1081</v>
      </c>
      <c r="J80" s="295">
        <v>120</v>
      </c>
      <c r="K80" s="309"/>
    </row>
    <row r="81" s="1" customFormat="1" ht="15" customHeight="1">
      <c r="B81" s="320"/>
      <c r="C81" s="295" t="s">
        <v>1084</v>
      </c>
      <c r="D81" s="295"/>
      <c r="E81" s="295"/>
      <c r="F81" s="318" t="s">
        <v>1085</v>
      </c>
      <c r="G81" s="319"/>
      <c r="H81" s="295" t="s">
        <v>1086</v>
      </c>
      <c r="I81" s="295" t="s">
        <v>1081</v>
      </c>
      <c r="J81" s="295">
        <v>50</v>
      </c>
      <c r="K81" s="309"/>
    </row>
    <row r="82" s="1" customFormat="1" ht="15" customHeight="1">
      <c r="B82" s="320"/>
      <c r="C82" s="295" t="s">
        <v>1087</v>
      </c>
      <c r="D82" s="295"/>
      <c r="E82" s="295"/>
      <c r="F82" s="318" t="s">
        <v>1079</v>
      </c>
      <c r="G82" s="319"/>
      <c r="H82" s="295" t="s">
        <v>1088</v>
      </c>
      <c r="I82" s="295" t="s">
        <v>1089</v>
      </c>
      <c r="J82" s="295"/>
      <c r="K82" s="309"/>
    </row>
    <row r="83" s="1" customFormat="1" ht="15" customHeight="1">
      <c r="B83" s="320"/>
      <c r="C83" s="321" t="s">
        <v>1090</v>
      </c>
      <c r="D83" s="321"/>
      <c r="E83" s="321"/>
      <c r="F83" s="322" t="s">
        <v>1085</v>
      </c>
      <c r="G83" s="321"/>
      <c r="H83" s="321" t="s">
        <v>1091</v>
      </c>
      <c r="I83" s="321" t="s">
        <v>1081</v>
      </c>
      <c r="J83" s="321">
        <v>15</v>
      </c>
      <c r="K83" s="309"/>
    </row>
    <row r="84" s="1" customFormat="1" ht="15" customHeight="1">
      <c r="B84" s="320"/>
      <c r="C84" s="321" t="s">
        <v>1092</v>
      </c>
      <c r="D84" s="321"/>
      <c r="E84" s="321"/>
      <c r="F84" s="322" t="s">
        <v>1085</v>
      </c>
      <c r="G84" s="321"/>
      <c r="H84" s="321" t="s">
        <v>1093</v>
      </c>
      <c r="I84" s="321" t="s">
        <v>1081</v>
      </c>
      <c r="J84" s="321">
        <v>15</v>
      </c>
      <c r="K84" s="309"/>
    </row>
    <row r="85" s="1" customFormat="1" ht="15" customHeight="1">
      <c r="B85" s="320"/>
      <c r="C85" s="321" t="s">
        <v>1094</v>
      </c>
      <c r="D85" s="321"/>
      <c r="E85" s="321"/>
      <c r="F85" s="322" t="s">
        <v>1085</v>
      </c>
      <c r="G85" s="321"/>
      <c r="H85" s="321" t="s">
        <v>1095</v>
      </c>
      <c r="I85" s="321" t="s">
        <v>1081</v>
      </c>
      <c r="J85" s="321">
        <v>20</v>
      </c>
      <c r="K85" s="309"/>
    </row>
    <row r="86" s="1" customFormat="1" ht="15" customHeight="1">
      <c r="B86" s="320"/>
      <c r="C86" s="321" t="s">
        <v>1096</v>
      </c>
      <c r="D86" s="321"/>
      <c r="E86" s="321"/>
      <c r="F86" s="322" t="s">
        <v>1085</v>
      </c>
      <c r="G86" s="321"/>
      <c r="H86" s="321" t="s">
        <v>1097</v>
      </c>
      <c r="I86" s="321" t="s">
        <v>1081</v>
      </c>
      <c r="J86" s="321">
        <v>20</v>
      </c>
      <c r="K86" s="309"/>
    </row>
    <row r="87" s="1" customFormat="1" ht="15" customHeight="1">
      <c r="B87" s="320"/>
      <c r="C87" s="295" t="s">
        <v>1098</v>
      </c>
      <c r="D87" s="295"/>
      <c r="E87" s="295"/>
      <c r="F87" s="318" t="s">
        <v>1085</v>
      </c>
      <c r="G87" s="319"/>
      <c r="H87" s="295" t="s">
        <v>1099</v>
      </c>
      <c r="I87" s="295" t="s">
        <v>1081</v>
      </c>
      <c r="J87" s="295">
        <v>50</v>
      </c>
      <c r="K87" s="309"/>
    </row>
    <row r="88" s="1" customFormat="1" ht="15" customHeight="1">
      <c r="B88" s="320"/>
      <c r="C88" s="295" t="s">
        <v>1100</v>
      </c>
      <c r="D88" s="295"/>
      <c r="E88" s="295"/>
      <c r="F88" s="318" t="s">
        <v>1085</v>
      </c>
      <c r="G88" s="319"/>
      <c r="H88" s="295" t="s">
        <v>1101</v>
      </c>
      <c r="I88" s="295" t="s">
        <v>1081</v>
      </c>
      <c r="J88" s="295">
        <v>20</v>
      </c>
      <c r="K88" s="309"/>
    </row>
    <row r="89" s="1" customFormat="1" ht="15" customHeight="1">
      <c r="B89" s="320"/>
      <c r="C89" s="295" t="s">
        <v>1102</v>
      </c>
      <c r="D89" s="295"/>
      <c r="E89" s="295"/>
      <c r="F89" s="318" t="s">
        <v>1085</v>
      </c>
      <c r="G89" s="319"/>
      <c r="H89" s="295" t="s">
        <v>1103</v>
      </c>
      <c r="I89" s="295" t="s">
        <v>1081</v>
      </c>
      <c r="J89" s="295">
        <v>20</v>
      </c>
      <c r="K89" s="309"/>
    </row>
    <row r="90" s="1" customFormat="1" ht="15" customHeight="1">
      <c r="B90" s="320"/>
      <c r="C90" s="295" t="s">
        <v>1104</v>
      </c>
      <c r="D90" s="295"/>
      <c r="E90" s="295"/>
      <c r="F90" s="318" t="s">
        <v>1085</v>
      </c>
      <c r="G90" s="319"/>
      <c r="H90" s="295" t="s">
        <v>1105</v>
      </c>
      <c r="I90" s="295" t="s">
        <v>1081</v>
      </c>
      <c r="J90" s="295">
        <v>50</v>
      </c>
      <c r="K90" s="309"/>
    </row>
    <row r="91" s="1" customFormat="1" ht="15" customHeight="1">
      <c r="B91" s="320"/>
      <c r="C91" s="295" t="s">
        <v>1106</v>
      </c>
      <c r="D91" s="295"/>
      <c r="E91" s="295"/>
      <c r="F91" s="318" t="s">
        <v>1085</v>
      </c>
      <c r="G91" s="319"/>
      <c r="H91" s="295" t="s">
        <v>1106</v>
      </c>
      <c r="I91" s="295" t="s">
        <v>1081</v>
      </c>
      <c r="J91" s="295">
        <v>50</v>
      </c>
      <c r="K91" s="309"/>
    </row>
    <row r="92" s="1" customFormat="1" ht="15" customHeight="1">
      <c r="B92" s="320"/>
      <c r="C92" s="295" t="s">
        <v>1107</v>
      </c>
      <c r="D92" s="295"/>
      <c r="E92" s="295"/>
      <c r="F92" s="318" t="s">
        <v>1085</v>
      </c>
      <c r="G92" s="319"/>
      <c r="H92" s="295" t="s">
        <v>1108</v>
      </c>
      <c r="I92" s="295" t="s">
        <v>1081</v>
      </c>
      <c r="J92" s="295">
        <v>255</v>
      </c>
      <c r="K92" s="309"/>
    </row>
    <row r="93" s="1" customFormat="1" ht="15" customHeight="1">
      <c r="B93" s="320"/>
      <c r="C93" s="295" t="s">
        <v>1109</v>
      </c>
      <c r="D93" s="295"/>
      <c r="E93" s="295"/>
      <c r="F93" s="318" t="s">
        <v>1079</v>
      </c>
      <c r="G93" s="319"/>
      <c r="H93" s="295" t="s">
        <v>1110</v>
      </c>
      <c r="I93" s="295" t="s">
        <v>1111</v>
      </c>
      <c r="J93" s="295"/>
      <c r="K93" s="309"/>
    </row>
    <row r="94" s="1" customFormat="1" ht="15" customHeight="1">
      <c r="B94" s="320"/>
      <c r="C94" s="295" t="s">
        <v>1112</v>
      </c>
      <c r="D94" s="295"/>
      <c r="E94" s="295"/>
      <c r="F94" s="318" t="s">
        <v>1079</v>
      </c>
      <c r="G94" s="319"/>
      <c r="H94" s="295" t="s">
        <v>1113</v>
      </c>
      <c r="I94" s="295" t="s">
        <v>1114</v>
      </c>
      <c r="J94" s="295"/>
      <c r="K94" s="309"/>
    </row>
    <row r="95" s="1" customFormat="1" ht="15" customHeight="1">
      <c r="B95" s="320"/>
      <c r="C95" s="295" t="s">
        <v>1115</v>
      </c>
      <c r="D95" s="295"/>
      <c r="E95" s="295"/>
      <c r="F95" s="318" t="s">
        <v>1079</v>
      </c>
      <c r="G95" s="319"/>
      <c r="H95" s="295" t="s">
        <v>1115</v>
      </c>
      <c r="I95" s="295" t="s">
        <v>1114</v>
      </c>
      <c r="J95" s="295"/>
      <c r="K95" s="309"/>
    </row>
    <row r="96" s="1" customFormat="1" ht="15" customHeight="1">
      <c r="B96" s="320"/>
      <c r="C96" s="295" t="s">
        <v>41</v>
      </c>
      <c r="D96" s="295"/>
      <c r="E96" s="295"/>
      <c r="F96" s="318" t="s">
        <v>1079</v>
      </c>
      <c r="G96" s="319"/>
      <c r="H96" s="295" t="s">
        <v>1116</v>
      </c>
      <c r="I96" s="295" t="s">
        <v>1114</v>
      </c>
      <c r="J96" s="295"/>
      <c r="K96" s="309"/>
    </row>
    <row r="97" s="1" customFormat="1" ht="15" customHeight="1">
      <c r="B97" s="320"/>
      <c r="C97" s="295" t="s">
        <v>51</v>
      </c>
      <c r="D97" s="295"/>
      <c r="E97" s="295"/>
      <c r="F97" s="318" t="s">
        <v>1079</v>
      </c>
      <c r="G97" s="319"/>
      <c r="H97" s="295" t="s">
        <v>1117</v>
      </c>
      <c r="I97" s="295" t="s">
        <v>1114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1118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1073</v>
      </c>
      <c r="D103" s="310"/>
      <c r="E103" s="310"/>
      <c r="F103" s="310" t="s">
        <v>1074</v>
      </c>
      <c r="G103" s="311"/>
      <c r="H103" s="310" t="s">
        <v>57</v>
      </c>
      <c r="I103" s="310" t="s">
        <v>60</v>
      </c>
      <c r="J103" s="310" t="s">
        <v>1075</v>
      </c>
      <c r="K103" s="309"/>
    </row>
    <row r="104" s="1" customFormat="1" ht="17.25" customHeight="1">
      <c r="B104" s="307"/>
      <c r="C104" s="312" t="s">
        <v>1076</v>
      </c>
      <c r="D104" s="312"/>
      <c r="E104" s="312"/>
      <c r="F104" s="313" t="s">
        <v>1077</v>
      </c>
      <c r="G104" s="314"/>
      <c r="H104" s="312"/>
      <c r="I104" s="312"/>
      <c r="J104" s="312" t="s">
        <v>1078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56</v>
      </c>
      <c r="D106" s="317"/>
      <c r="E106" s="317"/>
      <c r="F106" s="318" t="s">
        <v>1079</v>
      </c>
      <c r="G106" s="295"/>
      <c r="H106" s="295" t="s">
        <v>1119</v>
      </c>
      <c r="I106" s="295" t="s">
        <v>1081</v>
      </c>
      <c r="J106" s="295">
        <v>20</v>
      </c>
      <c r="K106" s="309"/>
    </row>
    <row r="107" s="1" customFormat="1" ht="15" customHeight="1">
      <c r="B107" s="307"/>
      <c r="C107" s="295" t="s">
        <v>1082</v>
      </c>
      <c r="D107" s="295"/>
      <c r="E107" s="295"/>
      <c r="F107" s="318" t="s">
        <v>1079</v>
      </c>
      <c r="G107" s="295"/>
      <c r="H107" s="295" t="s">
        <v>1119</v>
      </c>
      <c r="I107" s="295" t="s">
        <v>1081</v>
      </c>
      <c r="J107" s="295">
        <v>120</v>
      </c>
      <c r="K107" s="309"/>
    </row>
    <row r="108" s="1" customFormat="1" ht="15" customHeight="1">
      <c r="B108" s="320"/>
      <c r="C108" s="295" t="s">
        <v>1084</v>
      </c>
      <c r="D108" s="295"/>
      <c r="E108" s="295"/>
      <c r="F108" s="318" t="s">
        <v>1085</v>
      </c>
      <c r="G108" s="295"/>
      <c r="H108" s="295" t="s">
        <v>1119</v>
      </c>
      <c r="I108" s="295" t="s">
        <v>1081</v>
      </c>
      <c r="J108" s="295">
        <v>50</v>
      </c>
      <c r="K108" s="309"/>
    </row>
    <row r="109" s="1" customFormat="1" ht="15" customHeight="1">
      <c r="B109" s="320"/>
      <c r="C109" s="295" t="s">
        <v>1087</v>
      </c>
      <c r="D109" s="295"/>
      <c r="E109" s="295"/>
      <c r="F109" s="318" t="s">
        <v>1079</v>
      </c>
      <c r="G109" s="295"/>
      <c r="H109" s="295" t="s">
        <v>1119</v>
      </c>
      <c r="I109" s="295" t="s">
        <v>1089</v>
      </c>
      <c r="J109" s="295"/>
      <c r="K109" s="309"/>
    </row>
    <row r="110" s="1" customFormat="1" ht="15" customHeight="1">
      <c r="B110" s="320"/>
      <c r="C110" s="295" t="s">
        <v>1098</v>
      </c>
      <c r="D110" s="295"/>
      <c r="E110" s="295"/>
      <c r="F110" s="318" t="s">
        <v>1085</v>
      </c>
      <c r="G110" s="295"/>
      <c r="H110" s="295" t="s">
        <v>1119</v>
      </c>
      <c r="I110" s="295" t="s">
        <v>1081</v>
      </c>
      <c r="J110" s="295">
        <v>50</v>
      </c>
      <c r="K110" s="309"/>
    </row>
    <row r="111" s="1" customFormat="1" ht="15" customHeight="1">
      <c r="B111" s="320"/>
      <c r="C111" s="295" t="s">
        <v>1106</v>
      </c>
      <c r="D111" s="295"/>
      <c r="E111" s="295"/>
      <c r="F111" s="318" t="s">
        <v>1085</v>
      </c>
      <c r="G111" s="295"/>
      <c r="H111" s="295" t="s">
        <v>1119</v>
      </c>
      <c r="I111" s="295" t="s">
        <v>1081</v>
      </c>
      <c r="J111" s="295">
        <v>50</v>
      </c>
      <c r="K111" s="309"/>
    </row>
    <row r="112" s="1" customFormat="1" ht="15" customHeight="1">
      <c r="B112" s="320"/>
      <c r="C112" s="295" t="s">
        <v>1104</v>
      </c>
      <c r="D112" s="295"/>
      <c r="E112" s="295"/>
      <c r="F112" s="318" t="s">
        <v>1085</v>
      </c>
      <c r="G112" s="295"/>
      <c r="H112" s="295" t="s">
        <v>1119</v>
      </c>
      <c r="I112" s="295" t="s">
        <v>1081</v>
      </c>
      <c r="J112" s="295">
        <v>50</v>
      </c>
      <c r="K112" s="309"/>
    </row>
    <row r="113" s="1" customFormat="1" ht="15" customHeight="1">
      <c r="B113" s="320"/>
      <c r="C113" s="295" t="s">
        <v>56</v>
      </c>
      <c r="D113" s="295"/>
      <c r="E113" s="295"/>
      <c r="F113" s="318" t="s">
        <v>1079</v>
      </c>
      <c r="G113" s="295"/>
      <c r="H113" s="295" t="s">
        <v>1120</v>
      </c>
      <c r="I113" s="295" t="s">
        <v>1081</v>
      </c>
      <c r="J113" s="295">
        <v>20</v>
      </c>
      <c r="K113" s="309"/>
    </row>
    <row r="114" s="1" customFormat="1" ht="15" customHeight="1">
      <c r="B114" s="320"/>
      <c r="C114" s="295" t="s">
        <v>1121</v>
      </c>
      <c r="D114" s="295"/>
      <c r="E114" s="295"/>
      <c r="F114" s="318" t="s">
        <v>1079</v>
      </c>
      <c r="G114" s="295"/>
      <c r="H114" s="295" t="s">
        <v>1122</v>
      </c>
      <c r="I114" s="295" t="s">
        <v>1081</v>
      </c>
      <c r="J114" s="295">
        <v>120</v>
      </c>
      <c r="K114" s="309"/>
    </row>
    <row r="115" s="1" customFormat="1" ht="15" customHeight="1">
      <c r="B115" s="320"/>
      <c r="C115" s="295" t="s">
        <v>41</v>
      </c>
      <c r="D115" s="295"/>
      <c r="E115" s="295"/>
      <c r="F115" s="318" t="s">
        <v>1079</v>
      </c>
      <c r="G115" s="295"/>
      <c r="H115" s="295" t="s">
        <v>1123</v>
      </c>
      <c r="I115" s="295" t="s">
        <v>1114</v>
      </c>
      <c r="J115" s="295"/>
      <c r="K115" s="309"/>
    </row>
    <row r="116" s="1" customFormat="1" ht="15" customHeight="1">
      <c r="B116" s="320"/>
      <c r="C116" s="295" t="s">
        <v>51</v>
      </c>
      <c r="D116" s="295"/>
      <c r="E116" s="295"/>
      <c r="F116" s="318" t="s">
        <v>1079</v>
      </c>
      <c r="G116" s="295"/>
      <c r="H116" s="295" t="s">
        <v>1124</v>
      </c>
      <c r="I116" s="295" t="s">
        <v>1114</v>
      </c>
      <c r="J116" s="295"/>
      <c r="K116" s="309"/>
    </row>
    <row r="117" s="1" customFormat="1" ht="15" customHeight="1">
      <c r="B117" s="320"/>
      <c r="C117" s="295" t="s">
        <v>60</v>
      </c>
      <c r="D117" s="295"/>
      <c r="E117" s="295"/>
      <c r="F117" s="318" t="s">
        <v>1079</v>
      </c>
      <c r="G117" s="295"/>
      <c r="H117" s="295" t="s">
        <v>1125</v>
      </c>
      <c r="I117" s="295" t="s">
        <v>1126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1127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1073</v>
      </c>
      <c r="D123" s="310"/>
      <c r="E123" s="310"/>
      <c r="F123" s="310" t="s">
        <v>1074</v>
      </c>
      <c r="G123" s="311"/>
      <c r="H123" s="310" t="s">
        <v>57</v>
      </c>
      <c r="I123" s="310" t="s">
        <v>60</v>
      </c>
      <c r="J123" s="310" t="s">
        <v>1075</v>
      </c>
      <c r="K123" s="339"/>
    </row>
    <row r="124" s="1" customFormat="1" ht="17.25" customHeight="1">
      <c r="B124" s="338"/>
      <c r="C124" s="312" t="s">
        <v>1076</v>
      </c>
      <c r="D124" s="312"/>
      <c r="E124" s="312"/>
      <c r="F124" s="313" t="s">
        <v>1077</v>
      </c>
      <c r="G124" s="314"/>
      <c r="H124" s="312"/>
      <c r="I124" s="312"/>
      <c r="J124" s="312" t="s">
        <v>1078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1082</v>
      </c>
      <c r="D126" s="317"/>
      <c r="E126" s="317"/>
      <c r="F126" s="318" t="s">
        <v>1079</v>
      </c>
      <c r="G126" s="295"/>
      <c r="H126" s="295" t="s">
        <v>1119</v>
      </c>
      <c r="I126" s="295" t="s">
        <v>1081</v>
      </c>
      <c r="J126" s="295">
        <v>120</v>
      </c>
      <c r="K126" s="343"/>
    </row>
    <row r="127" s="1" customFormat="1" ht="15" customHeight="1">
      <c r="B127" s="340"/>
      <c r="C127" s="295" t="s">
        <v>1128</v>
      </c>
      <c r="D127" s="295"/>
      <c r="E127" s="295"/>
      <c r="F127" s="318" t="s">
        <v>1079</v>
      </c>
      <c r="G127" s="295"/>
      <c r="H127" s="295" t="s">
        <v>1129</v>
      </c>
      <c r="I127" s="295" t="s">
        <v>1081</v>
      </c>
      <c r="J127" s="295" t="s">
        <v>1130</v>
      </c>
      <c r="K127" s="343"/>
    </row>
    <row r="128" s="1" customFormat="1" ht="15" customHeight="1">
      <c r="B128" s="340"/>
      <c r="C128" s="295" t="s">
        <v>1027</v>
      </c>
      <c r="D128" s="295"/>
      <c r="E128" s="295"/>
      <c r="F128" s="318" t="s">
        <v>1079</v>
      </c>
      <c r="G128" s="295"/>
      <c r="H128" s="295" t="s">
        <v>1131</v>
      </c>
      <c r="I128" s="295" t="s">
        <v>1081</v>
      </c>
      <c r="J128" s="295" t="s">
        <v>1130</v>
      </c>
      <c r="K128" s="343"/>
    </row>
    <row r="129" s="1" customFormat="1" ht="15" customHeight="1">
      <c r="B129" s="340"/>
      <c r="C129" s="295" t="s">
        <v>1090</v>
      </c>
      <c r="D129" s="295"/>
      <c r="E129" s="295"/>
      <c r="F129" s="318" t="s">
        <v>1085</v>
      </c>
      <c r="G129" s="295"/>
      <c r="H129" s="295" t="s">
        <v>1091</v>
      </c>
      <c r="I129" s="295" t="s">
        <v>1081</v>
      </c>
      <c r="J129" s="295">
        <v>15</v>
      </c>
      <c r="K129" s="343"/>
    </row>
    <row r="130" s="1" customFormat="1" ht="15" customHeight="1">
      <c r="B130" s="340"/>
      <c r="C130" s="321" t="s">
        <v>1092</v>
      </c>
      <c r="D130" s="321"/>
      <c r="E130" s="321"/>
      <c r="F130" s="322" t="s">
        <v>1085</v>
      </c>
      <c r="G130" s="321"/>
      <c r="H130" s="321" t="s">
        <v>1093</v>
      </c>
      <c r="I130" s="321" t="s">
        <v>1081</v>
      </c>
      <c r="J130" s="321">
        <v>15</v>
      </c>
      <c r="K130" s="343"/>
    </row>
    <row r="131" s="1" customFormat="1" ht="15" customHeight="1">
      <c r="B131" s="340"/>
      <c r="C131" s="321" t="s">
        <v>1094</v>
      </c>
      <c r="D131" s="321"/>
      <c r="E131" s="321"/>
      <c r="F131" s="322" t="s">
        <v>1085</v>
      </c>
      <c r="G131" s="321"/>
      <c r="H131" s="321" t="s">
        <v>1095</v>
      </c>
      <c r="I131" s="321" t="s">
        <v>1081</v>
      </c>
      <c r="J131" s="321">
        <v>20</v>
      </c>
      <c r="K131" s="343"/>
    </row>
    <row r="132" s="1" customFormat="1" ht="15" customHeight="1">
      <c r="B132" s="340"/>
      <c r="C132" s="321" t="s">
        <v>1096</v>
      </c>
      <c r="D132" s="321"/>
      <c r="E132" s="321"/>
      <c r="F132" s="322" t="s">
        <v>1085</v>
      </c>
      <c r="G132" s="321"/>
      <c r="H132" s="321" t="s">
        <v>1097</v>
      </c>
      <c r="I132" s="321" t="s">
        <v>1081</v>
      </c>
      <c r="J132" s="321">
        <v>20</v>
      </c>
      <c r="K132" s="343"/>
    </row>
    <row r="133" s="1" customFormat="1" ht="15" customHeight="1">
      <c r="B133" s="340"/>
      <c r="C133" s="295" t="s">
        <v>1084</v>
      </c>
      <c r="D133" s="295"/>
      <c r="E133" s="295"/>
      <c r="F133" s="318" t="s">
        <v>1085</v>
      </c>
      <c r="G133" s="295"/>
      <c r="H133" s="295" t="s">
        <v>1119</v>
      </c>
      <c r="I133" s="295" t="s">
        <v>1081</v>
      </c>
      <c r="J133" s="295">
        <v>50</v>
      </c>
      <c r="K133" s="343"/>
    </row>
    <row r="134" s="1" customFormat="1" ht="15" customHeight="1">
      <c r="B134" s="340"/>
      <c r="C134" s="295" t="s">
        <v>1098</v>
      </c>
      <c r="D134" s="295"/>
      <c r="E134" s="295"/>
      <c r="F134" s="318" t="s">
        <v>1085</v>
      </c>
      <c r="G134" s="295"/>
      <c r="H134" s="295" t="s">
        <v>1119</v>
      </c>
      <c r="I134" s="295" t="s">
        <v>1081</v>
      </c>
      <c r="J134" s="295">
        <v>50</v>
      </c>
      <c r="K134" s="343"/>
    </row>
    <row r="135" s="1" customFormat="1" ht="15" customHeight="1">
      <c r="B135" s="340"/>
      <c r="C135" s="295" t="s">
        <v>1104</v>
      </c>
      <c r="D135" s="295"/>
      <c r="E135" s="295"/>
      <c r="F135" s="318" t="s">
        <v>1085</v>
      </c>
      <c r="G135" s="295"/>
      <c r="H135" s="295" t="s">
        <v>1119</v>
      </c>
      <c r="I135" s="295" t="s">
        <v>1081</v>
      </c>
      <c r="J135" s="295">
        <v>50</v>
      </c>
      <c r="K135" s="343"/>
    </row>
    <row r="136" s="1" customFormat="1" ht="15" customHeight="1">
      <c r="B136" s="340"/>
      <c r="C136" s="295" t="s">
        <v>1106</v>
      </c>
      <c r="D136" s="295"/>
      <c r="E136" s="295"/>
      <c r="F136" s="318" t="s">
        <v>1085</v>
      </c>
      <c r="G136" s="295"/>
      <c r="H136" s="295" t="s">
        <v>1119</v>
      </c>
      <c r="I136" s="295" t="s">
        <v>1081</v>
      </c>
      <c r="J136" s="295">
        <v>50</v>
      </c>
      <c r="K136" s="343"/>
    </row>
    <row r="137" s="1" customFormat="1" ht="15" customHeight="1">
      <c r="B137" s="340"/>
      <c r="C137" s="295" t="s">
        <v>1107</v>
      </c>
      <c r="D137" s="295"/>
      <c r="E137" s="295"/>
      <c r="F137" s="318" t="s">
        <v>1085</v>
      </c>
      <c r="G137" s="295"/>
      <c r="H137" s="295" t="s">
        <v>1132</v>
      </c>
      <c r="I137" s="295" t="s">
        <v>1081</v>
      </c>
      <c r="J137" s="295">
        <v>255</v>
      </c>
      <c r="K137" s="343"/>
    </row>
    <row r="138" s="1" customFormat="1" ht="15" customHeight="1">
      <c r="B138" s="340"/>
      <c r="C138" s="295" t="s">
        <v>1109</v>
      </c>
      <c r="D138" s="295"/>
      <c r="E138" s="295"/>
      <c r="F138" s="318" t="s">
        <v>1079</v>
      </c>
      <c r="G138" s="295"/>
      <c r="H138" s="295" t="s">
        <v>1133</v>
      </c>
      <c r="I138" s="295" t="s">
        <v>1111</v>
      </c>
      <c r="J138" s="295"/>
      <c r="K138" s="343"/>
    </row>
    <row r="139" s="1" customFormat="1" ht="15" customHeight="1">
      <c r="B139" s="340"/>
      <c r="C139" s="295" t="s">
        <v>1112</v>
      </c>
      <c r="D139" s="295"/>
      <c r="E139" s="295"/>
      <c r="F139" s="318" t="s">
        <v>1079</v>
      </c>
      <c r="G139" s="295"/>
      <c r="H139" s="295" t="s">
        <v>1134</v>
      </c>
      <c r="I139" s="295" t="s">
        <v>1114</v>
      </c>
      <c r="J139" s="295"/>
      <c r="K139" s="343"/>
    </row>
    <row r="140" s="1" customFormat="1" ht="15" customHeight="1">
      <c r="B140" s="340"/>
      <c r="C140" s="295" t="s">
        <v>1115</v>
      </c>
      <c r="D140" s="295"/>
      <c r="E140" s="295"/>
      <c r="F140" s="318" t="s">
        <v>1079</v>
      </c>
      <c r="G140" s="295"/>
      <c r="H140" s="295" t="s">
        <v>1115</v>
      </c>
      <c r="I140" s="295" t="s">
        <v>1114</v>
      </c>
      <c r="J140" s="295"/>
      <c r="K140" s="343"/>
    </row>
    <row r="141" s="1" customFormat="1" ht="15" customHeight="1">
      <c r="B141" s="340"/>
      <c r="C141" s="295" t="s">
        <v>41</v>
      </c>
      <c r="D141" s="295"/>
      <c r="E141" s="295"/>
      <c r="F141" s="318" t="s">
        <v>1079</v>
      </c>
      <c r="G141" s="295"/>
      <c r="H141" s="295" t="s">
        <v>1135</v>
      </c>
      <c r="I141" s="295" t="s">
        <v>1114</v>
      </c>
      <c r="J141" s="295"/>
      <c r="K141" s="343"/>
    </row>
    <row r="142" s="1" customFormat="1" ht="15" customHeight="1">
      <c r="B142" s="340"/>
      <c r="C142" s="295" t="s">
        <v>1136</v>
      </c>
      <c r="D142" s="295"/>
      <c r="E142" s="295"/>
      <c r="F142" s="318" t="s">
        <v>1079</v>
      </c>
      <c r="G142" s="295"/>
      <c r="H142" s="295" t="s">
        <v>1137</v>
      </c>
      <c r="I142" s="295" t="s">
        <v>1114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1138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1073</v>
      </c>
      <c r="D148" s="310"/>
      <c r="E148" s="310"/>
      <c r="F148" s="310" t="s">
        <v>1074</v>
      </c>
      <c r="G148" s="311"/>
      <c r="H148" s="310" t="s">
        <v>57</v>
      </c>
      <c r="I148" s="310" t="s">
        <v>60</v>
      </c>
      <c r="J148" s="310" t="s">
        <v>1075</v>
      </c>
      <c r="K148" s="309"/>
    </row>
    <row r="149" s="1" customFormat="1" ht="17.25" customHeight="1">
      <c r="B149" s="307"/>
      <c r="C149" s="312" t="s">
        <v>1076</v>
      </c>
      <c r="D149" s="312"/>
      <c r="E149" s="312"/>
      <c r="F149" s="313" t="s">
        <v>1077</v>
      </c>
      <c r="G149" s="314"/>
      <c r="H149" s="312"/>
      <c r="I149" s="312"/>
      <c r="J149" s="312" t="s">
        <v>1078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1082</v>
      </c>
      <c r="D151" s="295"/>
      <c r="E151" s="295"/>
      <c r="F151" s="348" t="s">
        <v>1079</v>
      </c>
      <c r="G151" s="295"/>
      <c r="H151" s="347" t="s">
        <v>1119</v>
      </c>
      <c r="I151" s="347" t="s">
        <v>1081</v>
      </c>
      <c r="J151" s="347">
        <v>120</v>
      </c>
      <c r="K151" s="343"/>
    </row>
    <row r="152" s="1" customFormat="1" ht="15" customHeight="1">
      <c r="B152" s="320"/>
      <c r="C152" s="347" t="s">
        <v>1128</v>
      </c>
      <c r="D152" s="295"/>
      <c r="E152" s="295"/>
      <c r="F152" s="348" t="s">
        <v>1079</v>
      </c>
      <c r="G152" s="295"/>
      <c r="H152" s="347" t="s">
        <v>1139</v>
      </c>
      <c r="I152" s="347" t="s">
        <v>1081</v>
      </c>
      <c r="J152" s="347" t="s">
        <v>1130</v>
      </c>
      <c r="K152" s="343"/>
    </row>
    <row r="153" s="1" customFormat="1" ht="15" customHeight="1">
      <c r="B153" s="320"/>
      <c r="C153" s="347" t="s">
        <v>1027</v>
      </c>
      <c r="D153" s="295"/>
      <c r="E153" s="295"/>
      <c r="F153" s="348" t="s">
        <v>1079</v>
      </c>
      <c r="G153" s="295"/>
      <c r="H153" s="347" t="s">
        <v>1140</v>
      </c>
      <c r="I153" s="347" t="s">
        <v>1081</v>
      </c>
      <c r="J153" s="347" t="s">
        <v>1130</v>
      </c>
      <c r="K153" s="343"/>
    </row>
    <row r="154" s="1" customFormat="1" ht="15" customHeight="1">
      <c r="B154" s="320"/>
      <c r="C154" s="347" t="s">
        <v>1084</v>
      </c>
      <c r="D154" s="295"/>
      <c r="E154" s="295"/>
      <c r="F154" s="348" t="s">
        <v>1085</v>
      </c>
      <c r="G154" s="295"/>
      <c r="H154" s="347" t="s">
        <v>1119</v>
      </c>
      <c r="I154" s="347" t="s">
        <v>1081</v>
      </c>
      <c r="J154" s="347">
        <v>50</v>
      </c>
      <c r="K154" s="343"/>
    </row>
    <row r="155" s="1" customFormat="1" ht="15" customHeight="1">
      <c r="B155" s="320"/>
      <c r="C155" s="347" t="s">
        <v>1087</v>
      </c>
      <c r="D155" s="295"/>
      <c r="E155" s="295"/>
      <c r="F155" s="348" t="s">
        <v>1079</v>
      </c>
      <c r="G155" s="295"/>
      <c r="H155" s="347" t="s">
        <v>1119</v>
      </c>
      <c r="I155" s="347" t="s">
        <v>1089</v>
      </c>
      <c r="J155" s="347"/>
      <c r="K155" s="343"/>
    </row>
    <row r="156" s="1" customFormat="1" ht="15" customHeight="1">
      <c r="B156" s="320"/>
      <c r="C156" s="347" t="s">
        <v>1098</v>
      </c>
      <c r="D156" s="295"/>
      <c r="E156" s="295"/>
      <c r="F156" s="348" t="s">
        <v>1085</v>
      </c>
      <c r="G156" s="295"/>
      <c r="H156" s="347" t="s">
        <v>1119</v>
      </c>
      <c r="I156" s="347" t="s">
        <v>1081</v>
      </c>
      <c r="J156" s="347">
        <v>50</v>
      </c>
      <c r="K156" s="343"/>
    </row>
    <row r="157" s="1" customFormat="1" ht="15" customHeight="1">
      <c r="B157" s="320"/>
      <c r="C157" s="347" t="s">
        <v>1106</v>
      </c>
      <c r="D157" s="295"/>
      <c r="E157" s="295"/>
      <c r="F157" s="348" t="s">
        <v>1085</v>
      </c>
      <c r="G157" s="295"/>
      <c r="H157" s="347" t="s">
        <v>1119</v>
      </c>
      <c r="I157" s="347" t="s">
        <v>1081</v>
      </c>
      <c r="J157" s="347">
        <v>50</v>
      </c>
      <c r="K157" s="343"/>
    </row>
    <row r="158" s="1" customFormat="1" ht="15" customHeight="1">
      <c r="B158" s="320"/>
      <c r="C158" s="347" t="s">
        <v>1104</v>
      </c>
      <c r="D158" s="295"/>
      <c r="E158" s="295"/>
      <c r="F158" s="348" t="s">
        <v>1085</v>
      </c>
      <c r="G158" s="295"/>
      <c r="H158" s="347" t="s">
        <v>1119</v>
      </c>
      <c r="I158" s="347" t="s">
        <v>1081</v>
      </c>
      <c r="J158" s="347">
        <v>50</v>
      </c>
      <c r="K158" s="343"/>
    </row>
    <row r="159" s="1" customFormat="1" ht="15" customHeight="1">
      <c r="B159" s="320"/>
      <c r="C159" s="347" t="s">
        <v>91</v>
      </c>
      <c r="D159" s="295"/>
      <c r="E159" s="295"/>
      <c r="F159" s="348" t="s">
        <v>1079</v>
      </c>
      <c r="G159" s="295"/>
      <c r="H159" s="347" t="s">
        <v>1141</v>
      </c>
      <c r="I159" s="347" t="s">
        <v>1081</v>
      </c>
      <c r="J159" s="347" t="s">
        <v>1142</v>
      </c>
      <c r="K159" s="343"/>
    </row>
    <row r="160" s="1" customFormat="1" ht="15" customHeight="1">
      <c r="B160" s="320"/>
      <c r="C160" s="347" t="s">
        <v>1143</v>
      </c>
      <c r="D160" s="295"/>
      <c r="E160" s="295"/>
      <c r="F160" s="348" t="s">
        <v>1079</v>
      </c>
      <c r="G160" s="295"/>
      <c r="H160" s="347" t="s">
        <v>1144</v>
      </c>
      <c r="I160" s="347" t="s">
        <v>1114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1145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1073</v>
      </c>
      <c r="D166" s="310"/>
      <c r="E166" s="310"/>
      <c r="F166" s="310" t="s">
        <v>1074</v>
      </c>
      <c r="G166" s="352"/>
      <c r="H166" s="353" t="s">
        <v>57</v>
      </c>
      <c r="I166" s="353" t="s">
        <v>60</v>
      </c>
      <c r="J166" s="310" t="s">
        <v>1075</v>
      </c>
      <c r="K166" s="287"/>
    </row>
    <row r="167" s="1" customFormat="1" ht="17.25" customHeight="1">
      <c r="B167" s="288"/>
      <c r="C167" s="312" t="s">
        <v>1076</v>
      </c>
      <c r="D167" s="312"/>
      <c r="E167" s="312"/>
      <c r="F167" s="313" t="s">
        <v>1077</v>
      </c>
      <c r="G167" s="354"/>
      <c r="H167" s="355"/>
      <c r="I167" s="355"/>
      <c r="J167" s="312" t="s">
        <v>1078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1082</v>
      </c>
      <c r="D169" s="295"/>
      <c r="E169" s="295"/>
      <c r="F169" s="318" t="s">
        <v>1079</v>
      </c>
      <c r="G169" s="295"/>
      <c r="H169" s="295" t="s">
        <v>1119</v>
      </c>
      <c r="I169" s="295" t="s">
        <v>1081</v>
      </c>
      <c r="J169" s="295">
        <v>120</v>
      </c>
      <c r="K169" s="343"/>
    </row>
    <row r="170" s="1" customFormat="1" ht="15" customHeight="1">
      <c r="B170" s="320"/>
      <c r="C170" s="295" t="s">
        <v>1128</v>
      </c>
      <c r="D170" s="295"/>
      <c r="E170" s="295"/>
      <c r="F170" s="318" t="s">
        <v>1079</v>
      </c>
      <c r="G170" s="295"/>
      <c r="H170" s="295" t="s">
        <v>1129</v>
      </c>
      <c r="I170" s="295" t="s">
        <v>1081</v>
      </c>
      <c r="J170" s="295" t="s">
        <v>1130</v>
      </c>
      <c r="K170" s="343"/>
    </row>
    <row r="171" s="1" customFormat="1" ht="15" customHeight="1">
      <c r="B171" s="320"/>
      <c r="C171" s="295" t="s">
        <v>1027</v>
      </c>
      <c r="D171" s="295"/>
      <c r="E171" s="295"/>
      <c r="F171" s="318" t="s">
        <v>1079</v>
      </c>
      <c r="G171" s="295"/>
      <c r="H171" s="295" t="s">
        <v>1146</v>
      </c>
      <c r="I171" s="295" t="s">
        <v>1081</v>
      </c>
      <c r="J171" s="295" t="s">
        <v>1130</v>
      </c>
      <c r="K171" s="343"/>
    </row>
    <row r="172" s="1" customFormat="1" ht="15" customHeight="1">
      <c r="B172" s="320"/>
      <c r="C172" s="295" t="s">
        <v>1084</v>
      </c>
      <c r="D172" s="295"/>
      <c r="E172" s="295"/>
      <c r="F172" s="318" t="s">
        <v>1085</v>
      </c>
      <c r="G172" s="295"/>
      <c r="H172" s="295" t="s">
        <v>1146</v>
      </c>
      <c r="I172" s="295" t="s">
        <v>1081</v>
      </c>
      <c r="J172" s="295">
        <v>50</v>
      </c>
      <c r="K172" s="343"/>
    </row>
    <row r="173" s="1" customFormat="1" ht="15" customHeight="1">
      <c r="B173" s="320"/>
      <c r="C173" s="295" t="s">
        <v>1087</v>
      </c>
      <c r="D173" s="295"/>
      <c r="E173" s="295"/>
      <c r="F173" s="318" t="s">
        <v>1079</v>
      </c>
      <c r="G173" s="295"/>
      <c r="H173" s="295" t="s">
        <v>1146</v>
      </c>
      <c r="I173" s="295" t="s">
        <v>1089</v>
      </c>
      <c r="J173" s="295"/>
      <c r="K173" s="343"/>
    </row>
    <row r="174" s="1" customFormat="1" ht="15" customHeight="1">
      <c r="B174" s="320"/>
      <c r="C174" s="295" t="s">
        <v>1098</v>
      </c>
      <c r="D174" s="295"/>
      <c r="E174" s="295"/>
      <c r="F174" s="318" t="s">
        <v>1085</v>
      </c>
      <c r="G174" s="295"/>
      <c r="H174" s="295" t="s">
        <v>1146</v>
      </c>
      <c r="I174" s="295" t="s">
        <v>1081</v>
      </c>
      <c r="J174" s="295">
        <v>50</v>
      </c>
      <c r="K174" s="343"/>
    </row>
    <row r="175" s="1" customFormat="1" ht="15" customHeight="1">
      <c r="B175" s="320"/>
      <c r="C175" s="295" t="s">
        <v>1106</v>
      </c>
      <c r="D175" s="295"/>
      <c r="E175" s="295"/>
      <c r="F175" s="318" t="s">
        <v>1085</v>
      </c>
      <c r="G175" s="295"/>
      <c r="H175" s="295" t="s">
        <v>1146</v>
      </c>
      <c r="I175" s="295" t="s">
        <v>1081</v>
      </c>
      <c r="J175" s="295">
        <v>50</v>
      </c>
      <c r="K175" s="343"/>
    </row>
    <row r="176" s="1" customFormat="1" ht="15" customHeight="1">
      <c r="B176" s="320"/>
      <c r="C176" s="295" t="s">
        <v>1104</v>
      </c>
      <c r="D176" s="295"/>
      <c r="E176" s="295"/>
      <c r="F176" s="318" t="s">
        <v>1085</v>
      </c>
      <c r="G176" s="295"/>
      <c r="H176" s="295" t="s">
        <v>1146</v>
      </c>
      <c r="I176" s="295" t="s">
        <v>1081</v>
      </c>
      <c r="J176" s="295">
        <v>50</v>
      </c>
      <c r="K176" s="343"/>
    </row>
    <row r="177" s="1" customFormat="1" ht="15" customHeight="1">
      <c r="B177" s="320"/>
      <c r="C177" s="295" t="s">
        <v>112</v>
      </c>
      <c r="D177" s="295"/>
      <c r="E177" s="295"/>
      <c r="F177" s="318" t="s">
        <v>1079</v>
      </c>
      <c r="G177" s="295"/>
      <c r="H177" s="295" t="s">
        <v>1147</v>
      </c>
      <c r="I177" s="295" t="s">
        <v>1148</v>
      </c>
      <c r="J177" s="295"/>
      <c r="K177" s="343"/>
    </row>
    <row r="178" s="1" customFormat="1" ht="15" customHeight="1">
      <c r="B178" s="320"/>
      <c r="C178" s="295" t="s">
        <v>60</v>
      </c>
      <c r="D178" s="295"/>
      <c r="E178" s="295"/>
      <c r="F178" s="318" t="s">
        <v>1079</v>
      </c>
      <c r="G178" s="295"/>
      <c r="H178" s="295" t="s">
        <v>1149</v>
      </c>
      <c r="I178" s="295" t="s">
        <v>1150</v>
      </c>
      <c r="J178" s="295">
        <v>1</v>
      </c>
      <c r="K178" s="343"/>
    </row>
    <row r="179" s="1" customFormat="1" ht="15" customHeight="1">
      <c r="B179" s="320"/>
      <c r="C179" s="295" t="s">
        <v>56</v>
      </c>
      <c r="D179" s="295"/>
      <c r="E179" s="295"/>
      <c r="F179" s="318" t="s">
        <v>1079</v>
      </c>
      <c r="G179" s="295"/>
      <c r="H179" s="295" t="s">
        <v>1151</v>
      </c>
      <c r="I179" s="295" t="s">
        <v>1081</v>
      </c>
      <c r="J179" s="295">
        <v>20</v>
      </c>
      <c r="K179" s="343"/>
    </row>
    <row r="180" s="1" customFormat="1" ht="15" customHeight="1">
      <c r="B180" s="320"/>
      <c r="C180" s="295" t="s">
        <v>57</v>
      </c>
      <c r="D180" s="295"/>
      <c r="E180" s="295"/>
      <c r="F180" s="318" t="s">
        <v>1079</v>
      </c>
      <c r="G180" s="295"/>
      <c r="H180" s="295" t="s">
        <v>1152</v>
      </c>
      <c r="I180" s="295" t="s">
        <v>1081</v>
      </c>
      <c r="J180" s="295">
        <v>255</v>
      </c>
      <c r="K180" s="343"/>
    </row>
    <row r="181" s="1" customFormat="1" ht="15" customHeight="1">
      <c r="B181" s="320"/>
      <c r="C181" s="295" t="s">
        <v>113</v>
      </c>
      <c r="D181" s="295"/>
      <c r="E181" s="295"/>
      <c r="F181" s="318" t="s">
        <v>1079</v>
      </c>
      <c r="G181" s="295"/>
      <c r="H181" s="295" t="s">
        <v>1043</v>
      </c>
      <c r="I181" s="295" t="s">
        <v>1081</v>
      </c>
      <c r="J181" s="295">
        <v>10</v>
      </c>
      <c r="K181" s="343"/>
    </row>
    <row r="182" s="1" customFormat="1" ht="15" customHeight="1">
      <c r="B182" s="320"/>
      <c r="C182" s="295" t="s">
        <v>114</v>
      </c>
      <c r="D182" s="295"/>
      <c r="E182" s="295"/>
      <c r="F182" s="318" t="s">
        <v>1079</v>
      </c>
      <c r="G182" s="295"/>
      <c r="H182" s="295" t="s">
        <v>1153</v>
      </c>
      <c r="I182" s="295" t="s">
        <v>1114</v>
      </c>
      <c r="J182" s="295"/>
      <c r="K182" s="343"/>
    </row>
    <row r="183" s="1" customFormat="1" ht="15" customHeight="1">
      <c r="B183" s="320"/>
      <c r="C183" s="295" t="s">
        <v>1154</v>
      </c>
      <c r="D183" s="295"/>
      <c r="E183" s="295"/>
      <c r="F183" s="318" t="s">
        <v>1079</v>
      </c>
      <c r="G183" s="295"/>
      <c r="H183" s="295" t="s">
        <v>1155</v>
      </c>
      <c r="I183" s="295" t="s">
        <v>1114</v>
      </c>
      <c r="J183" s="295"/>
      <c r="K183" s="343"/>
    </row>
    <row r="184" s="1" customFormat="1" ht="15" customHeight="1">
      <c r="B184" s="320"/>
      <c r="C184" s="295" t="s">
        <v>1143</v>
      </c>
      <c r="D184" s="295"/>
      <c r="E184" s="295"/>
      <c r="F184" s="318" t="s">
        <v>1079</v>
      </c>
      <c r="G184" s="295"/>
      <c r="H184" s="295" t="s">
        <v>1156</v>
      </c>
      <c r="I184" s="295" t="s">
        <v>1114</v>
      </c>
      <c r="J184" s="295"/>
      <c r="K184" s="343"/>
    </row>
    <row r="185" s="1" customFormat="1" ht="15" customHeight="1">
      <c r="B185" s="320"/>
      <c r="C185" s="295" t="s">
        <v>116</v>
      </c>
      <c r="D185" s="295"/>
      <c r="E185" s="295"/>
      <c r="F185" s="318" t="s">
        <v>1085</v>
      </c>
      <c r="G185" s="295"/>
      <c r="H185" s="295" t="s">
        <v>1157</v>
      </c>
      <c r="I185" s="295" t="s">
        <v>1081</v>
      </c>
      <c r="J185" s="295">
        <v>50</v>
      </c>
      <c r="K185" s="343"/>
    </row>
    <row r="186" s="1" customFormat="1" ht="15" customHeight="1">
      <c r="B186" s="320"/>
      <c r="C186" s="295" t="s">
        <v>1158</v>
      </c>
      <c r="D186" s="295"/>
      <c r="E186" s="295"/>
      <c r="F186" s="318" t="s">
        <v>1085</v>
      </c>
      <c r="G186" s="295"/>
      <c r="H186" s="295" t="s">
        <v>1159</v>
      </c>
      <c r="I186" s="295" t="s">
        <v>1160</v>
      </c>
      <c r="J186" s="295"/>
      <c r="K186" s="343"/>
    </row>
    <row r="187" s="1" customFormat="1" ht="15" customHeight="1">
      <c r="B187" s="320"/>
      <c r="C187" s="295" t="s">
        <v>1161</v>
      </c>
      <c r="D187" s="295"/>
      <c r="E187" s="295"/>
      <c r="F187" s="318" t="s">
        <v>1085</v>
      </c>
      <c r="G187" s="295"/>
      <c r="H187" s="295" t="s">
        <v>1162</v>
      </c>
      <c r="I187" s="295" t="s">
        <v>1160</v>
      </c>
      <c r="J187" s="295"/>
      <c r="K187" s="343"/>
    </row>
    <row r="188" s="1" customFormat="1" ht="15" customHeight="1">
      <c r="B188" s="320"/>
      <c r="C188" s="295" t="s">
        <v>1163</v>
      </c>
      <c r="D188" s="295"/>
      <c r="E188" s="295"/>
      <c r="F188" s="318" t="s">
        <v>1085</v>
      </c>
      <c r="G188" s="295"/>
      <c r="H188" s="295" t="s">
        <v>1164</v>
      </c>
      <c r="I188" s="295" t="s">
        <v>1160</v>
      </c>
      <c r="J188" s="295"/>
      <c r="K188" s="343"/>
    </row>
    <row r="189" s="1" customFormat="1" ht="15" customHeight="1">
      <c r="B189" s="320"/>
      <c r="C189" s="356" t="s">
        <v>1165</v>
      </c>
      <c r="D189" s="295"/>
      <c r="E189" s="295"/>
      <c r="F189" s="318" t="s">
        <v>1085</v>
      </c>
      <c r="G189" s="295"/>
      <c r="H189" s="295" t="s">
        <v>1166</v>
      </c>
      <c r="I189" s="295" t="s">
        <v>1167</v>
      </c>
      <c r="J189" s="357" t="s">
        <v>1168</v>
      </c>
      <c r="K189" s="343"/>
    </row>
    <row r="190" s="1" customFormat="1" ht="15" customHeight="1">
      <c r="B190" s="320"/>
      <c r="C190" s="356" t="s">
        <v>45</v>
      </c>
      <c r="D190" s="295"/>
      <c r="E190" s="295"/>
      <c r="F190" s="318" t="s">
        <v>1079</v>
      </c>
      <c r="G190" s="295"/>
      <c r="H190" s="292" t="s">
        <v>1169</v>
      </c>
      <c r="I190" s="295" t="s">
        <v>1170</v>
      </c>
      <c r="J190" s="295"/>
      <c r="K190" s="343"/>
    </row>
    <row r="191" s="1" customFormat="1" ht="15" customHeight="1">
      <c r="B191" s="320"/>
      <c r="C191" s="356" t="s">
        <v>1171</v>
      </c>
      <c r="D191" s="295"/>
      <c r="E191" s="295"/>
      <c r="F191" s="318" t="s">
        <v>1079</v>
      </c>
      <c r="G191" s="295"/>
      <c r="H191" s="295" t="s">
        <v>1172</v>
      </c>
      <c r="I191" s="295" t="s">
        <v>1114</v>
      </c>
      <c r="J191" s="295"/>
      <c r="K191" s="343"/>
    </row>
    <row r="192" s="1" customFormat="1" ht="15" customHeight="1">
      <c r="B192" s="320"/>
      <c r="C192" s="356" t="s">
        <v>1173</v>
      </c>
      <c r="D192" s="295"/>
      <c r="E192" s="295"/>
      <c r="F192" s="318" t="s">
        <v>1079</v>
      </c>
      <c r="G192" s="295"/>
      <c r="H192" s="295" t="s">
        <v>1174</v>
      </c>
      <c r="I192" s="295" t="s">
        <v>1114</v>
      </c>
      <c r="J192" s="295"/>
      <c r="K192" s="343"/>
    </row>
    <row r="193" s="1" customFormat="1" ht="15" customHeight="1">
      <c r="B193" s="320"/>
      <c r="C193" s="356" t="s">
        <v>1175</v>
      </c>
      <c r="D193" s="295"/>
      <c r="E193" s="295"/>
      <c r="F193" s="318" t="s">
        <v>1085</v>
      </c>
      <c r="G193" s="295"/>
      <c r="H193" s="295" t="s">
        <v>1176</v>
      </c>
      <c r="I193" s="295" t="s">
        <v>1114</v>
      </c>
      <c r="J193" s="295"/>
      <c r="K193" s="343"/>
    </row>
    <row r="194" s="1" customFormat="1" ht="15" customHeight="1">
      <c r="B194" s="349"/>
      <c r="C194" s="358"/>
      <c r="D194" s="329"/>
      <c r="E194" s="329"/>
      <c r="F194" s="329"/>
      <c r="G194" s="329"/>
      <c r="H194" s="329"/>
      <c r="I194" s="329"/>
      <c r="J194" s="329"/>
      <c r="K194" s="350"/>
    </row>
    <row r="195" s="1" customFormat="1" ht="18.75" customHeight="1">
      <c r="B195" s="331"/>
      <c r="C195" s="341"/>
      <c r="D195" s="341"/>
      <c r="E195" s="341"/>
      <c r="F195" s="351"/>
      <c r="G195" s="341"/>
      <c r="H195" s="341"/>
      <c r="I195" s="341"/>
      <c r="J195" s="341"/>
      <c r="K195" s="331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</row>
    <row r="198" s="1" customFormat="1" ht="13.5">
      <c r="B198" s="282"/>
      <c r="C198" s="283"/>
      <c r="D198" s="283"/>
      <c r="E198" s="283"/>
      <c r="F198" s="283"/>
      <c r="G198" s="283"/>
      <c r="H198" s="283"/>
      <c r="I198" s="283"/>
      <c r="J198" s="283"/>
      <c r="K198" s="284"/>
    </row>
    <row r="199" s="1" customFormat="1" ht="21">
      <c r="B199" s="285"/>
      <c r="C199" s="286" t="s">
        <v>1177</v>
      </c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5.5" customHeight="1">
      <c r="B200" s="285"/>
      <c r="C200" s="359" t="s">
        <v>1178</v>
      </c>
      <c r="D200" s="359"/>
      <c r="E200" s="359"/>
      <c r="F200" s="359" t="s">
        <v>1179</v>
      </c>
      <c r="G200" s="360"/>
      <c r="H200" s="359" t="s">
        <v>1180</v>
      </c>
      <c r="I200" s="359"/>
      <c r="J200" s="359"/>
      <c r="K200" s="287"/>
    </row>
    <row r="201" s="1" customFormat="1" ht="5.25" customHeight="1">
      <c r="B201" s="320"/>
      <c r="C201" s="315"/>
      <c r="D201" s="315"/>
      <c r="E201" s="315"/>
      <c r="F201" s="315"/>
      <c r="G201" s="341"/>
      <c r="H201" s="315"/>
      <c r="I201" s="315"/>
      <c r="J201" s="315"/>
      <c r="K201" s="343"/>
    </row>
    <row r="202" s="1" customFormat="1" ht="15" customHeight="1">
      <c r="B202" s="320"/>
      <c r="C202" s="295" t="s">
        <v>1170</v>
      </c>
      <c r="D202" s="295"/>
      <c r="E202" s="295"/>
      <c r="F202" s="318" t="s">
        <v>46</v>
      </c>
      <c r="G202" s="295"/>
      <c r="H202" s="295" t="s">
        <v>1181</v>
      </c>
      <c r="I202" s="295"/>
      <c r="J202" s="295"/>
      <c r="K202" s="343"/>
    </row>
    <row r="203" s="1" customFormat="1" ht="15" customHeight="1">
      <c r="B203" s="320"/>
      <c r="C203" s="295"/>
      <c r="D203" s="295"/>
      <c r="E203" s="295"/>
      <c r="F203" s="318" t="s">
        <v>47</v>
      </c>
      <c r="G203" s="295"/>
      <c r="H203" s="295" t="s">
        <v>1182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50</v>
      </c>
      <c r="G204" s="295"/>
      <c r="H204" s="295" t="s">
        <v>1183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48</v>
      </c>
      <c r="G205" s="295"/>
      <c r="H205" s="295" t="s">
        <v>1184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49</v>
      </c>
      <c r="G206" s="295"/>
      <c r="H206" s="295" t="s">
        <v>1185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/>
      <c r="G207" s="295"/>
      <c r="H207" s="295"/>
      <c r="I207" s="295"/>
      <c r="J207" s="295"/>
      <c r="K207" s="343"/>
    </row>
    <row r="208" s="1" customFormat="1" ht="15" customHeight="1">
      <c r="B208" s="320"/>
      <c r="C208" s="295" t="s">
        <v>1126</v>
      </c>
      <c r="D208" s="295"/>
      <c r="E208" s="295"/>
      <c r="F208" s="318" t="s">
        <v>82</v>
      </c>
      <c r="G208" s="295"/>
      <c r="H208" s="295" t="s">
        <v>1186</v>
      </c>
      <c r="I208" s="295"/>
      <c r="J208" s="295"/>
      <c r="K208" s="343"/>
    </row>
    <row r="209" s="1" customFormat="1" ht="15" customHeight="1">
      <c r="B209" s="320"/>
      <c r="C209" s="295"/>
      <c r="D209" s="295"/>
      <c r="E209" s="295"/>
      <c r="F209" s="318" t="s">
        <v>1021</v>
      </c>
      <c r="G209" s="295"/>
      <c r="H209" s="295" t="s">
        <v>1022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1019</v>
      </c>
      <c r="G210" s="295"/>
      <c r="H210" s="295" t="s">
        <v>1187</v>
      </c>
      <c r="I210" s="295"/>
      <c r="J210" s="295"/>
      <c r="K210" s="343"/>
    </row>
    <row r="211" s="1" customFormat="1" ht="15" customHeight="1">
      <c r="B211" s="361"/>
      <c r="C211" s="295"/>
      <c r="D211" s="295"/>
      <c r="E211" s="295"/>
      <c r="F211" s="318" t="s">
        <v>1023</v>
      </c>
      <c r="G211" s="356"/>
      <c r="H211" s="347" t="s">
        <v>1024</v>
      </c>
      <c r="I211" s="347"/>
      <c r="J211" s="347"/>
      <c r="K211" s="362"/>
    </row>
    <row r="212" s="1" customFormat="1" ht="15" customHeight="1">
      <c r="B212" s="361"/>
      <c r="C212" s="295"/>
      <c r="D212" s="295"/>
      <c r="E212" s="295"/>
      <c r="F212" s="318" t="s">
        <v>1025</v>
      </c>
      <c r="G212" s="356"/>
      <c r="H212" s="347" t="s">
        <v>1188</v>
      </c>
      <c r="I212" s="347"/>
      <c r="J212" s="347"/>
      <c r="K212" s="362"/>
    </row>
    <row r="213" s="1" customFormat="1" ht="15" customHeight="1">
      <c r="B213" s="361"/>
      <c r="C213" s="295"/>
      <c r="D213" s="295"/>
      <c r="E213" s="295"/>
      <c r="F213" s="318"/>
      <c r="G213" s="356"/>
      <c r="H213" s="347"/>
      <c r="I213" s="347"/>
      <c r="J213" s="347"/>
      <c r="K213" s="362"/>
    </row>
    <row r="214" s="1" customFormat="1" ht="15" customHeight="1">
      <c r="B214" s="361"/>
      <c r="C214" s="295" t="s">
        <v>1150</v>
      </c>
      <c r="D214" s="295"/>
      <c r="E214" s="295"/>
      <c r="F214" s="318">
        <v>1</v>
      </c>
      <c r="G214" s="356"/>
      <c r="H214" s="347" t="s">
        <v>1189</v>
      </c>
      <c r="I214" s="347"/>
      <c r="J214" s="347"/>
      <c r="K214" s="362"/>
    </row>
    <row r="215" s="1" customFormat="1" ht="15" customHeight="1">
      <c r="B215" s="361"/>
      <c r="C215" s="295"/>
      <c r="D215" s="295"/>
      <c r="E215" s="295"/>
      <c r="F215" s="318">
        <v>2</v>
      </c>
      <c r="G215" s="356"/>
      <c r="H215" s="347" t="s">
        <v>1190</v>
      </c>
      <c r="I215" s="347"/>
      <c r="J215" s="347"/>
      <c r="K215" s="362"/>
    </row>
    <row r="216" s="1" customFormat="1" ht="15" customHeight="1">
      <c r="B216" s="361"/>
      <c r="C216" s="295"/>
      <c r="D216" s="295"/>
      <c r="E216" s="295"/>
      <c r="F216" s="318">
        <v>3</v>
      </c>
      <c r="G216" s="356"/>
      <c r="H216" s="347" t="s">
        <v>1191</v>
      </c>
      <c r="I216" s="347"/>
      <c r="J216" s="347"/>
      <c r="K216" s="362"/>
    </row>
    <row r="217" s="1" customFormat="1" ht="15" customHeight="1">
      <c r="B217" s="361"/>
      <c r="C217" s="295"/>
      <c r="D217" s="295"/>
      <c r="E217" s="295"/>
      <c r="F217" s="318">
        <v>4</v>
      </c>
      <c r="G217" s="356"/>
      <c r="H217" s="347" t="s">
        <v>1192</v>
      </c>
      <c r="I217" s="347"/>
      <c r="J217" s="347"/>
      <c r="K217" s="362"/>
    </row>
    <row r="218" s="1" customFormat="1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Káťa</dc:creator>
  <cp:lastModifiedBy>Káťa</cp:lastModifiedBy>
  <dcterms:created xsi:type="dcterms:W3CDTF">2023-02-26T13:34:10Z</dcterms:created>
  <dcterms:modified xsi:type="dcterms:W3CDTF">2023-02-26T13:34:15Z</dcterms:modified>
</cp:coreProperties>
</file>