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Rozpočty 2023\007 Březenecká akt\"/>
    </mc:Choice>
  </mc:AlternateContent>
  <bookViews>
    <workbookView xWindow="0" yWindow="0" windowWidth="0" windowHeight="0"/>
  </bookViews>
  <sheets>
    <sheet name="Rekapitulace stavby" sheetId="1" r:id="rId1"/>
    <sheet name="SO 101 - Komunikace včet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101 - Komunikace včetn...'!$C$95:$K$948</definedName>
    <definedName name="_xlnm.Print_Area" localSheetId="1">'SO 101 - Komunikace včetn...'!$C$4:$J$39,'SO 101 - Komunikace včetn...'!$C$45:$J$77,'SO 101 - Komunikace včetn...'!$C$83:$K$948</definedName>
    <definedName name="_xlnm.Print_Titles" localSheetId="1">'SO 101 - Komunikace včetn...'!$95:$95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946"/>
  <c r="BH946"/>
  <c r="BG946"/>
  <c r="BF946"/>
  <c r="T946"/>
  <c r="R946"/>
  <c r="P946"/>
  <c r="BI943"/>
  <c r="BH943"/>
  <c r="BG943"/>
  <c r="BF943"/>
  <c r="T943"/>
  <c r="R943"/>
  <c r="P943"/>
  <c r="BI939"/>
  <c r="BH939"/>
  <c r="BG939"/>
  <c r="BF939"/>
  <c r="T939"/>
  <c r="R939"/>
  <c r="P939"/>
  <c r="BI936"/>
  <c r="BH936"/>
  <c r="BG936"/>
  <c r="BF936"/>
  <c r="T936"/>
  <c r="R936"/>
  <c r="P936"/>
  <c r="BI932"/>
  <c r="BH932"/>
  <c r="BG932"/>
  <c r="BF932"/>
  <c r="T932"/>
  <c r="T931"/>
  <c r="R932"/>
  <c r="R931"/>
  <c r="P932"/>
  <c r="P931"/>
  <c r="BI928"/>
  <c r="BH928"/>
  <c r="BG928"/>
  <c r="BF928"/>
  <c r="T928"/>
  <c r="R928"/>
  <c r="P928"/>
  <c r="BI925"/>
  <c r="BH925"/>
  <c r="BG925"/>
  <c r="BF925"/>
  <c r="T925"/>
  <c r="R925"/>
  <c r="P925"/>
  <c r="BI922"/>
  <c r="BH922"/>
  <c r="BG922"/>
  <c r="BF922"/>
  <c r="T922"/>
  <c r="R922"/>
  <c r="P922"/>
  <c r="BI919"/>
  <c r="BH919"/>
  <c r="BG919"/>
  <c r="BF919"/>
  <c r="T919"/>
  <c r="R919"/>
  <c r="P919"/>
  <c r="BI913"/>
  <c r="BH913"/>
  <c r="BG913"/>
  <c r="BF913"/>
  <c r="T913"/>
  <c r="R913"/>
  <c r="P913"/>
  <c r="BI910"/>
  <c r="BH910"/>
  <c r="BG910"/>
  <c r="BF910"/>
  <c r="T910"/>
  <c r="R910"/>
  <c r="P910"/>
  <c r="BI906"/>
  <c r="BH906"/>
  <c r="BG906"/>
  <c r="BF906"/>
  <c r="T906"/>
  <c r="R906"/>
  <c r="P906"/>
  <c r="BI903"/>
  <c r="BH903"/>
  <c r="BG903"/>
  <c r="BF903"/>
  <c r="T903"/>
  <c r="R903"/>
  <c r="P903"/>
  <c r="BI900"/>
  <c r="BH900"/>
  <c r="BG900"/>
  <c r="BF900"/>
  <c r="T900"/>
  <c r="R900"/>
  <c r="P900"/>
  <c r="BI897"/>
  <c r="BH897"/>
  <c r="BG897"/>
  <c r="BF897"/>
  <c r="T897"/>
  <c r="R897"/>
  <c r="P897"/>
  <c r="BI893"/>
  <c r="BH893"/>
  <c r="BG893"/>
  <c r="BF893"/>
  <c r="T893"/>
  <c r="R893"/>
  <c r="P893"/>
  <c r="BI889"/>
  <c r="BH889"/>
  <c r="BG889"/>
  <c r="BF889"/>
  <c r="T889"/>
  <c r="R889"/>
  <c r="P889"/>
  <c r="BI885"/>
  <c r="BH885"/>
  <c r="BG885"/>
  <c r="BF885"/>
  <c r="T885"/>
  <c r="R885"/>
  <c r="P885"/>
  <c r="BI879"/>
  <c r="BH879"/>
  <c r="BG879"/>
  <c r="BF879"/>
  <c r="T879"/>
  <c r="R879"/>
  <c r="P879"/>
  <c r="BI875"/>
  <c r="BH875"/>
  <c r="BG875"/>
  <c r="BF875"/>
  <c r="T875"/>
  <c r="R875"/>
  <c r="P875"/>
  <c r="BI868"/>
  <c r="BH868"/>
  <c r="BG868"/>
  <c r="BF868"/>
  <c r="T868"/>
  <c r="R868"/>
  <c r="P868"/>
  <c r="BI862"/>
  <c r="BH862"/>
  <c r="BG862"/>
  <c r="BF862"/>
  <c r="T862"/>
  <c r="R862"/>
  <c r="P862"/>
  <c r="BI856"/>
  <c r="BH856"/>
  <c r="BG856"/>
  <c r="BF856"/>
  <c r="T856"/>
  <c r="R856"/>
  <c r="P856"/>
  <c r="BI852"/>
  <c r="BH852"/>
  <c r="BG852"/>
  <c r="BF852"/>
  <c r="T852"/>
  <c r="R852"/>
  <c r="P852"/>
  <c r="BI842"/>
  <c r="BH842"/>
  <c r="BG842"/>
  <c r="BF842"/>
  <c r="T842"/>
  <c r="R842"/>
  <c r="P842"/>
  <c r="BI831"/>
  <c r="BH831"/>
  <c r="BG831"/>
  <c r="BF831"/>
  <c r="T831"/>
  <c r="R831"/>
  <c r="P831"/>
  <c r="BI827"/>
  <c r="BH827"/>
  <c r="BG827"/>
  <c r="BF827"/>
  <c r="T827"/>
  <c r="R827"/>
  <c r="P827"/>
  <c r="BI822"/>
  <c r="BH822"/>
  <c r="BG822"/>
  <c r="BF822"/>
  <c r="T822"/>
  <c r="R822"/>
  <c r="P822"/>
  <c r="BI815"/>
  <c r="BH815"/>
  <c r="BG815"/>
  <c r="BF815"/>
  <c r="T815"/>
  <c r="R815"/>
  <c r="P815"/>
  <c r="BI810"/>
  <c r="BH810"/>
  <c r="BG810"/>
  <c r="BF810"/>
  <c r="T810"/>
  <c r="R810"/>
  <c r="P810"/>
  <c r="BI801"/>
  <c r="BH801"/>
  <c r="BG801"/>
  <c r="BF801"/>
  <c r="T801"/>
  <c r="R801"/>
  <c r="P801"/>
  <c r="BI792"/>
  <c r="BH792"/>
  <c r="BG792"/>
  <c r="BF792"/>
  <c r="T792"/>
  <c r="R792"/>
  <c r="P792"/>
  <c r="BI780"/>
  <c r="BH780"/>
  <c r="BG780"/>
  <c r="BF780"/>
  <c r="T780"/>
  <c r="R780"/>
  <c r="P780"/>
  <c r="BI767"/>
  <c r="BH767"/>
  <c r="BG767"/>
  <c r="BF767"/>
  <c r="T767"/>
  <c r="R767"/>
  <c r="P767"/>
  <c r="BI759"/>
  <c r="BH759"/>
  <c r="BG759"/>
  <c r="BF759"/>
  <c r="T759"/>
  <c r="R759"/>
  <c r="P759"/>
  <c r="BI731"/>
  <c r="BH731"/>
  <c r="BG731"/>
  <c r="BF731"/>
  <c r="T731"/>
  <c r="R731"/>
  <c r="P731"/>
  <c r="BI722"/>
  <c r="BH722"/>
  <c r="BG722"/>
  <c r="BF722"/>
  <c r="T722"/>
  <c r="R722"/>
  <c r="P722"/>
  <c r="BI719"/>
  <c r="BH719"/>
  <c r="BG719"/>
  <c r="BF719"/>
  <c r="T719"/>
  <c r="R719"/>
  <c r="P719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84"/>
  <c r="BH684"/>
  <c r="BG684"/>
  <c r="BF684"/>
  <c r="T684"/>
  <c r="R684"/>
  <c r="P684"/>
  <c r="BI681"/>
  <c r="BH681"/>
  <c r="BG681"/>
  <c r="BF681"/>
  <c r="T681"/>
  <c r="R681"/>
  <c r="P681"/>
  <c r="BI673"/>
  <c r="BH673"/>
  <c r="BG673"/>
  <c r="BF673"/>
  <c r="T673"/>
  <c r="R673"/>
  <c r="P673"/>
  <c r="BI670"/>
  <c r="BH670"/>
  <c r="BG670"/>
  <c r="BF670"/>
  <c r="T670"/>
  <c r="R670"/>
  <c r="P670"/>
  <c r="BI662"/>
  <c r="BH662"/>
  <c r="BG662"/>
  <c r="BF662"/>
  <c r="T662"/>
  <c r="R662"/>
  <c r="P662"/>
  <c r="BI642"/>
  <c r="BH642"/>
  <c r="BG642"/>
  <c r="BF642"/>
  <c r="T642"/>
  <c r="R642"/>
  <c r="P642"/>
  <c r="BI638"/>
  <c r="BH638"/>
  <c r="BG638"/>
  <c r="BF638"/>
  <c r="T638"/>
  <c r="R638"/>
  <c r="P638"/>
  <c r="BI633"/>
  <c r="BH633"/>
  <c r="BG633"/>
  <c r="BF633"/>
  <c r="T633"/>
  <c r="R633"/>
  <c r="P633"/>
  <c r="BI624"/>
  <c r="BH624"/>
  <c r="BG624"/>
  <c r="BF624"/>
  <c r="T624"/>
  <c r="R624"/>
  <c r="P624"/>
  <c r="BI618"/>
  <c r="BH618"/>
  <c r="BG618"/>
  <c r="BF618"/>
  <c r="T618"/>
  <c r="R618"/>
  <c r="P618"/>
  <c r="BI609"/>
  <c r="BH609"/>
  <c r="BG609"/>
  <c r="BF609"/>
  <c r="T609"/>
  <c r="R609"/>
  <c r="P609"/>
  <c r="BI603"/>
  <c r="BH603"/>
  <c r="BG603"/>
  <c r="BF603"/>
  <c r="T603"/>
  <c r="R603"/>
  <c r="P603"/>
  <c r="BI592"/>
  <c r="BH592"/>
  <c r="BG592"/>
  <c r="BF592"/>
  <c r="T592"/>
  <c r="R592"/>
  <c r="P592"/>
  <c r="BI590"/>
  <c r="BH590"/>
  <c r="BG590"/>
  <c r="BF590"/>
  <c r="T590"/>
  <c r="R590"/>
  <c r="P590"/>
  <c r="BI577"/>
  <c r="BH577"/>
  <c r="BG577"/>
  <c r="BF577"/>
  <c r="T577"/>
  <c r="R577"/>
  <c r="P577"/>
  <c r="BI572"/>
  <c r="BH572"/>
  <c r="BG572"/>
  <c r="BF572"/>
  <c r="T572"/>
  <c r="T571"/>
  <c r="R572"/>
  <c r="R571"/>
  <c r="P572"/>
  <c r="P571"/>
  <c r="BI565"/>
  <c r="BH565"/>
  <c r="BG565"/>
  <c r="BF565"/>
  <c r="T565"/>
  <c r="R565"/>
  <c r="P565"/>
  <c r="BI559"/>
  <c r="BH559"/>
  <c r="BG559"/>
  <c r="BF559"/>
  <c r="T559"/>
  <c r="R559"/>
  <c r="P559"/>
  <c r="BI554"/>
  <c r="BH554"/>
  <c r="BG554"/>
  <c r="BF554"/>
  <c r="T554"/>
  <c r="R554"/>
  <c r="P554"/>
  <c r="BI549"/>
  <c r="BH549"/>
  <c r="BG549"/>
  <c r="BF549"/>
  <c r="T549"/>
  <c r="R549"/>
  <c r="P549"/>
  <c r="BI544"/>
  <c r="BH544"/>
  <c r="BG544"/>
  <c r="BF544"/>
  <c r="T544"/>
  <c r="R544"/>
  <c r="P544"/>
  <c r="BI533"/>
  <c r="BH533"/>
  <c r="BG533"/>
  <c r="BF533"/>
  <c r="T533"/>
  <c r="R533"/>
  <c r="P533"/>
  <c r="BI527"/>
  <c r="BH527"/>
  <c r="BG527"/>
  <c r="BF527"/>
  <c r="T527"/>
  <c r="R527"/>
  <c r="P527"/>
  <c r="BI519"/>
  <c r="BH519"/>
  <c r="BG519"/>
  <c r="BF519"/>
  <c r="T519"/>
  <c r="R519"/>
  <c r="P519"/>
  <c r="BI500"/>
  <c r="BH500"/>
  <c r="BG500"/>
  <c r="BF500"/>
  <c r="T500"/>
  <c r="R500"/>
  <c r="P500"/>
  <c r="BI494"/>
  <c r="BH494"/>
  <c r="BG494"/>
  <c r="BF494"/>
  <c r="T494"/>
  <c r="R494"/>
  <c r="P494"/>
  <c r="BI488"/>
  <c r="BH488"/>
  <c r="BG488"/>
  <c r="BF488"/>
  <c r="T488"/>
  <c r="R488"/>
  <c r="P488"/>
  <c r="BI472"/>
  <c r="BH472"/>
  <c r="BG472"/>
  <c r="BF472"/>
  <c r="T472"/>
  <c r="R472"/>
  <c r="P472"/>
  <c r="BI467"/>
  <c r="BH467"/>
  <c r="BG467"/>
  <c r="BF467"/>
  <c r="T467"/>
  <c r="R467"/>
  <c r="P467"/>
  <c r="BI463"/>
  <c r="BH463"/>
  <c r="BG463"/>
  <c r="BF463"/>
  <c r="T463"/>
  <c r="R463"/>
  <c r="P463"/>
  <c r="BI451"/>
  <c r="BH451"/>
  <c r="BG451"/>
  <c r="BF451"/>
  <c r="T451"/>
  <c r="R451"/>
  <c r="P451"/>
  <c r="BI445"/>
  <c r="BH445"/>
  <c r="BG445"/>
  <c r="BF445"/>
  <c r="T445"/>
  <c r="R445"/>
  <c r="P445"/>
  <c r="BI436"/>
  <c r="BH436"/>
  <c r="BG436"/>
  <c r="BF436"/>
  <c r="T436"/>
  <c r="R436"/>
  <c r="P436"/>
  <c r="BI421"/>
  <c r="BH421"/>
  <c r="BG421"/>
  <c r="BF421"/>
  <c r="T421"/>
  <c r="R421"/>
  <c r="P421"/>
  <c r="BI402"/>
  <c r="BH402"/>
  <c r="BG402"/>
  <c r="BF402"/>
  <c r="T402"/>
  <c r="R402"/>
  <c r="P402"/>
  <c r="BI385"/>
  <c r="BH385"/>
  <c r="BG385"/>
  <c r="BF385"/>
  <c r="T385"/>
  <c r="R385"/>
  <c r="P385"/>
  <c r="BI378"/>
  <c r="BH378"/>
  <c r="BG378"/>
  <c r="BF378"/>
  <c r="T378"/>
  <c r="T377"/>
  <c r="R378"/>
  <c r="R377"/>
  <c r="P378"/>
  <c r="P377"/>
  <c r="BI374"/>
  <c r="BH374"/>
  <c r="BG374"/>
  <c r="BF374"/>
  <c r="T374"/>
  <c r="T362"/>
  <c r="R374"/>
  <c r="R362"/>
  <c r="P374"/>
  <c r="P362"/>
  <c r="BI363"/>
  <c r="BH363"/>
  <c r="BG363"/>
  <c r="BF363"/>
  <c r="T363"/>
  <c r="R363"/>
  <c r="P363"/>
  <c r="BI352"/>
  <c r="BH352"/>
  <c r="BG352"/>
  <c r="BF352"/>
  <c r="T352"/>
  <c r="R352"/>
  <c r="P352"/>
  <c r="BI348"/>
  <c r="BH348"/>
  <c r="BG348"/>
  <c r="BF348"/>
  <c r="T348"/>
  <c r="R348"/>
  <c r="P348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18"/>
  <c r="BH318"/>
  <c r="BG318"/>
  <c r="BF318"/>
  <c r="T318"/>
  <c r="R318"/>
  <c r="P318"/>
  <c r="BI297"/>
  <c r="BH297"/>
  <c r="BG297"/>
  <c r="BF297"/>
  <c r="T297"/>
  <c r="R297"/>
  <c r="P297"/>
  <c r="BI276"/>
  <c r="BH276"/>
  <c r="BG276"/>
  <c r="BF276"/>
  <c r="T276"/>
  <c r="R276"/>
  <c r="P276"/>
  <c r="BI261"/>
  <c r="BH261"/>
  <c r="BG261"/>
  <c r="BF261"/>
  <c r="T261"/>
  <c r="R261"/>
  <c r="P261"/>
  <c r="BI252"/>
  <c r="BH252"/>
  <c r="BG252"/>
  <c r="BF252"/>
  <c r="T252"/>
  <c r="R252"/>
  <c r="P252"/>
  <c r="BI246"/>
  <c r="BH246"/>
  <c r="BG246"/>
  <c r="BF246"/>
  <c r="T246"/>
  <c r="R246"/>
  <c r="P246"/>
  <c r="BI240"/>
  <c r="BH240"/>
  <c r="BG240"/>
  <c r="BF240"/>
  <c r="T240"/>
  <c r="R240"/>
  <c r="P240"/>
  <c r="BI228"/>
  <c r="BH228"/>
  <c r="BG228"/>
  <c r="BF228"/>
  <c r="T228"/>
  <c r="R228"/>
  <c r="P228"/>
  <c r="BI216"/>
  <c r="BH216"/>
  <c r="BG216"/>
  <c r="BF216"/>
  <c r="T216"/>
  <c r="R216"/>
  <c r="P216"/>
  <c r="BI194"/>
  <c r="BH194"/>
  <c r="BG194"/>
  <c r="BF194"/>
  <c r="T194"/>
  <c r="R194"/>
  <c r="P194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10"/>
  <c r="BH110"/>
  <c r="BG110"/>
  <c r="BF110"/>
  <c r="T110"/>
  <c r="R110"/>
  <c r="P110"/>
  <c r="BI99"/>
  <c r="BH99"/>
  <c r="BG99"/>
  <c r="BF99"/>
  <c r="T99"/>
  <c r="T98"/>
  <c r="R99"/>
  <c r="R98"/>
  <c r="P99"/>
  <c r="P98"/>
  <c r="J93"/>
  <c r="J92"/>
  <c r="F92"/>
  <c r="F90"/>
  <c r="E88"/>
  <c r="J55"/>
  <c r="J54"/>
  <c r="F54"/>
  <c r="F52"/>
  <c r="E50"/>
  <c r="J18"/>
  <c r="E18"/>
  <c r="F93"/>
  <c r="J17"/>
  <c r="J12"/>
  <c r="J90"/>
  <c r="E7"/>
  <c r="E86"/>
  <c i="1" r="L50"/>
  <c r="AM50"/>
  <c r="AM49"/>
  <c r="L49"/>
  <c r="AM47"/>
  <c r="L47"/>
  <c r="L45"/>
  <c r="L44"/>
  <c i="2" r="J767"/>
  <c r="BK673"/>
  <c r="BK572"/>
  <c r="J527"/>
  <c r="J467"/>
  <c r="BK402"/>
  <c r="BK348"/>
  <c r="J318"/>
  <c r="BK158"/>
  <c r="J170"/>
  <c r="BK164"/>
  <c r="BK946"/>
  <c r="BK936"/>
  <c r="J928"/>
  <c r="J913"/>
  <c r="J903"/>
  <c r="J893"/>
  <c r="BK875"/>
  <c r="BK842"/>
  <c r="J822"/>
  <c r="BK759"/>
  <c r="BK704"/>
  <c r="J673"/>
  <c r="BK633"/>
  <c r="BK609"/>
  <c r="J577"/>
  <c r="J544"/>
  <c r="BK494"/>
  <c r="BK451"/>
  <c r="BK385"/>
  <c r="J352"/>
  <c r="BK335"/>
  <c r="J297"/>
  <c r="J228"/>
  <c r="J182"/>
  <c i="1" r="AS54"/>
  <c i="2" r="J946"/>
  <c r="BK928"/>
  <c r="BK910"/>
  <c r="BK889"/>
  <c r="J842"/>
  <c r="J801"/>
  <c r="BK722"/>
  <c r="BK684"/>
  <c r="J618"/>
  <c r="BK559"/>
  <c r="J500"/>
  <c r="J472"/>
  <c r="BK421"/>
  <c r="BK352"/>
  <c r="BK297"/>
  <c r="J240"/>
  <c r="J158"/>
  <c r="J152"/>
  <c r="BK110"/>
  <c r="BK868"/>
  <c r="BK856"/>
  <c r="J831"/>
  <c r="BK801"/>
  <c r="BK731"/>
  <c r="J701"/>
  <c r="J670"/>
  <c r="J609"/>
  <c r="J559"/>
  <c r="J463"/>
  <c r="J363"/>
  <c r="J327"/>
  <c r="BK228"/>
  <c r="BK138"/>
  <c r="F35"/>
  <c r="J132"/>
  <c r="J932"/>
  <c r="BK919"/>
  <c r="BK903"/>
  <c r="BK893"/>
  <c r="J875"/>
  <c r="BK852"/>
  <c r="J827"/>
  <c r="BK767"/>
  <c r="J719"/>
  <c r="J681"/>
  <c r="J633"/>
  <c r="J592"/>
  <c r="J554"/>
  <c r="BK519"/>
  <c r="BK463"/>
  <c r="BK378"/>
  <c r="J335"/>
  <c r="BK252"/>
  <c r="BK216"/>
  <c r="F34"/>
  <c r="BK170"/>
  <c r="J939"/>
  <c r="BK922"/>
  <c r="BK913"/>
  <c r="BK900"/>
  <c r="BK885"/>
  <c r="J862"/>
  <c r="BK815"/>
  <c r="BK780"/>
  <c r="BK707"/>
  <c r="J662"/>
  <c r="J624"/>
  <c r="BK577"/>
  <c r="BK544"/>
  <c r="J451"/>
  <c r="J402"/>
  <c r="J348"/>
  <c r="J276"/>
  <c r="BK176"/>
  <c r="J176"/>
  <c r="BK152"/>
  <c r="BK879"/>
  <c r="J852"/>
  <c r="BK822"/>
  <c r="J815"/>
  <c r="J707"/>
  <c r="J684"/>
  <c r="BK618"/>
  <c r="J565"/>
  <c r="BK500"/>
  <c r="BK445"/>
  <c r="J374"/>
  <c r="J261"/>
  <c r="BK182"/>
  <c r="BK144"/>
  <c r="J110"/>
  <c r="BK943"/>
  <c r="BK932"/>
  <c r="J922"/>
  <c r="J910"/>
  <c r="J900"/>
  <c r="J889"/>
  <c r="BK862"/>
  <c r="BK831"/>
  <c r="BK792"/>
  <c r="J731"/>
  <c r="BK701"/>
  <c r="BK662"/>
  <c r="BK624"/>
  <c r="BK590"/>
  <c r="BK554"/>
  <c r="BK527"/>
  <c r="BK467"/>
  <c r="J421"/>
  <c r="J378"/>
  <c r="BK339"/>
  <c r="BK318"/>
  <c r="J252"/>
  <c r="BK194"/>
  <c r="BK132"/>
  <c r="J34"/>
  <c r="J943"/>
  <c r="J936"/>
  <c r="BK925"/>
  <c r="BK906"/>
  <c r="BK897"/>
  <c r="J879"/>
  <c r="J868"/>
  <c r="BK827"/>
  <c r="BK810"/>
  <c r="J759"/>
  <c r="J704"/>
  <c r="BK670"/>
  <c r="BK638"/>
  <c r="BK603"/>
  <c r="J572"/>
  <c r="J533"/>
  <c r="BK488"/>
  <c r="J445"/>
  <c r="BK374"/>
  <c r="BK327"/>
  <c r="BK246"/>
  <c r="J194"/>
  <c r="J138"/>
  <c r="F36"/>
  <c r="J792"/>
  <c r="BK642"/>
  <c r="BK592"/>
  <c r="BK549"/>
  <c r="J494"/>
  <c r="J385"/>
  <c r="BK331"/>
  <c r="J246"/>
  <c r="BK99"/>
  <c r="J99"/>
  <c r="J144"/>
  <c r="BK939"/>
  <c r="J925"/>
  <c r="J919"/>
  <c r="J906"/>
  <c r="J897"/>
  <c r="J885"/>
  <c r="J856"/>
  <c r="J810"/>
  <c r="J780"/>
  <c r="BK719"/>
  <c r="BK681"/>
  <c r="J642"/>
  <c r="J603"/>
  <c r="BK565"/>
  <c r="J549"/>
  <c r="J519"/>
  <c r="J488"/>
  <c r="BK436"/>
  <c r="BK363"/>
  <c r="J331"/>
  <c r="BK261"/>
  <c r="BK240"/>
  <c r="J164"/>
  <c r="J722"/>
  <c r="J638"/>
  <c r="J590"/>
  <c r="BK533"/>
  <c r="BK472"/>
  <c r="J436"/>
  <c r="J339"/>
  <c r="BK276"/>
  <c r="J216"/>
  <c r="F37"/>
  <c l="1" r="BK576"/>
  <c r="J576"/>
  <c r="J66"/>
  <c r="P800"/>
  <c r="BK896"/>
  <c r="J896"/>
  <c r="J71"/>
  <c r="R576"/>
  <c r="BK874"/>
  <c r="J874"/>
  <c r="J68"/>
  <c r="P884"/>
  <c r="BK918"/>
  <c r="P576"/>
  <c r="T874"/>
  <c r="T884"/>
  <c r="R918"/>
  <c r="P384"/>
  <c r="R800"/>
  <c r="BK884"/>
  <c r="BK883"/>
  <c r="J883"/>
  <c r="J69"/>
  <c r="T896"/>
  <c r="BK942"/>
  <c r="J942"/>
  <c r="J76"/>
  <c r="BK384"/>
  <c r="J384"/>
  <c r="J64"/>
  <c r="T576"/>
  <c r="R874"/>
  <c r="R896"/>
  <c r="BK935"/>
  <c r="J935"/>
  <c r="J75"/>
  <c r="T935"/>
  <c r="P942"/>
  <c r="T384"/>
  <c r="T97"/>
  <c r="T800"/>
  <c r="R884"/>
  <c r="R883"/>
  <c r="P918"/>
  <c r="R935"/>
  <c r="R942"/>
  <c r="R384"/>
  <c r="R97"/>
  <c r="BK800"/>
  <c r="J800"/>
  <c r="J67"/>
  <c r="P874"/>
  <c r="P896"/>
  <c r="T918"/>
  <c r="T917"/>
  <c r="P935"/>
  <c r="T942"/>
  <c r="BK362"/>
  <c r="J362"/>
  <c r="J62"/>
  <c r="BK98"/>
  <c r="BK377"/>
  <c r="J377"/>
  <c r="J63"/>
  <c r="BK571"/>
  <c r="J571"/>
  <c r="J65"/>
  <c r="BK931"/>
  <c r="J931"/>
  <c r="J74"/>
  <c r="E48"/>
  <c r="J52"/>
  <c r="F55"/>
  <c r="BE99"/>
  <c r="BE110"/>
  <c r="BE132"/>
  <c r="BE138"/>
  <c r="BE144"/>
  <c r="BE152"/>
  <c r="BE158"/>
  <c r="BE164"/>
  <c r="BE170"/>
  <c r="BE176"/>
  <c r="BE182"/>
  <c r="BE194"/>
  <c r="BE216"/>
  <c r="BE228"/>
  <c r="BE240"/>
  <c r="BE246"/>
  <c r="BE252"/>
  <c r="BE261"/>
  <c r="BE276"/>
  <c r="BE297"/>
  <c r="BE318"/>
  <c r="BE327"/>
  <c r="BE331"/>
  <c r="BE335"/>
  <c r="BE339"/>
  <c r="BE348"/>
  <c r="BE352"/>
  <c r="BE363"/>
  <c r="BE374"/>
  <c r="BE378"/>
  <c r="BE385"/>
  <c r="BE402"/>
  <c r="BE421"/>
  <c r="BE436"/>
  <c r="BE445"/>
  <c r="BE451"/>
  <c r="BE463"/>
  <c r="BE467"/>
  <c r="BE472"/>
  <c r="BE488"/>
  <c r="BE494"/>
  <c r="BE500"/>
  <c r="BE519"/>
  <c r="BE527"/>
  <c r="BE533"/>
  <c r="BE544"/>
  <c r="BE549"/>
  <c r="BE554"/>
  <c r="BE559"/>
  <c r="BE565"/>
  <c r="BE572"/>
  <c r="BE577"/>
  <c r="BE590"/>
  <c r="BE592"/>
  <c r="BE603"/>
  <c r="BE609"/>
  <c r="BE618"/>
  <c r="BE624"/>
  <c r="BE633"/>
  <c r="BE638"/>
  <c r="BE642"/>
  <c r="BE662"/>
  <c r="BE670"/>
  <c r="BE673"/>
  <c r="BE681"/>
  <c r="BE684"/>
  <c r="BE701"/>
  <c r="BE704"/>
  <c r="BE707"/>
  <c r="BE719"/>
  <c r="BE722"/>
  <c r="BE731"/>
  <c r="BE759"/>
  <c r="BE767"/>
  <c r="BE780"/>
  <c r="BE792"/>
  <c r="BE801"/>
  <c r="BE810"/>
  <c r="BE815"/>
  <c r="BE822"/>
  <c r="BE827"/>
  <c r="BE831"/>
  <c r="BE842"/>
  <c r="BE852"/>
  <c r="BE856"/>
  <c r="BE862"/>
  <c r="BE868"/>
  <c r="BE875"/>
  <c r="BE879"/>
  <c r="BE885"/>
  <c r="BE889"/>
  <c r="BE893"/>
  <c r="BE897"/>
  <c r="BE900"/>
  <c r="BE903"/>
  <c r="BE906"/>
  <c r="BE910"/>
  <c r="BE913"/>
  <c r="BE919"/>
  <c r="BE922"/>
  <c r="BE925"/>
  <c r="BE928"/>
  <c r="BE932"/>
  <c r="BE936"/>
  <c r="BE939"/>
  <c r="BE943"/>
  <c r="BE946"/>
  <c i="1" r="BC55"/>
  <c r="BA55"/>
  <c r="BB55"/>
  <c r="AW55"/>
  <c r="BD55"/>
  <c r="BA54"/>
  <c r="W30"/>
  <c r="BD54"/>
  <c r="W33"/>
  <c r="BB54"/>
  <c r="W31"/>
  <c r="BC54"/>
  <c r="W32"/>
  <c i="2" l="1" r="P97"/>
  <c r="BK97"/>
  <c r="J97"/>
  <c r="J60"/>
  <c r="P917"/>
  <c r="T883"/>
  <c r="T96"/>
  <c r="P883"/>
  <c r="P96"/>
  <c i="1" r="AU55"/>
  <c i="2" r="R917"/>
  <c r="R96"/>
  <c r="BK917"/>
  <c r="J917"/>
  <c r="J72"/>
  <c r="J98"/>
  <c r="J61"/>
  <c r="J918"/>
  <c r="J73"/>
  <c r="J884"/>
  <c r="J70"/>
  <c i="1" r="AY54"/>
  <c i="2" r="F33"/>
  <c i="1" r="AZ55"/>
  <c r="AZ54"/>
  <c r="W29"/>
  <c r="AW54"/>
  <c r="AK30"/>
  <c r="AU54"/>
  <c r="AX54"/>
  <c i="2" r="J33"/>
  <c i="1" r="AV55"/>
  <c r="AT55"/>
  <c i="2" l="1" r="BK96"/>
  <c r="J96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<sst xmlns="http://schemas.openxmlformats.org/spreadsheetml/2006/main">
  <si>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</si>
  <si>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</si>
  <si>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</si>
  <si>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</si>
  <si>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</si>
  <si>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{1ceb9d90-7bf0-4fac-9620-74e355262611}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</si>
  <si>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</si>
  <si>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</si>
  <si>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</si>
  <si>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</si>
  <si>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</si>
  <si>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</si>
  <si>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</si>
  <si>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</si>
  <si>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</si>
  <si>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</si>
  <si>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</si>
  <si>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 ulici Březenecká v úseku od SHELL - Pod Strážištěm</t>
  </si>
  <si>
    <t>KSO:</t>
  </si>
  <si>
    <t/>
  </si>
  <si>
    <t>CC-CZ:</t>
  </si>
  <si>
    <t>Místo:</t>
  </si>
  <si>
    <t xml:space="preserve"> </t>
  </si>
  <si>
    <t>Datum:</t>
  </si>
  <si>
    <t>9. 1. 2023</t>
  </si>
  <si>
    <t>Zadavatel:</t>
  </si>
  <si>
    <t>IČ:</t>
  </si>
  <si>
    <t>00261891</t>
  </si>
  <si>
    <t>Statutární město Chomutov,Zborovská 4602, Chomutov</t>
  </si>
  <si>
    <t>DIČ:</t>
  </si>
  <si>
    <t>Uchazeč:</t>
  </si>
  <si>
    <t>Vyplň údaj</t>
  </si>
  <si>
    <t>Projektant:</t>
  </si>
  <si>
    <t>03258106</t>
  </si>
  <si>
    <t xml:space="preserve">IQ PROJEKT s.r.o.  Školní 3635   Chomutov 430 01  </t>
  </si>
  <si>
    <t>True</t>
  </si>
  <si>
    <t>Zpracovatel:</t>
  </si>
  <si>
    <t>75900513</t>
  </si>
  <si>
    <t>ing. Kateřina Tumpachová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</si>
  <si>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</si>
  <si>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</si>
  <si>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</si>
  <si>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</si>
  <si>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</si>
  <si>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</si>
  <si>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</si>
  <si>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</si>
  <si>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</si>
  <si>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</si>
  <si>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</si>
  <si>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</si>
  <si>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</si>
  <si>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</si>
  <si>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</si>
  <si>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</si>
  <si>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</si>
  <si>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</si>
  <si>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</si>
  <si>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</si>
  <si>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</si>
  <si>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</si>
  <si>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</si>
  <si>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</si>
  <si>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</si>
  <si>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</si>
  <si>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</si>
  <si>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</si>
  <si>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</si>
  <si>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</si>
  <si>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</si>
  <si>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</si>
  <si>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</si>
  <si>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</si>
  <si>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</si>
  <si>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</si>
  <si>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</si>
  <si>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</si>
  <si>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</si>
  <si>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</si>
  <si>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</si>
  <si>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</si>
  <si>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včetně dopravního značení</t>
  </si>
  <si>
    <t>STA</t>
  </si>
  <si>
    <t>1</t>
  </si>
  <si>
    <t>{0a5e9969-3890-4a14-b190-af1f78b681ba}</t>
  </si>
  <si>
    <t>2</t>
  </si>
  <si>
    <t>KRYCÍ LIST SOUPISU PRACÍ</t>
  </si>
  <si>
    <t>Objekt:</t>
  </si>
  <si>
    <t>SO 101 - Komunikace včetně dopravního značení</t>
  </si>
  <si>
    <t>Statutární město Chomutov,Zborovská 4602, 43028 Ch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</si>
  <si>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</si>
  <si>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</si>
  <si>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</si>
  <si>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</si>
  <si>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</si>
  <si>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</si>
  <si>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</si>
  <si>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</si>
  <si>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</si>
  <si>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</si>
  <si>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</si>
  <si>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</si>
  <si>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</si>
  <si>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</si>
  <si>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</si>
  <si>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</si>
  <si>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</si>
  <si>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</si>
  <si>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</si>
  <si>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</si>
  <si>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</si>
  <si>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</si>
  <si>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</si>
  <si>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</si>
  <si>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</si>
  <si>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</si>
  <si>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</si>
  <si>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</si>
  <si>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</si>
  <si>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</si>
  <si>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</si>
  <si>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</si>
  <si>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</si>
  <si>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</si>
  <si>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</si>
  <si>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</si>
  <si>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</si>
  <si>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</si>
  <si>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</si>
  <si>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</si>
  <si>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</si>
  <si>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</si>
  <si>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2023 01</t>
  </si>
  <si>
    <t>4</t>
  </si>
  <si>
    <t>-605506831</t>
  </si>
  <si>
    <t>PP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</si>
  <si>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</si>
  <si>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Online PSC</t>
  </si>
  <si>
    <t>https://podminky.urs.cz/item/CS_URS_2023_01/113106111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</si>
  <si>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</si>
  <si>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</si>
  <si>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</si>
  <si>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ostrůvek 2</t>
  </si>
  <si>
    <t>ostrůvek 3</t>
  </si>
  <si>
    <t>3,3</t>
  </si>
  <si>
    <t>ostrůvek 4</t>
  </si>
  <si>
    <t>Součet</t>
  </si>
  <si>
    <t>113106123</t>
  </si>
  <si>
    <t>Rozebrání dlažeb ze zámkových dlaždic komunikací pro pěší ručně</t>
  </si>
  <si>
    <t>-789220465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</si>
  <si>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</si>
  <si>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https://podminky.urs.cz/item/CS_URS_2023_01/113106123</t>
  </si>
  <si>
    <t>ostrůvek 1</t>
  </si>
  <si>
    <t>5,1</t>
  </si>
  <si>
    <t>11,5</t>
  </si>
  <si>
    <t>5,2</t>
  </si>
  <si>
    <t>Mezisoučet</t>
  </si>
  <si>
    <t>3</t>
  </si>
  <si>
    <t>oprava dlažby podél obrubníků - 30%</t>
  </si>
  <si>
    <t>0,3*(20+312,5)*0,5</t>
  </si>
  <si>
    <t>0,3*(10+5+140+65)*0,5</t>
  </si>
  <si>
    <t>obnova hmatových prvků stávajícího chodníku -ostrůvek 2</t>
  </si>
  <si>
    <t>1,6+1,6</t>
  </si>
  <si>
    <t>obnova hmatových prvků stávajícího chodníku -ostrůvek 4</t>
  </si>
  <si>
    <t>6</t>
  </si>
  <si>
    <t>113106212</t>
  </si>
  <si>
    <t>Rozebrání dlažeb vozovek z velkých kostek s ložem ze živice strojně pl přes 50 do 200 m2</t>
  </si>
  <si>
    <t>968553654</t>
  </si>
  <si>
    <t>Rozebrání dlažeb a dílců vozovek a ploch s přemístěním hmot na skládku na vzdálenost do 3 m nebo s naložením na dopravní prostředek, s jakoukoliv výplní spár strojně plochy jednotlivě přes 50 m2 do 200 m2 z velkých kostek s ložem ze živice</t>
  </si>
  <si>
    <t>https://podminky.urs.cz/item/CS_URS_2023_01/113106212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</si>
  <si>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</si>
  <si>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záliv pro BUS - kostky 200x200 mm</t>
  </si>
  <si>
    <t>105,5</t>
  </si>
  <si>
    <t>113107161</t>
  </si>
  <si>
    <t>Odstranění podkladu z kameniva drceného tl 100 mm strojně pl přes 50 do 200 m2</t>
  </si>
  <si>
    <t>2086035560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</si>
  <si>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</si>
  <si>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https://podminky.urs.cz/item/CS_URS_2023_01/113107161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</si>
  <si>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</si>
  <si>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oprava chodníku v místě zastávky</t>
  </si>
  <si>
    <t>105</t>
  </si>
  <si>
    <t>5</t>
  </si>
  <si>
    <t>113107162</t>
  </si>
  <si>
    <t>Odstranění podkladu z kameniva drceného tl 200 mm strojně pl přes 50 do 200 m2</t>
  </si>
  <si>
    <t>-1598645661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</si>
  <si>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</si>
  <si>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https://podminky.urs.cz/item/CS_URS_2023_01/113107162</t>
  </si>
  <si>
    <t>113107163</t>
  </si>
  <si>
    <t>Odstranění podkladu z kameniva drceného tl 300 mm strojně pl přes 50 do 200 m2</t>
  </si>
  <si>
    <t>-1846011842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</si>
  <si>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</si>
  <si>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https://podminky.urs.cz/item/CS_URS_2023_01/113107163</t>
  </si>
  <si>
    <t>záliv pro BUS</t>
  </si>
  <si>
    <t>101,5+105,5</t>
  </si>
  <si>
    <t>7</t>
  </si>
  <si>
    <t>113107170</t>
  </si>
  <si>
    <t>Odstranění podkladu z betonu prostého tl 100 mm strojně pl přes 50 do 200 m2</t>
  </si>
  <si>
    <t>-56409732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</si>
  <si>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</si>
  <si>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https://podminky.urs.cz/item/CS_URS_2023_01/113107170</t>
  </si>
  <si>
    <t>8</t>
  </si>
  <si>
    <t>113107171</t>
  </si>
  <si>
    <t>Odstranění podkladu z betonu prostého tl 150 mm strojně pl přes 50 do 200 m2</t>
  </si>
  <si>
    <t>-935708012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</si>
  <si>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</si>
  <si>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https://podminky.urs.cz/item/CS_URS_2023_01/113107171</t>
  </si>
  <si>
    <t>záliv pro BUS - tl. 10 cm</t>
  </si>
  <si>
    <t>9</t>
  </si>
  <si>
    <t>113107182</t>
  </si>
  <si>
    <t>Odstranění podkladu živičného tl 100 mm strojně pl přes 50 do 200 m2</t>
  </si>
  <si>
    <t>-1813255748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</si>
  <si>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</si>
  <si>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https://podminky.urs.cz/item/CS_URS_2023_01/113107182</t>
  </si>
  <si>
    <t>10</t>
  </si>
  <si>
    <t>113107222</t>
  </si>
  <si>
    <t>Odstranění podkladu z kameniva drceného tl 200 mm strojně pl přes 200 m2</t>
  </si>
  <si>
    <t>347797565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</si>
  <si>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</si>
  <si>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https://podminky.urs.cz/item/CS_URS_2023_01/113107222</t>
  </si>
  <si>
    <t>sanace podkladů - 150 mm</t>
  </si>
  <si>
    <t>2988,800</t>
  </si>
  <si>
    <t>11</t>
  </si>
  <si>
    <t>113107321</t>
  </si>
  <si>
    <t>Odstranění podkladu z kameniva drceného tl 100 mm strojně pl do 50 m2</t>
  </si>
  <si>
    <t>-917780884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</si>
  <si>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</si>
  <si>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https://podminky.urs.cz/item/CS_URS_2023_01/113107321</t>
  </si>
  <si>
    <t>oprava chodníku - staničení 265 m</t>
  </si>
  <si>
    <t>1,8</t>
  </si>
  <si>
    <t>oprava chodníku - staničení 340 m</t>
  </si>
  <si>
    <t>4,0</t>
  </si>
  <si>
    <t>4,5+8,5</t>
  </si>
  <si>
    <t>12</t>
  </si>
  <si>
    <t>113107322</t>
  </si>
  <si>
    <t>Odstranění podkladu z kameniva drceného tl 200 mm strojně pl do 50 m2</t>
  </si>
  <si>
    <t>1100857984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</si>
  <si>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</si>
  <si>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https://podminky.urs.cz/item/CS_URS_2023_01/113107322</t>
  </si>
  <si>
    <t>"kačírek"2,8*2</t>
  </si>
  <si>
    <t>"podkladní vrstvy"2*5,1+5,6</t>
  </si>
  <si>
    <t>"kačírek"3,7*2</t>
  </si>
  <si>
    <t>"podkladní vrstvy"11,5+3,7*2+4</t>
  </si>
  <si>
    <t>"kačírek"12,8</t>
  </si>
  <si>
    <t>"podkladní vrstvy"5,2+12,8+3,3</t>
  </si>
  <si>
    <t>"kačírek"7,4</t>
  </si>
  <si>
    <t>"podkladní vrstvy"11,5+7,4+4</t>
  </si>
  <si>
    <t>6,0</t>
  </si>
  <si>
    <t>13</t>
  </si>
  <si>
    <t>113107330</t>
  </si>
  <si>
    <t>Odstranění podkladu z betonu prostého tl 100 mm strojně pl do 50 m2</t>
  </si>
  <si>
    <t>-116208607</t>
  </si>
  <si>
    <t>Odstranění podkladů nebo krytů strojně plochy jednotlivě do 50 m2 s přemístěním hmot na skládku na vzdálenost do 3 m nebo s naložením na dopravní prostředek z betonu prostého, o tl. vrstvy do 100 mm</t>
  </si>
  <si>
    <t>https://podminky.urs.cz/item/CS_URS_2023_01/113107330</t>
  </si>
  <si>
    <t>14</t>
  </si>
  <si>
    <t>113107342</t>
  </si>
  <si>
    <t>Odstranění podkladu živičného tl 100 mm strojně pl do 50 m2</t>
  </si>
  <si>
    <t>-736819683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</si>
  <si>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</si>
  <si>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https://podminky.urs.cz/item/CS_URS_2023_01/113107342</t>
  </si>
  <si>
    <t>113107344</t>
  </si>
  <si>
    <t>Odstranění podkladu živičného tl 200 mm strojně pl do 50 m2</t>
  </si>
  <si>
    <t>51045365</t>
  </si>
  <si>
    <t>Odstranění podkladů nebo krytů strojně plochy jednotlivě do 50 m2 s přemístěním hmot na skládku na vzdálenost do 3 m nebo s naložením na dopravní prostředek živičných, o tl. vrstvy přes 150 do 200 mm</t>
  </si>
  <si>
    <t>https://podminky.urs.cz/item/CS_URS_2023_01/113107344</t>
  </si>
  <si>
    <t>16</t>
  </si>
  <si>
    <t>113154336</t>
  </si>
  <si>
    <t>Frézování živičného krytu tl 300 mm pruh š 2 m pl do 10000 m2 bez překážek v trase</t>
  </si>
  <si>
    <t>-1438274386</t>
  </si>
  <si>
    <t>Frézování živičného podkladu nebo krytu s naložením na dopravní prostředek plochy přes 1 000 do 10 000 m2 bez překážek v trase pruhu šířky přes 1 m do 2 m, tloušťky vrstvy 300 mm</t>
  </si>
  <si>
    <t>https://podminky.urs.cz/item/CS_URS_2023_01/113154336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</si>
  <si>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</si>
  <si>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101,5</t>
  </si>
  <si>
    <t>17</t>
  </si>
  <si>
    <t>113154365</t>
  </si>
  <si>
    <t>Frézování živičného krytu tl 200 mm pruh š 2 m pl do 10000 m2 s překážkami v trase</t>
  </si>
  <si>
    <t>1759420931</t>
  </si>
  <si>
    <t>Frézování živičného podkladu nebo krytu s naložením na dopravní prostředek plochy přes 1 000 do 10 000 m2 s překážkami v trase pruhu šířky přes 1 m do 2 m, tloušťky vrstvy 200 mm</t>
  </si>
  <si>
    <t>https://podminky.urs.cz/item/CS_URS_2023_01/113154365</t>
  </si>
  <si>
    <t>hlavní trasa</t>
  </si>
  <si>
    <t>4181</t>
  </si>
  <si>
    <t>vedlejší trasa</t>
  </si>
  <si>
    <t>620,5</t>
  </si>
  <si>
    <t>18</t>
  </si>
  <si>
    <t>113201112</t>
  </si>
  <si>
    <t>Vytrhání obrub silničních ležatých</t>
  </si>
  <si>
    <t>m</t>
  </si>
  <si>
    <t>-286072005</t>
  </si>
  <si>
    <t>Vytrhání obrub s vybouráním lože, s přemístěním hmot na skládku na vzdálenost do 3 m nebo s naložením na dopravní prostředek silničních ležatých</t>
  </si>
  <si>
    <t>https://podminky.urs.cz/item/CS_URS_2023_01/113201112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</si>
  <si>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</si>
  <si>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žulové obrubníky - OS 06 výměna</t>
  </si>
  <si>
    <t>20</t>
  </si>
  <si>
    <t>žulové obrubníky - OS 06 přeložení</t>
  </si>
  <si>
    <t>312,5</t>
  </si>
  <si>
    <t>betonové obrubníny - výměna a přeložení</t>
  </si>
  <si>
    <t>OS 04</t>
  </si>
  <si>
    <t>10+5</t>
  </si>
  <si>
    <t>OS 05</t>
  </si>
  <si>
    <t>140+65</t>
  </si>
  <si>
    <t>19</t>
  </si>
  <si>
    <t>113202111</t>
  </si>
  <si>
    <t>Vytrhání obrub krajníků obrubníků stojatých</t>
  </si>
  <si>
    <t>394404182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</si>
  <si>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</si>
  <si>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</si>
  <si>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27</t>
  </si>
  <si>
    <t>15,2</t>
  </si>
  <si>
    <t>13,2</t>
  </si>
  <si>
    <t>výměna beton.obrubníků - OS 01</t>
  </si>
  <si>
    <t>7,0+35</t>
  </si>
  <si>
    <t>2,0</t>
  </si>
  <si>
    <t>132251103</t>
  </si>
  <si>
    <t xml:space="preserve">Hloubení rýh nezapažených  š do 800 mm v hornině třídy těžitelnosti I, skupiny 3 objem do 100 m3 strojně</t>
  </si>
  <si>
    <t>m3</t>
  </si>
  <si>
    <t>-1729450474</t>
  </si>
  <si>
    <t>Hloubení nezapažených rýh šířky do 800 mm strojně s urovnáním dna do předepsaného profilu a spádu v hornině třídy těžitelnosti I skupiny 3 přes 50 do 100 m3</t>
  </si>
  <si>
    <t>https://podminky.urs.cz/item/CS_URS_2023_01/132251103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</si>
  <si>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</si>
  <si>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žulové obrubníky</t>
  </si>
  <si>
    <t>332,5*0,3*0,3</t>
  </si>
  <si>
    <t>0,3*0,3*42</t>
  </si>
  <si>
    <t>betonové obrubníky + výměna + přeložení</t>
  </si>
  <si>
    <t>0,3*0,3*(10+5+140+65)</t>
  </si>
  <si>
    <t>2,0*0,3*0,3</t>
  </si>
  <si>
    <t>4,0*0,3*0,3</t>
  </si>
  <si>
    <t>nový ostrůvek 1-4</t>
  </si>
  <si>
    <t>0,3*0,3*(14+14+12+14+12+6+6+6)</t>
  </si>
  <si>
    <t>nový ostrůvek 1</t>
  </si>
  <si>
    <t>162751117</t>
  </si>
  <si>
    <t>Vodorovné přemístění do 10000 m výkopku/sypaniny z horniny třídy těžitelnosti I, skupiny 1 až 3</t>
  </si>
  <si>
    <t>1476839775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</si>
  <si>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</si>
  <si>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</si>
  <si>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</si>
  <si>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ornice</t>
  </si>
  <si>
    <t>198,375*0,1</t>
  </si>
  <si>
    <t>zemina</t>
  </si>
  <si>
    <t>74,283-61,785-8</t>
  </si>
  <si>
    <t>22</t>
  </si>
  <si>
    <t>M</t>
  </si>
  <si>
    <t>10364100</t>
  </si>
  <si>
    <t>zemina pro terénní úpravy - tříděná</t>
  </si>
  <si>
    <t>t</t>
  </si>
  <si>
    <t>-1336857968</t>
  </si>
  <si>
    <t>(74,283-61,785-8)*1,8</t>
  </si>
  <si>
    <t>8,096*1,05 'Přepočtené koeficientem množství</t>
  </si>
  <si>
    <t>23</t>
  </si>
  <si>
    <t>10364101</t>
  </si>
  <si>
    <t xml:space="preserve">zemina pro terénní úpravy -  ornice</t>
  </si>
  <si>
    <t>502166759</t>
  </si>
  <si>
    <t>198,375*0,1*1,8</t>
  </si>
  <si>
    <t>35,708*1,05 'Přepočtené koeficientem množství</t>
  </si>
  <si>
    <t>24</t>
  </si>
  <si>
    <t>167151101</t>
  </si>
  <si>
    <t>Nakládání výkopku z hornin třídy těžitelnosti I, skupiny 1 až 3 do 100 m3</t>
  </si>
  <si>
    <t>924342136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</si>
  <si>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</si>
  <si>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</si>
  <si>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</si>
  <si>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25</t>
  </si>
  <si>
    <t>174151101</t>
  </si>
  <si>
    <t>Zásyp jam, šachet rýh nebo kolem objektů sypaninou se zhutněním</t>
  </si>
  <si>
    <t>2131324503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</si>
  <si>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</si>
  <si>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</si>
  <si>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</si>
  <si>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61,785-45,515</t>
  </si>
  <si>
    <t>zásyp obrubníků - 70% délky</t>
  </si>
  <si>
    <t>0,7*(20+312,5)*0,5*0,3</t>
  </si>
  <si>
    <t>0,7*(10+5+140+65)*0,5*0,3</t>
  </si>
  <si>
    <t>26</t>
  </si>
  <si>
    <t>181311103</t>
  </si>
  <si>
    <t>Rozprostření ornice tl vrstvy do 200 mm v rovině nebo ve svahu do 1:5 ručně</t>
  </si>
  <si>
    <t>187743442</t>
  </si>
  <si>
    <t>Rozprostření a urovnání ornice v rovině nebo ve svahu sklonu do 1:5 ručně při souvislé ploše, tl. vrstvy do 200 mm</t>
  </si>
  <si>
    <t>https://podminky.urs.cz/item/CS_URS_2023_01/181311103</t>
  </si>
  <si>
    <t xml:space="preserve">Poznámka k souboru cen:_x000d_
1. V ceně jsou započteny i náklady na případné nutné přemístění hromad nebo dočasných skládek na místo spotřeby ze vzdálenosti do 3 m._x000d_
2. V ceně nejsou započteny náklady na získání ornice._x000d_
</t>
  </si>
  <si>
    <t>171152501</t>
  </si>
  <si>
    <t>Zhutnění podloží z hornin soudržných nebo nesoudržných pod násypy</t>
  </si>
  <si>
    <t>-643199222</t>
  </si>
  <si>
    <t>Zhutnění podloží pod násypy z rostlé horniny třídy těžitelnosti I a II, skupiny 1 až 4 z hornin soudružných a nesoudržných</t>
  </si>
  <si>
    <t>https://podminky.urs.cz/item/CS_URS_2023_01/171152501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</si>
  <si>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Množství jednotek se určí v m2 půdorysné plochy zhutněného podloží._x000d_
</t>
  </si>
  <si>
    <t>4181,000</t>
  </si>
  <si>
    <t>114,1</t>
  </si>
  <si>
    <t>351,075</t>
  </si>
  <si>
    <t>207</t>
  </si>
  <si>
    <t>Zemní práce - povrchové úpravy terénu</t>
  </si>
  <si>
    <t>28</t>
  </si>
  <si>
    <t>181411131</t>
  </si>
  <si>
    <t>Založení parkového trávníku výsevem plochy do 1000 m2 v rovině a ve svahu do 1:5</t>
  </si>
  <si>
    <t>1973439180</t>
  </si>
  <si>
    <t>Založení trávníku na půdě předem připravené plochy do 1000 m2 výsevem včetně utažení parkového v rovině nebo na svahu do 1:5</t>
  </si>
  <si>
    <t>https://podminky.urs.cz/item/CS_URS_2023_01/181411131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</si>
  <si>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</si>
  <si>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0,7*(20+312,5)*0,5</t>
  </si>
  <si>
    <t>0,7*(10+5+140+65)*0,5</t>
  </si>
  <si>
    <t>oprava po výkopech elektro</t>
  </si>
  <si>
    <t>10*0,5</t>
  </si>
  <si>
    <t>29</t>
  </si>
  <si>
    <t>00572410</t>
  </si>
  <si>
    <t>osivo směs travní parková</t>
  </si>
  <si>
    <t>kg</t>
  </si>
  <si>
    <t>-2091903383</t>
  </si>
  <si>
    <t>198,375*0,03 'Přepočtené koeficientem množství</t>
  </si>
  <si>
    <t>Zakládání</t>
  </si>
  <si>
    <t>30</t>
  </si>
  <si>
    <t>275313611</t>
  </si>
  <si>
    <t>Základové patky z betonu tř. C 16/20</t>
  </si>
  <si>
    <t>-533543830</t>
  </si>
  <si>
    <t>Základy z betonu prostého patky a bloky z betonu kamenem neprokládaného tř. C 16/20</t>
  </si>
  <si>
    <t>https://podminky.urs.cz/item/CS_URS_2023_01/275313611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</si>
  <si>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</si>
  <si>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patka pod maják</t>
  </si>
  <si>
    <t>0,5*0,5*0,5*8</t>
  </si>
  <si>
    <t>Komunikace pozemní</t>
  </si>
  <si>
    <t>31</t>
  </si>
  <si>
    <t>561121112</t>
  </si>
  <si>
    <t>Podklad z mechanicky zpevněné zeminy MZ tl 200 mm</t>
  </si>
  <si>
    <t>-123813708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</si>
  <si>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</si>
  <si>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https://podminky.urs.cz/item/CS_URS_2023_01/561121112</t>
  </si>
  <si>
    <t xml:space="preserve">Poznámka k souboru cen:_x000d_
1. Ceny lze použít i v případě, že se zrnitost zeminy zlepší nakupovaným materiálem, který se oceňuje ve specifikaci. Pro přesun hmot se v tomto případě uvažuje hmotnost materiálu ve specifikaci._x000d_
2. V cenách nejsou započteny náklady na opatření zeminy a její přemístění k místu zabudování, které se oceňují cenami katalogu 800-1 Zemní práce._x000d_
3. V cenách nejsou započteny náklady na případné zatravnění, které se oceňují cenami části A02 katalogu 823-1 Plochy a úprava území._x000d_
</t>
  </si>
  <si>
    <t>20*0,5</t>
  </si>
  <si>
    <t>93</t>
  </si>
  <si>
    <t>32</t>
  </si>
  <si>
    <t>564851111</t>
  </si>
  <si>
    <t>Podklad ze štěrkodrtě ŠD tl 150 mm</t>
  </si>
  <si>
    <t>-580407983</t>
  </si>
  <si>
    <t>Podklad ze štěrkodrti ŠD s rozprostřením a zhutněním, po zhutnění tl. 150 mm</t>
  </si>
  <si>
    <t>https://podminky.urs.cz/item/CS_URS_2023_01/564851111</t>
  </si>
  <si>
    <t>82,875</t>
  </si>
  <si>
    <t>10+8,2</t>
  </si>
  <si>
    <t>16,5</t>
  </si>
  <si>
    <t>5,1+5,1+5,2+5,1</t>
  </si>
  <si>
    <t>záliv</t>
  </si>
  <si>
    <t>33</t>
  </si>
  <si>
    <t>564911511</t>
  </si>
  <si>
    <t>Podklad z R-materiálu tl 50 mm</t>
  </si>
  <si>
    <t>-1766291190</t>
  </si>
  <si>
    <t>Podklad nebo podsyp z R-materiálu s rozprostřením a zhutněním, po zhutnění tl. 50 mm</t>
  </si>
  <si>
    <t>https://podminky.urs.cz/item/CS_URS_2023_01/564911511</t>
  </si>
  <si>
    <t>34</t>
  </si>
  <si>
    <t>564952111</t>
  </si>
  <si>
    <t>Podklad z mechanicky zpevněného kameniva MZK tl 150 mm</t>
  </si>
  <si>
    <t>1526802981</t>
  </si>
  <si>
    <t>Podklad z mechanicky zpevněného kameniva MZK (minerální beton) s rozprostřením a s hutněním, po zhutnění tl. 150 mm</t>
  </si>
  <si>
    <t>https://podminky.urs.cz/item/CS_URS_2023_01/564952111</t>
  </si>
  <si>
    <t xml:space="preserve">Poznámka k souboru cen:_x000d_
1. ČSN 73 6126-1 připouští pro MZK max. tl. 300 mm._x000d_
2. V cenách nejsou započteny náklady na:_x000d_
a) ochranu povrchu podkladu filtračním postřikem, který se oceňuje cenami souboru cen 573 11-11,_x000d_
b) spojovací postřik před pokládkou asfaltových směsí, který se oceňuje cenami souboru cen 573 2.-11._x000d_
</t>
  </si>
  <si>
    <t>sanace podkladu hlavní trasy 70%</t>
  </si>
  <si>
    <t>0,7*4181</t>
  </si>
  <si>
    <t xml:space="preserve">sanace podkladu- záliv  30%</t>
  </si>
  <si>
    <t>0,3*207</t>
  </si>
  <si>
    <t>35</t>
  </si>
  <si>
    <t>564962111</t>
  </si>
  <si>
    <t>Podklad z mechanicky zpevněného kameniva MZK tl 200 mm</t>
  </si>
  <si>
    <t>-2053074557</t>
  </si>
  <si>
    <t>Podklad z mechanicky zpevněného kameniva MZK (minerální beton) s rozprostřením a s hutněním, po zhutnění tl. 200 mm</t>
  </si>
  <si>
    <t>https://podminky.urs.cz/item/CS_URS_2023_01/564962111</t>
  </si>
  <si>
    <t>36</t>
  </si>
  <si>
    <t>571908111</t>
  </si>
  <si>
    <t>Kryt vymývaným dekoračním kamenivem (kačírkem) tl 200 mm</t>
  </si>
  <si>
    <t>-317371116</t>
  </si>
  <si>
    <t>Kryt vymývaným dekoračním kamenivem (kačírkem) tl. 200 mm</t>
  </si>
  <si>
    <t>https://podminky.urs.cz/item/CS_URS_2023_01/571908111</t>
  </si>
  <si>
    <t>nový ostrůvek 2</t>
  </si>
  <si>
    <t>nový ostrůvek 3</t>
  </si>
  <si>
    <t>nový ostrůvek 4</t>
  </si>
  <si>
    <t>37</t>
  </si>
  <si>
    <t>572531131</t>
  </si>
  <si>
    <t>Oprava trhlin asfaltovou sanační hmotou š do 40 mm</t>
  </si>
  <si>
    <t>4536302</t>
  </si>
  <si>
    <t>Vyspravení trhlin dosavadního krytu asfaltovou sanační hmotou oprava trhlin šířky přes 30 do 40 mm</t>
  </si>
  <si>
    <t>https://podminky.urs.cz/item/CS_URS_2023_01/572531131</t>
  </si>
  <si>
    <t xml:space="preserve">Poznámka k souboru cen:_x000d_
1. Ceny lze užít pro vyspravení trhlin i porušených dilatačních spár._x000d_
2. V cenách jsou započteny i náklady na vyčištění trhlin nebo spár, základní nátěr a zalití asfaltovou sanační hmotou včetně dodávky materiálů._x000d_
3. V cenách nejsou započteny náklady řezání spár, které se oceňují soubory cen 919 73-51 Řezání stávajícího krytu části B01 tohoto katalogu. Řezání se neprovádí u ošetření vlásečnicových trhlin s povrchovým překrytem._x000d_
</t>
  </si>
  <si>
    <t>38</t>
  </si>
  <si>
    <t>573231106</t>
  </si>
  <si>
    <t>Postřik živičný spojovací ze silniční emulze v množství 0,30 kg/m2</t>
  </si>
  <si>
    <t>-1847711351</t>
  </si>
  <si>
    <t>Postřik spojovací PS bez posypu kamenivem ze silniční emulze, v množství 0,30 kg/m2</t>
  </si>
  <si>
    <t>https://podminky.urs.cz/item/CS_URS_2023_01/573231106</t>
  </si>
  <si>
    <t>vozovka - vedlejší trasa-skl.5</t>
  </si>
  <si>
    <t>39</t>
  </si>
  <si>
    <t>576146311</t>
  </si>
  <si>
    <t>Asfaltový koberec otevřený AKO 16 (AKOH) tl 50 mm š do 3 m z nemodifikovaného asfaltu</t>
  </si>
  <si>
    <t>872061866</t>
  </si>
  <si>
    <t>Asfaltový koberec otevřený AKO 16 (AKOH) s rozprostřením a se zhutněním z nemodifikovaného asfaltu v pruhu šířky do 3 m, po zhutnění tl. 50 mm</t>
  </si>
  <si>
    <t>https://podminky.urs.cz/item/CS_URS_2023_01/576146311</t>
  </si>
  <si>
    <t>40</t>
  </si>
  <si>
    <t>577144131</t>
  </si>
  <si>
    <t>Asfaltový beton vrstva obrusná ACO 11 (ABS) tř. I tl 50 mm š do 3 m z modifikovaného asfaltu</t>
  </si>
  <si>
    <t>-621597789</t>
  </si>
  <si>
    <t>Asfaltový beton vrstva obrusná ACO 11 (ABS) s rozprostřením a se zhutněním z modifikovaného asfaltu v pruhu šířky přes do 1,5 do 3 m, po zhutnění tl. 50 mm</t>
  </si>
  <si>
    <t>https://podminky.urs.cz/item/CS_URS_2023_01/577144131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</si>
  <si>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</si>
  <si>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41</t>
  </si>
  <si>
    <t>581141114</t>
  </si>
  <si>
    <t>Kryt cementobetonový vozovek skupiny CB I tl 250 mm</t>
  </si>
  <si>
    <t>512183244</t>
  </si>
  <si>
    <t>Kryt cementobetonový silničních komunikací skupiny CB I tl. 250 mm</t>
  </si>
  <si>
    <t>https://podminky.urs.cz/item/CS_URS_2023_01/581141114</t>
  </si>
  <si>
    <t xml:space="preserve">Poznámka k souboru cen:_x000d_
1. Ceny jsou určeny i pro vyztužený cementobetonový kryt silničních komunikací._x000d_
2. Ceny nelze použít pro cementobetonové kryty:_x000d_
a) komunikací pro pěší, které se oceňují cenami souboru cen 581 11-41 Kryt z prostého betonu komunikací pro pěší,_x000d_
b) letištních ploch, které se oceňují cenami souboru cen 581 1 . -61 Kryt cementobetonový letištních ploch skupiny L._x000d_
3. V cenách jsou započteny i náklady na:_x000d_
a) ošetření povrchu krytu vodou,_x000d_
b) postřik proti odpařování vody._x000d_
4. V cenách nejsou započteny náklady na:_x000d_
a) výztuž cementobetonových krytů vyztužených, která se oceňuje cenou 919 71-6111 Ocelová výztuž cementobetonového krytu,_x000d_
b) živičné postřiky, nátěry nebo mezivrstvy, které se oceňují cenami souborů cen stavebního dílu 57 Kryty pozemních komunikací,_x000d_
c) vložky z lepenky, které se oceňují cenami souboru cen 919 7. -51 Vložka pod litý asfalt,_x000d_
d) dilatační spáry vkládané, které se oceňují cenami souboru cen 911 12-41 Dilatační spáry vkládané,_x000d_
e) dilatační spáry řezané, které se oceňují cenami souboru cen 911 11-1 Řezání dilatačních spár a 911 12-. Těsnění dilatačních spár v cementobetonovém krytu,_x000d_
f) postřiky povrchu ochrannou emulzí, které se oceňují cenou 919 74-8111 Provedení postřiku povrchu cementobetonového krytu nebo podkladu ochrannou emulzí,_x000d_
g) kotvy a kluzné trny spár, které se oceňují cenami souboru cen 911 13-4. Vyztužení dilatačních spár v cementobetonovém krytu._x000d_
</t>
  </si>
  <si>
    <t>42</t>
  </si>
  <si>
    <t>596211110</t>
  </si>
  <si>
    <t>Kladení zámkové dlažby komunikací pro pěší tl 60 mm skupiny A pl do 50 m2</t>
  </si>
  <si>
    <t>65681022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</si>
  <si>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</si>
  <si>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</si>
  <si>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</si>
  <si>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obnova hmatových prvků stávajícího chodníku -ostrůvek 4 - přeložení dlažby</t>
  </si>
  <si>
    <t>43</t>
  </si>
  <si>
    <t>59245018</t>
  </si>
  <si>
    <t>dlažba tvar obdélník betonová 200x100x60mm přírodní</t>
  </si>
  <si>
    <t>1411151148</t>
  </si>
  <si>
    <t>82,875*0,1</t>
  </si>
  <si>
    <t>20,5-12,5</t>
  </si>
  <si>
    <t>16,288*1,1 'Přepočtené koeficientem množství</t>
  </si>
  <si>
    <t>44</t>
  </si>
  <si>
    <t>59245008</t>
  </si>
  <si>
    <t>dlažba tvar obdélník betonová 200x100x60mm barevná</t>
  </si>
  <si>
    <t>128</t>
  </si>
  <si>
    <t>-1437722383</t>
  </si>
  <si>
    <t>10*1,1 'Přepočtené koeficientem množství</t>
  </si>
  <si>
    <t>45</t>
  </si>
  <si>
    <t>59245006</t>
  </si>
  <si>
    <t>dlažba tvar obdélník betonová pro nevidomé 200x100x60mm barevná</t>
  </si>
  <si>
    <t>-1275264552</t>
  </si>
  <si>
    <t>8,2</t>
  </si>
  <si>
    <t>3,12+3,12+3,14+3,12</t>
  </si>
  <si>
    <t>37,2*1,1 'Přepočtené koeficientem množství</t>
  </si>
  <si>
    <t>46</t>
  </si>
  <si>
    <t>56516R</t>
  </si>
  <si>
    <t>Asfaltový beton vrstva podkladní-VMT 22 podle TP 151 s modifikovaným asfaltovým pojivem PmB 10/40-65- tl 80 mm š do 3 m</t>
  </si>
  <si>
    <t>vlastní</t>
  </si>
  <si>
    <t>668253927</t>
  </si>
  <si>
    <t xml:space="preserve">Poznámka k souboru cen:_x000d_
1. Cenami 565 1.-610 lze oceňovat např. chodníky, úzké cesty a vjezdy v pruhu šířky do 1,5 m jakékoliv délky a jednotlivé plochy velikosti do 10 m2._x000d_
2. ČSN EN 13108-1 připouští pro ACP 22 pouze tl. 60 až 100 mm._x000d_
</t>
  </si>
  <si>
    <t>vozovka hlavní trasa - skl. 1</t>
  </si>
  <si>
    <t>47</t>
  </si>
  <si>
    <t>646562825</t>
  </si>
  <si>
    <t>4181*2</t>
  </si>
  <si>
    <t>48</t>
  </si>
  <si>
    <t>573231108</t>
  </si>
  <si>
    <t>Postřik živičný spojovací ze silniční emulze v množství 0,50 kg/m2</t>
  </si>
  <si>
    <t>138612111</t>
  </si>
  <si>
    <t>Postřik spojovací PS bez posypu kamenivem ze silniční emulze, v množství 0,50 kg/m2</t>
  </si>
  <si>
    <t>https://podminky.urs.cz/item/CS_URS_2023_01/573231108</t>
  </si>
  <si>
    <t>49</t>
  </si>
  <si>
    <t>565166111</t>
  </si>
  <si>
    <t>Asfaltový beton vrstva podkladní ACP 22 (obalované kamenivo OKH) tl 80 mm š do 3 m</t>
  </si>
  <si>
    <t>-484636723</t>
  </si>
  <si>
    <t>Asfaltový beton vrstva podkladní ACP 22 (obalované kamenivo hrubozrnné - OKH) s rozprostřením a zhutněním v pruhu šířky přes 1,5 do 3 m, po zhutnění tl. 80 mm</t>
  </si>
  <si>
    <t>https://podminky.urs.cz/item/CS_URS_2023_01/565166111</t>
  </si>
  <si>
    <t>50</t>
  </si>
  <si>
    <t>577134131</t>
  </si>
  <si>
    <t>Asfaltový beton vrstva obrusná ACO 11 (ABS) tř. I tl 40 mm š do 3 m z modifikovaného asfaltu</t>
  </si>
  <si>
    <t>-799741076</t>
  </si>
  <si>
    <t>Asfaltový beton vrstva obrusná ACO 11 (ABS) s rozprostřením a se zhutněním z modifikovaného asfaltu v pruhu šířky přes do 1,5 do 3 m, po zhutnění tl. 40 mm</t>
  </si>
  <si>
    <t>https://podminky.urs.cz/item/CS_URS_2023_01/577134131</t>
  </si>
  <si>
    <t>Trubní vedení</t>
  </si>
  <si>
    <t>51</t>
  </si>
  <si>
    <t>899331111</t>
  </si>
  <si>
    <t>Výšková úprava uličního vstupu nebo vpusti do 200 mm zvýšením poklopu</t>
  </si>
  <si>
    <t>kus</t>
  </si>
  <si>
    <t>-130844259</t>
  </si>
  <si>
    <t>https://podminky.urs.cz/item/CS_URS_2023_01/899331111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</si>
  <si>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</si>
  <si>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Ostatní konstrukce a práce, bourání</t>
  </si>
  <si>
    <t>52</t>
  </si>
  <si>
    <t>912411122</t>
  </si>
  <si>
    <t>Pružný výstražný maják plastový D 290 mm prosvětlený pozinkovaný ostrůvek</t>
  </si>
  <si>
    <t>2117349884</t>
  </si>
  <si>
    <t>Pružný výstražný maják plastový průměru 290 mm pozinkovaný ostrůvek prosvětlený</t>
  </si>
  <si>
    <t>https://podminky.urs.cz/item/CS_URS_2023_01/912411122</t>
  </si>
  <si>
    <t xml:space="preserve">Poznámka k souboru cen:_x000d_
1. V cenách jsou započteny i náklady na:_x000d_
a) montáž a dodávku majáků včetně upevňovacího materiálu,_x000d_
b) montáž a dodávku pozinkovaného ostrůvku,_x000d_
c) zářivky u prosvětlených majáků._x000d_
2. V cenách prosvětlených majáků nejsou započteny náklady spojené s elektroinstalací; tyto se oceňují cenami katalogu 800-741 Elektroinstalace - silnoproud._x000d_
</t>
  </si>
  <si>
    <t>53</t>
  </si>
  <si>
    <t>E001</t>
  </si>
  <si>
    <t>elektro napojení majáků</t>
  </si>
  <si>
    <t>ks</t>
  </si>
  <si>
    <t>69772066</t>
  </si>
  <si>
    <t>54</t>
  </si>
  <si>
    <t>915211112</t>
  </si>
  <si>
    <t>Vodorovné dopravní značení dělící čáry souvislé š 125 mm retroreflexní bílý plast</t>
  </si>
  <si>
    <t>-1571271208</t>
  </si>
  <si>
    <t>Vodorovné dopravní značení stříkaným plastem dělící čára šířky 125 mm souvislá bílá retroreflexní</t>
  </si>
  <si>
    <t>https://podminky.urs.cz/item/CS_URS_2023_01/915211112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</si>
  <si>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</si>
  <si>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V11a - zastávka</t>
  </si>
  <si>
    <t>212</t>
  </si>
  <si>
    <t>V1a</t>
  </si>
  <si>
    <t>324,5</t>
  </si>
  <si>
    <t>V13</t>
  </si>
  <si>
    <t>288</t>
  </si>
  <si>
    <t>55</t>
  </si>
  <si>
    <t>915211122</t>
  </si>
  <si>
    <t>Vodorovné dopravní značení dělící čáry přerušované š 125 mm retroreflexní bílý plast</t>
  </si>
  <si>
    <t>-1871644581</t>
  </si>
  <si>
    <t>Vodorovné dopravní značení stříkaným plastem dělící čára šířky 125 mm přerušovaná bílá retroreflexní</t>
  </si>
  <si>
    <t>https://podminky.urs.cz/item/CS_URS_2023_01/915211122</t>
  </si>
  <si>
    <t>V2b - 1,5/1,5/0,125</t>
  </si>
  <si>
    <t>51,5</t>
  </si>
  <si>
    <t>56</t>
  </si>
  <si>
    <t>915221112</t>
  </si>
  <si>
    <t>Vodorovné dopravní značení vodící čáry souvislé š 250 mm retroreflexní bílý plast</t>
  </si>
  <si>
    <t>1158370850</t>
  </si>
  <si>
    <t>Vodorovné dopravní značení stříkaným plastem vodící čára bílá šířky 250 mm souvislá retroreflexní</t>
  </si>
  <si>
    <t>https://podminky.urs.cz/item/CS_URS_2023_01/915221112</t>
  </si>
  <si>
    <t>V4</t>
  </si>
  <si>
    <t>851,5</t>
  </si>
  <si>
    <t>57</t>
  </si>
  <si>
    <t>915221122</t>
  </si>
  <si>
    <t>Vodorovné dopravní značení vodící čáry přerušované š 250 mm retroreflexní bílý plast</t>
  </si>
  <si>
    <t>1841376687</t>
  </si>
  <si>
    <t>Vodorovné dopravní značení stříkaným plastem vodící čára bílá šířky 250 mm přerušovaná retroreflexní</t>
  </si>
  <si>
    <t>https://podminky.urs.cz/item/CS_URS_2023_01/915221122</t>
  </si>
  <si>
    <t>V2b- 1,5/1,5/0,25</t>
  </si>
  <si>
    <t>137</t>
  </si>
  <si>
    <t>58</t>
  </si>
  <si>
    <t>915231112</t>
  </si>
  <si>
    <t>Vodorovné dopravní značení přechody pro chodce, šipky, symboly retroreflexní bílý plast</t>
  </si>
  <si>
    <t>-1326068130</t>
  </si>
  <si>
    <t>Vodorovné dopravní značení stříkaným plastem přechody pro chodce, šipky, symboly nápisy bílé retroreflexní</t>
  </si>
  <si>
    <t>https://podminky.urs.cz/item/CS_URS_2023_01/915231112</t>
  </si>
  <si>
    <t>V 7a</t>
  </si>
  <si>
    <t>196</t>
  </si>
  <si>
    <t>59</t>
  </si>
  <si>
    <t>915611111</t>
  </si>
  <si>
    <t>Předznačení vodorovného liniového značení</t>
  </si>
  <si>
    <t>289010565</t>
  </si>
  <si>
    <t>Předznačení pro vodorovné značení stříkané barvou nebo prováděné z nátěrových hmot liniové dělicí čáry, vodicí proužky</t>
  </si>
  <si>
    <t>https://podminky.urs.cz/item/CS_URS_2023_01/915611111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</si>
  <si>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</si>
  <si>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824,5+51,5+860,5+137</t>
  </si>
  <si>
    <t>60</t>
  </si>
  <si>
    <t>915621111</t>
  </si>
  <si>
    <t>Předznačení vodorovného plošného značení</t>
  </si>
  <si>
    <t>755534801</t>
  </si>
  <si>
    <t>Předznačení pro vodorovné značení stříkané barvou nebo prováděné z nátěrových hmot plošné šipky, symboly, nápisy</t>
  </si>
  <si>
    <t>https://podminky.urs.cz/item/CS_URS_2023_01/915621111</t>
  </si>
  <si>
    <t>61</t>
  </si>
  <si>
    <t>916131113</t>
  </si>
  <si>
    <t>Osazení silničního obrubníku betonového ležatého s boční opěrou do lože z betonu prostého</t>
  </si>
  <si>
    <t>175698435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</si>
  <si>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</si>
  <si>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https://podminky.urs.cz/item/CS_URS_2023_01/916131113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</si>
  <si>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</si>
  <si>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OS 04 - výměna</t>
  </si>
  <si>
    <t>OS 04 přeložení</t>
  </si>
  <si>
    <t>OS 05 - výměna</t>
  </si>
  <si>
    <t>140</t>
  </si>
  <si>
    <t>OS 05 přeložení</t>
  </si>
  <si>
    <t>65</t>
  </si>
  <si>
    <t>12+6+6+6</t>
  </si>
  <si>
    <t>ZASTÁVKOVÝ OBRUBNÍK 290x400x1000mm</t>
  </si>
  <si>
    <t>62</t>
  </si>
  <si>
    <t>59217034</t>
  </si>
  <si>
    <t>obrubník betonový silniční 1000x150x300mm</t>
  </si>
  <si>
    <t>977158033</t>
  </si>
  <si>
    <t xml:space="preserve">OS 04výměna </t>
  </si>
  <si>
    <t>OS 04 přeložení - doplnění 10%</t>
  </si>
  <si>
    <t>5*0,1</t>
  </si>
  <si>
    <t>10,5*1,05 'Přepočtené koeficientem množství</t>
  </si>
  <si>
    <t>63</t>
  </si>
  <si>
    <t>59217029</t>
  </si>
  <si>
    <t>obrubník betonový silniční nájezdový 1000x150x150mm</t>
  </si>
  <si>
    <t>-1362609691</t>
  </si>
  <si>
    <t>30*1,05 'Přepočtené koeficientem množství</t>
  </si>
  <si>
    <t>64</t>
  </si>
  <si>
    <t>59217R</t>
  </si>
  <si>
    <t>obrubník betonový staven.prefabrikát 300x250 mm</t>
  </si>
  <si>
    <t>2102192171</t>
  </si>
  <si>
    <t>OS 05 výměna</t>
  </si>
  <si>
    <t>OS 05 přeložení - doplnění 10%</t>
  </si>
  <si>
    <t>65*0,1</t>
  </si>
  <si>
    <t>146,5*1,05 'Přepočtené koeficientem množství</t>
  </si>
  <si>
    <t>BET.OBZAS290</t>
  </si>
  <si>
    <t>BEST-ZASTÁVKOVÝ OBRUBNÍK 290</t>
  </si>
  <si>
    <t>online materiály</t>
  </si>
  <si>
    <t>-176541781</t>
  </si>
  <si>
    <t>50*1,05 'Přepočtené koeficientem množství</t>
  </si>
  <si>
    <t>66</t>
  </si>
  <si>
    <t>916131213</t>
  </si>
  <si>
    <t>Osazení silničního obrubníku betonového stojatého s boční opěrou do lože z betonu prostého</t>
  </si>
  <si>
    <t>663021760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</si>
  <si>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</si>
  <si>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</si>
  <si>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67</t>
  </si>
  <si>
    <t>59217031</t>
  </si>
  <si>
    <t>obrubník betonový silniční 1000x150x250mm</t>
  </si>
  <si>
    <t>-2127006226</t>
  </si>
  <si>
    <t>42*1,05 'Přepočtené koeficientem množství</t>
  </si>
  <si>
    <t>68</t>
  </si>
  <si>
    <t>-947899900</t>
  </si>
  <si>
    <t>54*1,05 'Přepočtené koeficientem množství</t>
  </si>
  <si>
    <t>69</t>
  </si>
  <si>
    <t>916231213</t>
  </si>
  <si>
    <t>Osazení chodníkového obrubníku betonového stojatého s boční opěrou do lože z betonu prostého</t>
  </si>
  <si>
    <t>-26047952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</si>
  <si>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</si>
  <si>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</si>
  <si>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</si>
  <si>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70</t>
  </si>
  <si>
    <t>59217016</t>
  </si>
  <si>
    <t>obrubník betonový chodníkový 1000x80x250mm</t>
  </si>
  <si>
    <t>-1761985682</t>
  </si>
  <si>
    <t>8*1,05 'Přepočtené koeficientem množství</t>
  </si>
  <si>
    <t>71</t>
  </si>
  <si>
    <t>916241113</t>
  </si>
  <si>
    <t>Osazení obrubníku kamenného ležatého s boční opěrou do lože z betonu prostého</t>
  </si>
  <si>
    <t>449302677</t>
  </si>
  <si>
    <t>Osazení obrubníku kamenného se zřízením lože, s vyplněním a zatřením spár cementovou maltou ležatého s boční opěrou z betonu prostého, do lože z betonu prostého</t>
  </si>
  <si>
    <t>https://podminky.urs.cz/item/CS_URS_2023_01/916241113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</si>
  <si>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</si>
  <si>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72</t>
  </si>
  <si>
    <t>916991121</t>
  </si>
  <si>
    <t>Lože pod obrubníky, krajníky nebo obruby z dlažebních kostek z betonu prostého</t>
  </si>
  <si>
    <t>-968731941</t>
  </si>
  <si>
    <t>Lože pod obrubníky, krajníky nebo obruby z dlažebních kostek z betonu prostého tř. C 16/20</t>
  </si>
  <si>
    <t>https://podminky.urs.cz/item/CS_URS_2023_01/916991121</t>
  </si>
  <si>
    <t>žulové obrubníky OS 06</t>
  </si>
  <si>
    <t>332,500*0,07</t>
  </si>
  <si>
    <t>42*0,05</t>
  </si>
  <si>
    <t>0,05*(10+5)</t>
  </si>
  <si>
    <t>0,07*(140+65)</t>
  </si>
  <si>
    <t>2,0*0,03</t>
  </si>
  <si>
    <t>4,0*0,03</t>
  </si>
  <si>
    <t>54*0,05</t>
  </si>
  <si>
    <t>30*0,07</t>
  </si>
  <si>
    <t>50*0,07</t>
  </si>
  <si>
    <t>73</t>
  </si>
  <si>
    <t>961044111</t>
  </si>
  <si>
    <t>Bourání základů z betonu prostého</t>
  </si>
  <si>
    <t>904829070</t>
  </si>
  <si>
    <t>Bourání základů z betonu prostého</t>
  </si>
  <si>
    <t>https://podminky.urs.cz/item/CS_URS_2023_01/961044111</t>
  </si>
  <si>
    <t>bourání betonového lože žul.obrubníků</t>
  </si>
  <si>
    <t>332,500*0,05</t>
  </si>
  <si>
    <t>0,05*(10+5+140+65)</t>
  </si>
  <si>
    <t>74</t>
  </si>
  <si>
    <t>966006132</t>
  </si>
  <si>
    <t>Odstranění značek dopravních nebo orientačních se sloupky s betonovými patkami</t>
  </si>
  <si>
    <t>-120059645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</si>
  <si>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</si>
  <si>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https://podminky.urs.cz/item/CS_URS_2023_01/966006132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</si>
  <si>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</si>
  <si>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75</t>
  </si>
  <si>
    <t>979024443</t>
  </si>
  <si>
    <t>Očištění vybouraných obrubníků a krajníků silničních</t>
  </si>
  <si>
    <t>74377885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</si>
  <si>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</si>
  <si>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https://podminky.urs.cz/item/CS_URS_2023_01/979024443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</si>
  <si>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</si>
  <si>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betonové obrubníky - přeložení</t>
  </si>
  <si>
    <t>76</t>
  </si>
  <si>
    <t>979054451</t>
  </si>
  <si>
    <t>Očištění vybouraných zámkových dlaždic s původním spárováním z kameniva těženého</t>
  </si>
  <si>
    <t>2110139120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</si>
  <si>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</si>
  <si>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https://podminky.urs.cz/item/CS_URS_2023_01/979054451</t>
  </si>
  <si>
    <t>997</t>
  </si>
  <si>
    <t>Přesun sutě</t>
  </si>
  <si>
    <t>77</t>
  </si>
  <si>
    <t>997221551</t>
  </si>
  <si>
    <t>Vodorovná doprava suti ze sypkých materiálů do 1 km</t>
  </si>
  <si>
    <t>1759289212</t>
  </si>
  <si>
    <t>Vodorovná doprava suti bez naložení, ale se složením a s hrubým urovnáním ze sypkých materiálů, na vzdálenost do 1 km</t>
  </si>
  <si>
    <t>https://podminky.urs.cz/item/CS_URS_2023_01/997221551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</si>
  <si>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</si>
  <si>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kamenivo</t>
  </si>
  <si>
    <t>172,497</t>
  </si>
  <si>
    <t>živice</t>
  </si>
  <si>
    <t>2458,368+77,952+2,295+4,136+23,1</t>
  </si>
  <si>
    <t>78</t>
  </si>
  <si>
    <t>997221559</t>
  </si>
  <si>
    <t>Příplatek ZKD 1 km u vodorovné dopravy suti ze sypkých materiálů</t>
  </si>
  <si>
    <t>2087113853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</si>
  <si>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</si>
  <si>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</si>
  <si>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2738,348*9 'Přepočtené koeficientem množství</t>
  </si>
  <si>
    <t>79</t>
  </si>
  <si>
    <t>997221561</t>
  </si>
  <si>
    <t>Vodorovná doprava suti z kusových materiálů do 1 km</t>
  </si>
  <si>
    <t>-792444958</t>
  </si>
  <si>
    <t>Vodorovná doprava suti bez naložení, ale se složením a s hrubým urovnáním z kusových materiálů, na vzdálenost do 1 km</t>
  </si>
  <si>
    <t>https://podminky.urs.cz/item/CS_URS_2023_01/997221561</t>
  </si>
  <si>
    <t>3998,594</t>
  </si>
  <si>
    <t>-2738,348</t>
  </si>
  <si>
    <t>80</t>
  </si>
  <si>
    <t>997221569</t>
  </si>
  <si>
    <t>Příplatek ZKD 1 km u vodorovné dopravy suti z kusových materiálů</t>
  </si>
  <si>
    <t>-906294698</t>
  </si>
  <si>
    <t>https://podminky.urs.cz/item/CS_URS_2023_01/997221569</t>
  </si>
  <si>
    <t>1260,246*9 'Přepočtené koeficientem množství</t>
  </si>
  <si>
    <t>81</t>
  </si>
  <si>
    <t>997221611</t>
  </si>
  <si>
    <t>Nakládání suti na dopravní prostředky pro vodorovnou dopravu</t>
  </si>
  <si>
    <t>1759542619</t>
  </si>
  <si>
    <t>Nakládání na dopravní prostředky pro vodorovnou dopravu suti</t>
  </si>
  <si>
    <t>https://podminky.urs.cz/item/CS_URS_2023_01/997221611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</si>
  <si>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</si>
  <si>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82</t>
  </si>
  <si>
    <t>997221861</t>
  </si>
  <si>
    <t>Poplatek za uložení stavebního odpadu na recyklační skládce (skládkovné) z prostého betonu pod kódem 17 01 01</t>
  </si>
  <si>
    <t>2130764969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</si>
  <si>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</si>
  <si>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</si>
  <si>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-172,497</t>
  </si>
  <si>
    <t>-0,656</t>
  </si>
  <si>
    <t>velké kostrky na deponii TSMCH</t>
  </si>
  <si>
    <t>-53,278</t>
  </si>
  <si>
    <t>83</t>
  </si>
  <si>
    <t>997221873</t>
  </si>
  <si>
    <t>Poplatek za uložení stavebního odpadu na recyklační skládce (skládkovné) zeminy a kamení zatříděného do Katalogu odpadů pod kódem 17 05 04</t>
  </si>
  <si>
    <t>-1575949496</t>
  </si>
  <si>
    <t>https://podminky.urs.cz/item/CS_URS_2023_01/997221873</t>
  </si>
  <si>
    <t>36,337</t>
  </si>
  <si>
    <t>3,196</t>
  </si>
  <si>
    <t>91,08</t>
  </si>
  <si>
    <t>24,034</t>
  </si>
  <si>
    <t>17,85</t>
  </si>
  <si>
    <t>866,752</t>
  </si>
  <si>
    <t>84</t>
  </si>
  <si>
    <t>997013631</t>
  </si>
  <si>
    <t>Poplatek za uložení na skládce (skládkovné) stavebního odpadu směsného kód odpadu 17 09 04</t>
  </si>
  <si>
    <t>-297837103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</si>
  <si>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</si>
  <si>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</si>
  <si>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</si>
  <si>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85</t>
  </si>
  <si>
    <t>997221571</t>
  </si>
  <si>
    <t>Vodorovná doprava vybouraných hmot do 1 km</t>
  </si>
  <si>
    <t>2010986625</t>
  </si>
  <si>
    <t>Vodorovná doprava vybouraných hmot bez naložení, ale se složením a s hrubým urovnáním na vzdálenost do 1 km</t>
  </si>
  <si>
    <t>https://podminky.urs.cz/item/CS_URS_2023_01/997221571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</si>
  <si>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</si>
  <si>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žulové obrubníky 20m - doprava z TSMCH</t>
  </si>
  <si>
    <t>3,0</t>
  </si>
  <si>
    <t>86</t>
  </si>
  <si>
    <t>997221579</t>
  </si>
  <si>
    <t>Příplatek ZKD 1 km u vodorovné dopravy vybouraných hmot</t>
  </si>
  <si>
    <t>1793602801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</si>
  <si>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</si>
  <si>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</si>
  <si>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3,0*9</t>
  </si>
  <si>
    <t>87</t>
  </si>
  <si>
    <t>997221612</t>
  </si>
  <si>
    <t>Nakládání vybouraných hmot na dopravní prostředky pro vodorovnou dopravu</t>
  </si>
  <si>
    <t>-2061940996</t>
  </si>
  <si>
    <t>Nakládání na dopravní prostředky pro vodorovnou dopravu vybouraných hmot</t>
  </si>
  <si>
    <t>https://podminky.urs.cz/item/CS_URS_2023_01/997221612</t>
  </si>
  <si>
    <t>žulové obrubníky 20m</t>
  </si>
  <si>
    <t>998</t>
  </si>
  <si>
    <t>Přesun hmot</t>
  </si>
  <si>
    <t>88</t>
  </si>
  <si>
    <t>998225111</t>
  </si>
  <si>
    <t>Přesun hmot pro pozemní komunikace s krytem z kamene, monolitickým betonovým nebo živičným</t>
  </si>
  <si>
    <t>-671988630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</si>
  <si>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</si>
  <si>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</si>
  <si>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 xml:space="preserve">Poznámka k souboru cen:_x000d_
1. Ceny lze použít i pro plochy letišť s krytem monolitickým betonovým nebo živičným._x000d_
</t>
  </si>
  <si>
    <t>89</t>
  </si>
  <si>
    <t>998225191</t>
  </si>
  <si>
    <t>Příplatek k přesunu hmot pro pozemní komunikace s krytem z kamene, živičným, betonovým do 1000 m</t>
  </si>
  <si>
    <t>-865784294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</si>
  <si>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</si>
  <si>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https://podminky.urs.cz/item/CS_URS_2023_01/998225191</t>
  </si>
  <si>
    <t>Práce a dodávky M</t>
  </si>
  <si>
    <t>21-M</t>
  </si>
  <si>
    <t>Elektromontáže</t>
  </si>
  <si>
    <t>90</t>
  </si>
  <si>
    <t>210280001</t>
  </si>
  <si>
    <t>Zkoušky a prohlídky el rozvodů a zařízení celková prohlídka pro objem mtž prací do 100 000 Kč</t>
  </si>
  <si>
    <t>-1952642561</t>
  </si>
  <si>
    <t>Zkoušky a prohlídky elektrických rozvodů a zařízení celková prohlídka, zkoušení, měření a vyhotovení revizní zprávy pro objem montážních prací do 100 tisíc Kč</t>
  </si>
  <si>
    <t>https://podminky.urs.cz/item/CS_URS_2023_01/210280001</t>
  </si>
  <si>
    <t xml:space="preserve">Poznámka k souboru cen:_x000d_
1. Ceny -0001 až -0010 jsou určeny pro objem montážních prací včetně nákladů na nosný a podružný materiál._x000d_
</t>
  </si>
  <si>
    <t>91</t>
  </si>
  <si>
    <t>210812011</t>
  </si>
  <si>
    <t>Montáž kabel Cu plný kulatý do 1 kV 3x1,5 až 6 mm2 uložený volně nebo v liště (CYKY)</t>
  </si>
  <si>
    <t>-1847798311</t>
  </si>
  <si>
    <t>Montáž izolovaných kabelů měděných do 1 kV bez ukončení plných a kulatých (CYKY, CHKE-R,...) uložených volně nebo v liště počtu a průřezu žil 3x1,5 až 6 mm2</t>
  </si>
  <si>
    <t>https://podminky.urs.cz/item/CS_URS_2023_01/210812011</t>
  </si>
  <si>
    <t>52+52+68+40</t>
  </si>
  <si>
    <t>92</t>
  </si>
  <si>
    <t>34111036</t>
  </si>
  <si>
    <t>kabel silový s Cu jádrem 1kV 3x2,5mm2</t>
  </si>
  <si>
    <t>1556663828</t>
  </si>
  <si>
    <t>212*1,15 'Přepočtené koeficientem množství</t>
  </si>
  <si>
    <t>46-M</t>
  </si>
  <si>
    <t>Zemní práce při extr.mont.pracích</t>
  </si>
  <si>
    <t>460171282</t>
  </si>
  <si>
    <t>Hloubení kabelových nezapažených rýh strojně š 50 cm hl 90 cm v hornině tř I skupiny 3</t>
  </si>
  <si>
    <t>-122845085</t>
  </si>
  <si>
    <t>Hloubení nezapažených kabelových rýh strojně včetně urovnání dna s přemístěním výkopku do vzdálenosti 3 m od okraje jámy nebo s naložením na dopravní prostředek šířky 50 cm hloubky 90 cm v hornině třídy těžitelnosti I skupiny 3</t>
  </si>
  <si>
    <t>https://podminky.urs.cz/item/CS_URS_2023_01/460171282</t>
  </si>
  <si>
    <t>94</t>
  </si>
  <si>
    <t>460661113</t>
  </si>
  <si>
    <t>Kabelové lože z písku pro kabely nn bez zakrytí š lože přes 50 do 65 cm</t>
  </si>
  <si>
    <t>-1156680530</t>
  </si>
  <si>
    <t>Kabelové lože z písku včetně podsypu, zhutnění a urovnání povrchu pro kabely nn bez zakrytí, šířky přes 50 do 65 cm</t>
  </si>
  <si>
    <t>https://podminky.urs.cz/item/CS_URS_2023_01/460661113</t>
  </si>
  <si>
    <t>95</t>
  </si>
  <si>
    <t>460671111</t>
  </si>
  <si>
    <t>Výstražná fólie pro krytí kabelů šířky 20 cm</t>
  </si>
  <si>
    <t>1540381534</t>
  </si>
  <si>
    <t>Výstražná fólie z PVC pro krytí kabelů včetně vyrovnání povrchu rýhy, rozvinutí a uložení fólie šířky do 20 cm</t>
  </si>
  <si>
    <t>https://podminky.urs.cz/item/CS_URS_2023_01/460671111</t>
  </si>
  <si>
    <t>96</t>
  </si>
  <si>
    <t>460791213</t>
  </si>
  <si>
    <t>Montáž trubek ochranných plastových uložených volně do rýhy ohebných přes 50 do 90 mm</t>
  </si>
  <si>
    <t>566613880</t>
  </si>
  <si>
    <t>Montáž trubek ochranných uložených volně do rýhy plastových ohebných, vnitřního průměru přes 50 do 90 mm</t>
  </si>
  <si>
    <t>https://podminky.urs.cz/item/CS_URS_2023_01/460791213</t>
  </si>
  <si>
    <t>37+36+57+30</t>
  </si>
  <si>
    <t>97</t>
  </si>
  <si>
    <t>34571354</t>
  </si>
  <si>
    <t>trubka elektroinstalační ohebná dvouplášťová korugovaná (chránička) D 75/90mm, HDPE+LDPE</t>
  </si>
  <si>
    <t>637835388</t>
  </si>
  <si>
    <t>160*1,1 'Přepočtené koeficientem množství</t>
  </si>
  <si>
    <t>98</t>
  </si>
  <si>
    <t>460451292</t>
  </si>
  <si>
    <t>Zásyp kabelových rýh strojně se zhutněním š 50 cm hl 90 cm z horniny tř I skupiny 3</t>
  </si>
  <si>
    <t>-647947995</t>
  </si>
  <si>
    <t>Zásyp kabelových rýh strojně s přemístěním sypaniny ze vzdálenosti do 10 m, s uložením výkopku ve vrstvách včetně zhutnění a urovnání povrchu šířky 50 cm hloubky 90 cm z horniny třídy těžitelnosti I skupiny 3</t>
  </si>
  <si>
    <t>https://podminky.urs.cz/item/CS_URS_2023_01/460451292</t>
  </si>
  <si>
    <t>160,000</t>
  </si>
  <si>
    <t>VRN</t>
  </si>
  <si>
    <t>Vedlejší rozpočtové náklady</t>
  </si>
  <si>
    <t>VRN1</t>
  </si>
  <si>
    <t>Průzkumné, geodetické a projektové práce</t>
  </si>
  <si>
    <t>99</t>
  </si>
  <si>
    <t>012103000</t>
  </si>
  <si>
    <t>Geodetické práce před výstavbou</t>
  </si>
  <si>
    <t>kpl</t>
  </si>
  <si>
    <t>1024</t>
  </si>
  <si>
    <t>-1179637515</t>
  </si>
  <si>
    <t>https://podminky.urs.cz/item/CS_URS_2023_01/012103000</t>
  </si>
  <si>
    <t>100</t>
  </si>
  <si>
    <t>012303000</t>
  </si>
  <si>
    <t>Geodetické práce po výstavbě</t>
  </si>
  <si>
    <t>-1428104155</t>
  </si>
  <si>
    <t>https://podminky.urs.cz/item/CS_URS_2023_01/012303000</t>
  </si>
  <si>
    <t>101</t>
  </si>
  <si>
    <t>013244000</t>
  </si>
  <si>
    <t>Dokumentace pro provádění stavby - betonová deska - návrh - skladba č.2</t>
  </si>
  <si>
    <t>501744181</t>
  </si>
  <si>
    <t>Dokumentace pro provádění stavby</t>
  </si>
  <si>
    <t>https://podminky.urs.cz/item/CS_URS_2023_01/013244000</t>
  </si>
  <si>
    <t>102</t>
  </si>
  <si>
    <t>013254000</t>
  </si>
  <si>
    <t>Dokumentace skutečného provedení stavby</t>
  </si>
  <si>
    <t>1488151531</t>
  </si>
  <si>
    <t>https://podminky.urs.cz/item/CS_URS_2023_01/013254000</t>
  </si>
  <si>
    <t>VRN3</t>
  </si>
  <si>
    <t>Zařízení staveniště</t>
  </si>
  <si>
    <t>103</t>
  </si>
  <si>
    <t>030001000</t>
  </si>
  <si>
    <t>-2008719669</t>
  </si>
  <si>
    <t>https://podminky.urs.cz/item/CS_URS_2023_01/030001000</t>
  </si>
  <si>
    <t>VRN4</t>
  </si>
  <si>
    <t>Inženýrská činnost</t>
  </si>
  <si>
    <t>104</t>
  </si>
  <si>
    <t>043154000</t>
  </si>
  <si>
    <t>Zkoušky hutnicí</t>
  </si>
  <si>
    <t>1275540246</t>
  </si>
  <si>
    <t>https://podminky.urs.cz/item/CS_URS_2023_01/043154000</t>
  </si>
  <si>
    <t>043194000</t>
  </si>
  <si>
    <t>Ostatní zkoušky - kontrola kvality</t>
  </si>
  <si>
    <t>%</t>
  </si>
  <si>
    <t>1146420673</t>
  </si>
  <si>
    <t>Ostatní zkoušky</t>
  </si>
  <si>
    <t>https://podminky.urs.cz/item/CS_URS_2023_01/043194000</t>
  </si>
  <si>
    <t>VRN7</t>
  </si>
  <si>
    <t>Provozní vlivy</t>
  </si>
  <si>
    <t>106</t>
  </si>
  <si>
    <t>072103001</t>
  </si>
  <si>
    <t>Projednání DIO a zajištění DIR komunikace II.a III. třídy</t>
  </si>
  <si>
    <t>448391150</t>
  </si>
  <si>
    <t>https://podminky.urs.cz/item/CS_URS_2023_01/072103001</t>
  </si>
  <si>
    <t>107</t>
  </si>
  <si>
    <t>072103011</t>
  </si>
  <si>
    <t>Zajištění DIO komunikace II. a III. třídy - jednoduché el. vedení</t>
  </si>
  <si>
    <t>2074262403</t>
  </si>
  <si>
    <t>https://podminky.urs.cz/item/CS_URS_2023_01/072103011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</si>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</sst>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11" TargetMode="External" /><Relationship Id="rId2" Type="http://schemas.openxmlformats.org/officeDocument/2006/relationships/hyperlink" Target="https://podminky.urs.cz/item/CS_URS_2023_01/113106123" TargetMode="External" /><Relationship Id="rId3" Type="http://schemas.openxmlformats.org/officeDocument/2006/relationships/hyperlink" Target="https://podminky.urs.cz/item/CS_URS_2023_01/113106212" TargetMode="External" /><Relationship Id="rId4" Type="http://schemas.openxmlformats.org/officeDocument/2006/relationships/hyperlink" Target="https://podminky.urs.cz/item/CS_URS_2023_01/113107161" TargetMode="External" /><Relationship Id="rId5" Type="http://schemas.openxmlformats.org/officeDocument/2006/relationships/hyperlink" Target="https://podminky.urs.cz/item/CS_URS_2023_01/113107162" TargetMode="External" /><Relationship Id="rId6" Type="http://schemas.openxmlformats.org/officeDocument/2006/relationships/hyperlink" Target="https://podminky.urs.cz/item/CS_URS_2023_01/113107163" TargetMode="External" /><Relationship Id="rId7" Type="http://schemas.openxmlformats.org/officeDocument/2006/relationships/hyperlink" Target="https://podminky.urs.cz/item/CS_URS_2023_01/113107170" TargetMode="External" /><Relationship Id="rId8" Type="http://schemas.openxmlformats.org/officeDocument/2006/relationships/hyperlink" Target="https://podminky.urs.cz/item/CS_URS_2023_01/113107171" TargetMode="External" /><Relationship Id="rId9" Type="http://schemas.openxmlformats.org/officeDocument/2006/relationships/hyperlink" Target="https://podminky.urs.cz/item/CS_URS_2023_01/113107182" TargetMode="External" /><Relationship Id="rId10" Type="http://schemas.openxmlformats.org/officeDocument/2006/relationships/hyperlink" Target="https://podminky.urs.cz/item/CS_URS_2023_01/113107222" TargetMode="External" /><Relationship Id="rId11" Type="http://schemas.openxmlformats.org/officeDocument/2006/relationships/hyperlink" Target="https://podminky.urs.cz/item/CS_URS_2023_01/113107321" TargetMode="External" /><Relationship Id="rId12" Type="http://schemas.openxmlformats.org/officeDocument/2006/relationships/hyperlink" Target="https://podminky.urs.cz/item/CS_URS_2023_01/113107322" TargetMode="External" /><Relationship Id="rId13" Type="http://schemas.openxmlformats.org/officeDocument/2006/relationships/hyperlink" Target="https://podminky.urs.cz/item/CS_URS_2023_01/113107330" TargetMode="External" /><Relationship Id="rId14" Type="http://schemas.openxmlformats.org/officeDocument/2006/relationships/hyperlink" Target="https://podminky.urs.cz/item/CS_URS_2023_01/113107342" TargetMode="External" /><Relationship Id="rId15" Type="http://schemas.openxmlformats.org/officeDocument/2006/relationships/hyperlink" Target="https://podminky.urs.cz/item/CS_URS_2023_01/113107344" TargetMode="External" /><Relationship Id="rId16" Type="http://schemas.openxmlformats.org/officeDocument/2006/relationships/hyperlink" Target="https://podminky.urs.cz/item/CS_URS_2023_01/113154336" TargetMode="External" /><Relationship Id="rId17" Type="http://schemas.openxmlformats.org/officeDocument/2006/relationships/hyperlink" Target="https://podminky.urs.cz/item/CS_URS_2023_01/113154365" TargetMode="External" /><Relationship Id="rId18" Type="http://schemas.openxmlformats.org/officeDocument/2006/relationships/hyperlink" Target="https://podminky.urs.cz/item/CS_URS_2023_01/113201112" TargetMode="External" /><Relationship Id="rId19" Type="http://schemas.openxmlformats.org/officeDocument/2006/relationships/hyperlink" Target="https://podminky.urs.cz/item/CS_URS_2023_01/113202111" TargetMode="External" /><Relationship Id="rId20" Type="http://schemas.openxmlformats.org/officeDocument/2006/relationships/hyperlink" Target="https://podminky.urs.cz/item/CS_URS_2023_01/132251103" TargetMode="External" /><Relationship Id="rId21" Type="http://schemas.openxmlformats.org/officeDocument/2006/relationships/hyperlink" Target="https://podminky.urs.cz/item/CS_URS_2023_01/162751117" TargetMode="External" /><Relationship Id="rId22" Type="http://schemas.openxmlformats.org/officeDocument/2006/relationships/hyperlink" Target="https://podminky.urs.cz/item/CS_URS_2023_01/167151101" TargetMode="External" /><Relationship Id="rId23" Type="http://schemas.openxmlformats.org/officeDocument/2006/relationships/hyperlink" Target="https://podminky.urs.cz/item/CS_URS_2023_01/174151101" TargetMode="External" /><Relationship Id="rId24" Type="http://schemas.openxmlformats.org/officeDocument/2006/relationships/hyperlink" Target="https://podminky.urs.cz/item/CS_URS_2023_01/181311103" TargetMode="External" /><Relationship Id="rId25" Type="http://schemas.openxmlformats.org/officeDocument/2006/relationships/hyperlink" Target="https://podminky.urs.cz/item/CS_URS_2023_01/171152501" TargetMode="External" /><Relationship Id="rId26" Type="http://schemas.openxmlformats.org/officeDocument/2006/relationships/hyperlink" Target="https://podminky.urs.cz/item/CS_URS_2023_01/181411131" TargetMode="External" /><Relationship Id="rId27" Type="http://schemas.openxmlformats.org/officeDocument/2006/relationships/hyperlink" Target="https://podminky.urs.cz/item/CS_URS_2023_01/275313611" TargetMode="External" /><Relationship Id="rId28" Type="http://schemas.openxmlformats.org/officeDocument/2006/relationships/hyperlink" Target="https://podminky.urs.cz/item/CS_URS_2023_01/561121112" TargetMode="External" /><Relationship Id="rId29" Type="http://schemas.openxmlformats.org/officeDocument/2006/relationships/hyperlink" Target="https://podminky.urs.cz/item/CS_URS_2023_01/564851111" TargetMode="External" /><Relationship Id="rId30" Type="http://schemas.openxmlformats.org/officeDocument/2006/relationships/hyperlink" Target="https://podminky.urs.cz/item/CS_URS_2023_01/564911511" TargetMode="External" /><Relationship Id="rId31" Type="http://schemas.openxmlformats.org/officeDocument/2006/relationships/hyperlink" Target="https://podminky.urs.cz/item/CS_URS_2023_01/564952111" TargetMode="External" /><Relationship Id="rId32" Type="http://schemas.openxmlformats.org/officeDocument/2006/relationships/hyperlink" Target="https://podminky.urs.cz/item/CS_URS_2023_01/564962111" TargetMode="External" /><Relationship Id="rId33" Type="http://schemas.openxmlformats.org/officeDocument/2006/relationships/hyperlink" Target="https://podminky.urs.cz/item/CS_URS_2023_01/571908111" TargetMode="External" /><Relationship Id="rId34" Type="http://schemas.openxmlformats.org/officeDocument/2006/relationships/hyperlink" Target="https://podminky.urs.cz/item/CS_URS_2023_01/572531131" TargetMode="External" /><Relationship Id="rId35" Type="http://schemas.openxmlformats.org/officeDocument/2006/relationships/hyperlink" Target="https://podminky.urs.cz/item/CS_URS_2023_01/573231106" TargetMode="External" /><Relationship Id="rId36" Type="http://schemas.openxmlformats.org/officeDocument/2006/relationships/hyperlink" Target="https://podminky.urs.cz/item/CS_URS_2023_01/576146311" TargetMode="External" /><Relationship Id="rId37" Type="http://schemas.openxmlformats.org/officeDocument/2006/relationships/hyperlink" Target="https://podminky.urs.cz/item/CS_URS_2023_01/577144131" TargetMode="External" /><Relationship Id="rId38" Type="http://schemas.openxmlformats.org/officeDocument/2006/relationships/hyperlink" Target="https://podminky.urs.cz/item/CS_URS_2023_01/581141114" TargetMode="External" /><Relationship Id="rId39" Type="http://schemas.openxmlformats.org/officeDocument/2006/relationships/hyperlink" Target="https://podminky.urs.cz/item/CS_URS_2023_01/596211110" TargetMode="External" /><Relationship Id="rId40" Type="http://schemas.openxmlformats.org/officeDocument/2006/relationships/hyperlink" Target="https://podminky.urs.cz/item/CS_URS_2023_01/573231106" TargetMode="External" /><Relationship Id="rId41" Type="http://schemas.openxmlformats.org/officeDocument/2006/relationships/hyperlink" Target="https://podminky.urs.cz/item/CS_URS_2023_01/573231108" TargetMode="External" /><Relationship Id="rId42" Type="http://schemas.openxmlformats.org/officeDocument/2006/relationships/hyperlink" Target="https://podminky.urs.cz/item/CS_URS_2023_01/565166111" TargetMode="External" /><Relationship Id="rId43" Type="http://schemas.openxmlformats.org/officeDocument/2006/relationships/hyperlink" Target="https://podminky.urs.cz/item/CS_URS_2023_01/577134131" TargetMode="External" /><Relationship Id="rId44" Type="http://schemas.openxmlformats.org/officeDocument/2006/relationships/hyperlink" Target="https://podminky.urs.cz/item/CS_URS_2023_01/899331111" TargetMode="External" /><Relationship Id="rId45" Type="http://schemas.openxmlformats.org/officeDocument/2006/relationships/hyperlink" Target="https://podminky.urs.cz/item/CS_URS_2023_01/912411122" TargetMode="External" /><Relationship Id="rId46" Type="http://schemas.openxmlformats.org/officeDocument/2006/relationships/hyperlink" Target="https://podminky.urs.cz/item/CS_URS_2023_01/915211112" TargetMode="External" /><Relationship Id="rId47" Type="http://schemas.openxmlformats.org/officeDocument/2006/relationships/hyperlink" Target="https://podminky.urs.cz/item/CS_URS_2023_01/915211122" TargetMode="External" /><Relationship Id="rId48" Type="http://schemas.openxmlformats.org/officeDocument/2006/relationships/hyperlink" Target="https://podminky.urs.cz/item/CS_URS_2023_01/915221112" TargetMode="External" /><Relationship Id="rId49" Type="http://schemas.openxmlformats.org/officeDocument/2006/relationships/hyperlink" Target="https://podminky.urs.cz/item/CS_URS_2023_01/915221122" TargetMode="External" /><Relationship Id="rId50" Type="http://schemas.openxmlformats.org/officeDocument/2006/relationships/hyperlink" Target="https://podminky.urs.cz/item/CS_URS_2023_01/915231112" TargetMode="External" /><Relationship Id="rId51" Type="http://schemas.openxmlformats.org/officeDocument/2006/relationships/hyperlink" Target="https://podminky.urs.cz/item/CS_URS_2023_01/915611111" TargetMode="External" /><Relationship Id="rId52" Type="http://schemas.openxmlformats.org/officeDocument/2006/relationships/hyperlink" Target="https://podminky.urs.cz/item/CS_URS_2023_01/915621111" TargetMode="External" /><Relationship Id="rId53" Type="http://schemas.openxmlformats.org/officeDocument/2006/relationships/hyperlink" Target="https://podminky.urs.cz/item/CS_URS_2023_01/916131113" TargetMode="External" /><Relationship Id="rId54" Type="http://schemas.openxmlformats.org/officeDocument/2006/relationships/hyperlink" Target="https://podminky.urs.cz/item/CS_URS_2023_01/916131213" TargetMode="External" /><Relationship Id="rId55" Type="http://schemas.openxmlformats.org/officeDocument/2006/relationships/hyperlink" Target="https://podminky.urs.cz/item/CS_URS_2023_01/916231213" TargetMode="External" /><Relationship Id="rId56" Type="http://schemas.openxmlformats.org/officeDocument/2006/relationships/hyperlink" Target="https://podminky.urs.cz/item/CS_URS_2023_01/916241113" TargetMode="External" /><Relationship Id="rId57" Type="http://schemas.openxmlformats.org/officeDocument/2006/relationships/hyperlink" Target="https://podminky.urs.cz/item/CS_URS_2023_01/916991121" TargetMode="External" /><Relationship Id="rId58" Type="http://schemas.openxmlformats.org/officeDocument/2006/relationships/hyperlink" Target="https://podminky.urs.cz/item/CS_URS_2023_01/961044111" TargetMode="External" /><Relationship Id="rId59" Type="http://schemas.openxmlformats.org/officeDocument/2006/relationships/hyperlink" Target="https://podminky.urs.cz/item/CS_URS_2023_01/966006132" TargetMode="External" /><Relationship Id="rId60" Type="http://schemas.openxmlformats.org/officeDocument/2006/relationships/hyperlink" Target="https://podminky.urs.cz/item/CS_URS_2023_01/979024443" TargetMode="External" /><Relationship Id="rId61" Type="http://schemas.openxmlformats.org/officeDocument/2006/relationships/hyperlink" Target="https://podminky.urs.cz/item/CS_URS_2023_01/979054451" TargetMode="External" /><Relationship Id="rId62" Type="http://schemas.openxmlformats.org/officeDocument/2006/relationships/hyperlink" Target="https://podminky.urs.cz/item/CS_URS_2023_01/997221551" TargetMode="External" /><Relationship Id="rId63" Type="http://schemas.openxmlformats.org/officeDocument/2006/relationships/hyperlink" Target="https://podminky.urs.cz/item/CS_URS_2023_01/997221559" TargetMode="External" /><Relationship Id="rId64" Type="http://schemas.openxmlformats.org/officeDocument/2006/relationships/hyperlink" Target="https://podminky.urs.cz/item/CS_URS_2023_01/997221561" TargetMode="External" /><Relationship Id="rId65" Type="http://schemas.openxmlformats.org/officeDocument/2006/relationships/hyperlink" Target="https://podminky.urs.cz/item/CS_URS_2023_01/997221569" TargetMode="External" /><Relationship Id="rId66" Type="http://schemas.openxmlformats.org/officeDocument/2006/relationships/hyperlink" Target="https://podminky.urs.cz/item/CS_URS_2023_01/997221611" TargetMode="External" /><Relationship Id="rId67" Type="http://schemas.openxmlformats.org/officeDocument/2006/relationships/hyperlink" Target="https://podminky.urs.cz/item/CS_URS_2023_01/997221861" TargetMode="External" /><Relationship Id="rId68" Type="http://schemas.openxmlformats.org/officeDocument/2006/relationships/hyperlink" Target="https://podminky.urs.cz/item/CS_URS_2023_01/997221873" TargetMode="External" /><Relationship Id="rId69" Type="http://schemas.openxmlformats.org/officeDocument/2006/relationships/hyperlink" Target="https://podminky.urs.cz/item/CS_URS_2023_01/997013631" TargetMode="External" /><Relationship Id="rId70" Type="http://schemas.openxmlformats.org/officeDocument/2006/relationships/hyperlink" Target="https://podminky.urs.cz/item/CS_URS_2023_01/997221571" TargetMode="External" /><Relationship Id="rId71" Type="http://schemas.openxmlformats.org/officeDocument/2006/relationships/hyperlink" Target="https://podminky.urs.cz/item/CS_URS_2023_01/997221579" TargetMode="External" /><Relationship Id="rId72" Type="http://schemas.openxmlformats.org/officeDocument/2006/relationships/hyperlink" Target="https://podminky.urs.cz/item/CS_URS_2023_01/997221612" TargetMode="External" /><Relationship Id="rId73" Type="http://schemas.openxmlformats.org/officeDocument/2006/relationships/hyperlink" Target="https://podminky.urs.cz/item/CS_URS_2023_01/998225111" TargetMode="External" /><Relationship Id="rId74" Type="http://schemas.openxmlformats.org/officeDocument/2006/relationships/hyperlink" Target="https://podminky.urs.cz/item/CS_URS_2023_01/998225191" TargetMode="External" /><Relationship Id="rId75" Type="http://schemas.openxmlformats.org/officeDocument/2006/relationships/hyperlink" Target="https://podminky.urs.cz/item/CS_URS_2023_01/210280001" TargetMode="External" /><Relationship Id="rId76" Type="http://schemas.openxmlformats.org/officeDocument/2006/relationships/hyperlink" Target="https://podminky.urs.cz/item/CS_URS_2023_01/210812011" TargetMode="External" /><Relationship Id="rId77" Type="http://schemas.openxmlformats.org/officeDocument/2006/relationships/hyperlink" Target="https://podminky.urs.cz/item/CS_URS_2023_01/460171282" TargetMode="External" /><Relationship Id="rId78" Type="http://schemas.openxmlformats.org/officeDocument/2006/relationships/hyperlink" Target="https://podminky.urs.cz/item/CS_URS_2023_01/460661113" TargetMode="External" /><Relationship Id="rId79" Type="http://schemas.openxmlformats.org/officeDocument/2006/relationships/hyperlink" Target="https://podminky.urs.cz/item/CS_URS_2023_01/460671111" TargetMode="External" /><Relationship Id="rId80" Type="http://schemas.openxmlformats.org/officeDocument/2006/relationships/hyperlink" Target="https://podminky.urs.cz/item/CS_URS_2023_01/460791213" TargetMode="External" /><Relationship Id="rId81" Type="http://schemas.openxmlformats.org/officeDocument/2006/relationships/hyperlink" Target="https://podminky.urs.cz/item/CS_URS_2023_01/460451292" TargetMode="External" /><Relationship Id="rId82" Type="http://schemas.openxmlformats.org/officeDocument/2006/relationships/hyperlink" Target="https://podminky.urs.cz/item/CS_URS_2023_01/012103000" TargetMode="External" /><Relationship Id="rId83" Type="http://schemas.openxmlformats.org/officeDocument/2006/relationships/hyperlink" Target="https://podminky.urs.cz/item/CS_URS_2023_01/012303000" TargetMode="External" /><Relationship Id="rId84" Type="http://schemas.openxmlformats.org/officeDocument/2006/relationships/hyperlink" Target="https://podminky.urs.cz/item/CS_URS_2023_01/013244000" TargetMode="External" /><Relationship Id="rId85" Type="http://schemas.openxmlformats.org/officeDocument/2006/relationships/hyperlink" Target="https://podminky.urs.cz/item/CS_URS_2023_01/013254000" TargetMode="External" /><Relationship Id="rId86" Type="http://schemas.openxmlformats.org/officeDocument/2006/relationships/hyperlink" Target="https://podminky.urs.cz/item/CS_URS_2023_01/030001000" TargetMode="External" /><Relationship Id="rId87" Type="http://schemas.openxmlformats.org/officeDocument/2006/relationships/hyperlink" Target="https://podminky.urs.cz/item/CS_URS_2023_01/043154000" TargetMode="External" /><Relationship Id="rId88" Type="http://schemas.openxmlformats.org/officeDocument/2006/relationships/hyperlink" Target="https://podminky.urs.cz/item/CS_URS_2023_01/043194000" TargetMode="External" /><Relationship Id="rId89" Type="http://schemas.openxmlformats.org/officeDocument/2006/relationships/hyperlink" Target="https://podminky.urs.cz/item/CS_URS_2023_01/072103001" TargetMode="External" /><Relationship Id="rId90" Type="http://schemas.openxmlformats.org/officeDocument/2006/relationships/hyperlink" Target="https://podminky.urs.cz/item/CS_URS_2023_01/072103011" TargetMode="External" /><Relationship Id="rId9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2023-007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Obnova povrchu v ulici Březenecká v úseku od SHELL - Pod Strážištěm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9. 1. 2023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Chomutov,Zborovská 4602, Chomutov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IQ PROJEKT s.r.o.  Školní 3635   Chomutov 430 01  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 Kateřina Tumpachová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101 - Komunikace včetn...'!J30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'SO 101 - Komunikace včetn...'!P96</f>
        <v>0</v>
      </c>
      <c r="AV55" s="122">
        <f>'SO 101 - Komunikace včetn...'!J33</f>
        <v>0</v>
      </c>
      <c r="AW55" s="122">
        <f>'SO 101 - Komunikace včetn...'!J34</f>
        <v>0</v>
      </c>
      <c r="AX55" s="122">
        <f>'SO 101 - Komunikace včetn...'!J35</f>
        <v>0</v>
      </c>
      <c r="AY55" s="122">
        <f>'SO 101 - Komunikace včetn...'!J36</f>
        <v>0</v>
      </c>
      <c r="AZ55" s="122">
        <f>'SO 101 - Komunikace včetn...'!F33</f>
        <v>0</v>
      </c>
      <c r="BA55" s="122">
        <f>'SO 101 - Komunikace včetn...'!F34</f>
        <v>0</v>
      </c>
      <c r="BB55" s="122">
        <f>'SO 101 - Komunikace včetn...'!F35</f>
        <v>0</v>
      </c>
      <c r="BC55" s="122">
        <f>'SO 101 - Komunikace včetn...'!F36</f>
        <v>0</v>
      </c>
      <c r="BD55" s="124">
        <f>'SO 101 - Komunikace včetn...'!F37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augGDOM9JygnNslUUyDzuH4afbRTxyiBTjCnXxkhn2Udwpu8SVApX6zCg1cpkLeE6pthbILpnJKB21FXgj5+TA==" hashValue="55y/R4doC16O3hDgNKFPVS6OU78y6UX6wAKKc4Wq8Pv7tGyf6ntsqQx5fzyK37Y6V72cKnrLFKYgyCY7OxQxDg==" algorithmName="SHA-512" password="CB6D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101 - Komunikace vče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85</v>
      </c>
    </row>
    <row r="4" s="1" customFormat="1" ht="24.96" customHeight="1">
      <c r="B4" s="22"/>
      <c r="D4" s="128" t="s">
        <v>86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Obnova povrchu v ulici Březenecká v úseku od SHELL - Pod Strážištěm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87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88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9. 1. 2023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27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89</v>
      </c>
      <c r="F15" s="40"/>
      <c r="G15" s="40"/>
      <c r="H15" s="40"/>
      <c r="I15" s="130" t="s">
        <v>29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30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29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32</v>
      </c>
      <c r="E20" s="40"/>
      <c r="F20" s="40"/>
      <c r="G20" s="40"/>
      <c r="H20" s="40"/>
      <c r="I20" s="130" t="s">
        <v>26</v>
      </c>
      <c r="J20" s="134" t="s">
        <v>33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34</v>
      </c>
      <c r="F21" s="40"/>
      <c r="G21" s="40"/>
      <c r="H21" s="40"/>
      <c r="I21" s="130" t="s">
        <v>29</v>
      </c>
      <c r="J21" s="134" t="s">
        <v>19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36</v>
      </c>
      <c r="E23" s="40"/>
      <c r="F23" s="40"/>
      <c r="G23" s="40"/>
      <c r="H23" s="40"/>
      <c r="I23" s="130" t="s">
        <v>26</v>
      </c>
      <c r="J23" s="134" t="s">
        <v>37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38</v>
      </c>
      <c r="F24" s="40"/>
      <c r="G24" s="40"/>
      <c r="H24" s="40"/>
      <c r="I24" s="130" t="s">
        <v>29</v>
      </c>
      <c r="J24" s="134" t="s">
        <v>19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39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41</v>
      </c>
      <c r="E30" s="40"/>
      <c r="F30" s="40"/>
      <c r="G30" s="40"/>
      <c r="H30" s="40"/>
      <c r="I30" s="40"/>
      <c r="J30" s="142">
        <f>ROUND(J96,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43</v>
      </c>
      <c r="G32" s="40"/>
      <c r="H32" s="40"/>
      <c r="I32" s="143" t="s">
        <v>42</v>
      </c>
      <c r="J32" s="143" t="s">
        <v>44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45</v>
      </c>
      <c r="E33" s="130" t="s">
        <v>46</v>
      </c>
      <c r="F33" s="145">
        <f>ROUND((SUM(BE96:BE948)),  2)</f>
        <v>0</v>
      </c>
      <c r="G33" s="40"/>
      <c r="H33" s="40"/>
      <c r="I33" s="146">
        <v>0.20999999999999999</v>
      </c>
      <c r="J33" s="145">
        <f>ROUND(((SUM(BE96:BE948))*I33),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47</v>
      </c>
      <c r="F34" s="145">
        <f>ROUND((SUM(BF96:BF948)),  2)</f>
        <v>0</v>
      </c>
      <c r="G34" s="40"/>
      <c r="H34" s="40"/>
      <c r="I34" s="146">
        <v>0.14999999999999999</v>
      </c>
      <c r="J34" s="145">
        <f>ROUND(((SUM(BF96:BF948))*I34),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48</v>
      </c>
      <c r="F35" s="145">
        <f>ROUND((SUM(BG96:BG948)),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49</v>
      </c>
      <c r="F36" s="145">
        <f>ROUND((SUM(BH96:BH948)),  2)</f>
        <v>0</v>
      </c>
      <c r="G36" s="40"/>
      <c r="H36" s="40"/>
      <c r="I36" s="146">
        <v>0.14999999999999999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50</v>
      </c>
      <c r="F37" s="145">
        <f>ROUND((SUM(BI96:BI948)),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51</v>
      </c>
      <c r="E39" s="149"/>
      <c r="F39" s="149"/>
      <c r="G39" s="150" t="s">
        <v>52</v>
      </c>
      <c r="H39" s="151" t="s">
        <v>53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Obnova povrchu v ulici Březenecká v úseku od SHELL - Pod Strážištěm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Komunikace včetně dopravního značení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9. 1. 2023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Statutární město Chomutov,Zborovská 4602, 43028 Ch</v>
      </c>
      <c r="G54" s="42"/>
      <c r="H54" s="42"/>
      <c r="I54" s="34" t="s">
        <v>32</v>
      </c>
      <c r="J54" s="38" t="str">
        <f>E21</f>
        <v xml:space="preserve">IQ PROJEKT s.r.o.  Školní 3635   Chomutov 430 01  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Kateřina Tumpachová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91</v>
      </c>
      <c r="D57" s="160"/>
      <c r="E57" s="160"/>
      <c r="F57" s="160"/>
      <c r="G57" s="160"/>
      <c r="H57" s="160"/>
      <c r="I57" s="160"/>
      <c r="J57" s="161" t="s">
        <v>92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73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3"/>
      <c r="C60" s="164"/>
      <c r="D60" s="165" t="s">
        <v>94</v>
      </c>
      <c r="E60" s="166"/>
      <c r="F60" s="166"/>
      <c r="G60" s="166"/>
      <c r="H60" s="166"/>
      <c r="I60" s="166"/>
      <c r="J60" s="167">
        <f>J97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95</v>
      </c>
      <c r="E61" s="172"/>
      <c r="F61" s="172"/>
      <c r="G61" s="172"/>
      <c r="H61" s="172"/>
      <c r="I61" s="172"/>
      <c r="J61" s="173">
        <f>J98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69"/>
      <c r="C62" s="170"/>
      <c r="D62" s="171" t="s">
        <v>96</v>
      </c>
      <c r="E62" s="172"/>
      <c r="F62" s="172"/>
      <c r="G62" s="172"/>
      <c r="H62" s="172"/>
      <c r="I62" s="172"/>
      <c r="J62" s="173">
        <f>J362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97</v>
      </c>
      <c r="E63" s="172"/>
      <c r="F63" s="172"/>
      <c r="G63" s="172"/>
      <c r="H63" s="172"/>
      <c r="I63" s="172"/>
      <c r="J63" s="173">
        <f>J377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98</v>
      </c>
      <c r="E64" s="172"/>
      <c r="F64" s="172"/>
      <c r="G64" s="172"/>
      <c r="H64" s="172"/>
      <c r="I64" s="172"/>
      <c r="J64" s="173">
        <f>J384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99</v>
      </c>
      <c r="E65" s="172"/>
      <c r="F65" s="172"/>
      <c r="G65" s="172"/>
      <c r="H65" s="172"/>
      <c r="I65" s="172"/>
      <c r="J65" s="173">
        <f>J571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100</v>
      </c>
      <c r="E66" s="172"/>
      <c r="F66" s="172"/>
      <c r="G66" s="172"/>
      <c r="H66" s="172"/>
      <c r="I66" s="172"/>
      <c r="J66" s="173">
        <f>J576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101</v>
      </c>
      <c r="E67" s="172"/>
      <c r="F67" s="172"/>
      <c r="G67" s="172"/>
      <c r="H67" s="172"/>
      <c r="I67" s="172"/>
      <c r="J67" s="173">
        <f>J800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102</v>
      </c>
      <c r="E68" s="172"/>
      <c r="F68" s="172"/>
      <c r="G68" s="172"/>
      <c r="H68" s="172"/>
      <c r="I68" s="172"/>
      <c r="J68" s="173">
        <f>J874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3"/>
      <c r="C69" s="164"/>
      <c r="D69" s="165" t="s">
        <v>103</v>
      </c>
      <c r="E69" s="166"/>
      <c r="F69" s="166"/>
      <c r="G69" s="166"/>
      <c r="H69" s="166"/>
      <c r="I69" s="166"/>
      <c r="J69" s="167">
        <f>J883</f>
        <v>0</v>
      </c>
      <c r="K69" s="164"/>
      <c r="L69" s="16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9"/>
      <c r="C70" s="170"/>
      <c r="D70" s="171" t="s">
        <v>104</v>
      </c>
      <c r="E70" s="172"/>
      <c r="F70" s="172"/>
      <c r="G70" s="172"/>
      <c r="H70" s="172"/>
      <c r="I70" s="172"/>
      <c r="J70" s="173">
        <f>J884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105</v>
      </c>
      <c r="E71" s="172"/>
      <c r="F71" s="172"/>
      <c r="G71" s="172"/>
      <c r="H71" s="172"/>
      <c r="I71" s="172"/>
      <c r="J71" s="173">
        <f>J896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3"/>
      <c r="C72" s="164"/>
      <c r="D72" s="165" t="s">
        <v>106</v>
      </c>
      <c r="E72" s="166"/>
      <c r="F72" s="166"/>
      <c r="G72" s="166"/>
      <c r="H72" s="166"/>
      <c r="I72" s="166"/>
      <c r="J72" s="167">
        <f>J917</f>
        <v>0</v>
      </c>
      <c r="K72" s="164"/>
      <c r="L72" s="16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69"/>
      <c r="C73" s="170"/>
      <c r="D73" s="171" t="s">
        <v>107</v>
      </c>
      <c r="E73" s="172"/>
      <c r="F73" s="172"/>
      <c r="G73" s="172"/>
      <c r="H73" s="172"/>
      <c r="I73" s="172"/>
      <c r="J73" s="173">
        <f>J918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9"/>
      <c r="C74" s="170"/>
      <c r="D74" s="171" t="s">
        <v>108</v>
      </c>
      <c r="E74" s="172"/>
      <c r="F74" s="172"/>
      <c r="G74" s="172"/>
      <c r="H74" s="172"/>
      <c r="I74" s="172"/>
      <c r="J74" s="173">
        <f>J931</f>
        <v>0</v>
      </c>
      <c r="K74" s="170"/>
      <c r="L74" s="17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9"/>
      <c r="C75" s="170"/>
      <c r="D75" s="171" t="s">
        <v>109</v>
      </c>
      <c r="E75" s="172"/>
      <c r="F75" s="172"/>
      <c r="G75" s="172"/>
      <c r="H75" s="172"/>
      <c r="I75" s="172"/>
      <c r="J75" s="173">
        <f>J935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110</v>
      </c>
      <c r="E76" s="172"/>
      <c r="F76" s="172"/>
      <c r="G76" s="172"/>
      <c r="H76" s="172"/>
      <c r="I76" s="172"/>
      <c r="J76" s="173">
        <f>J942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111</v>
      </c>
      <c r="D83" s="42"/>
      <c r="E83" s="42"/>
      <c r="F83" s="42"/>
      <c r="G83" s="42"/>
      <c r="H83" s="42"/>
      <c r="I83" s="42"/>
      <c r="J83" s="42"/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58" t="str">
        <f>E7</f>
        <v>Obnova povrchu v ulici Březenecká v úseku od SHELL - Pod Strážištěm</v>
      </c>
      <c r="F86" s="34"/>
      <c r="G86" s="34"/>
      <c r="H86" s="34"/>
      <c r="I86" s="42"/>
      <c r="J86" s="42"/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87</v>
      </c>
      <c r="D87" s="42"/>
      <c r="E87" s="42"/>
      <c r="F87" s="42"/>
      <c r="G87" s="42"/>
      <c r="H87" s="42"/>
      <c r="I87" s="42"/>
      <c r="J87" s="42"/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SO 101 - Komunikace včetně dopravního značení</v>
      </c>
      <c r="F88" s="42"/>
      <c r="G88" s="42"/>
      <c r="H88" s="42"/>
      <c r="I88" s="42"/>
      <c r="J88" s="42"/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 xml:space="preserve"> </v>
      </c>
      <c r="G90" s="42"/>
      <c r="H90" s="42"/>
      <c r="I90" s="34" t="s">
        <v>23</v>
      </c>
      <c r="J90" s="74" t="str">
        <f>IF(J12="","",J12)</f>
        <v>9. 1. 2023</v>
      </c>
      <c r="K90" s="42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E15</f>
        <v>Statutární město Chomutov,Zborovská 4602, 43028 Ch</v>
      </c>
      <c r="G92" s="42"/>
      <c r="H92" s="42"/>
      <c r="I92" s="34" t="s">
        <v>32</v>
      </c>
      <c r="J92" s="38" t="str">
        <f>E21</f>
        <v xml:space="preserve">IQ PROJEKT s.r.o.  Školní 3635   Chomutov 430 01  </v>
      </c>
      <c r="K92" s="42"/>
      <c r="L92" s="132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30</v>
      </c>
      <c r="D93" s="42"/>
      <c r="E93" s="42"/>
      <c r="F93" s="29" t="str">
        <f>IF(E18="","",E18)</f>
        <v>Vyplň údaj</v>
      </c>
      <c r="G93" s="42"/>
      <c r="H93" s="42"/>
      <c r="I93" s="34" t="s">
        <v>36</v>
      </c>
      <c r="J93" s="38" t="str">
        <f>E24</f>
        <v>ing. Kateřina Tumpachová</v>
      </c>
      <c r="K93" s="42"/>
      <c r="L93" s="132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2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5"/>
      <c r="B95" s="176"/>
      <c r="C95" s="177" t="s">
        <v>112</v>
      </c>
      <c r="D95" s="178" t="s">
        <v>60</v>
      </c>
      <c r="E95" s="178" t="s">
        <v>56</v>
      </c>
      <c r="F95" s="178" t="s">
        <v>57</v>
      </c>
      <c r="G95" s="178" t="s">
        <v>113</v>
      </c>
      <c r="H95" s="178" t="s">
        <v>114</v>
      </c>
      <c r="I95" s="178" t="s">
        <v>115</v>
      </c>
      <c r="J95" s="178" t="s">
        <v>92</v>
      </c>
      <c r="K95" s="179" t="s">
        <v>116</v>
      </c>
      <c r="L95" s="180"/>
      <c r="M95" s="94" t="s">
        <v>19</v>
      </c>
      <c r="N95" s="95" t="s">
        <v>45</v>
      </c>
      <c r="O95" s="95" t="s">
        <v>117</v>
      </c>
      <c r="P95" s="95" t="s">
        <v>118</v>
      </c>
      <c r="Q95" s="95" t="s">
        <v>119</v>
      </c>
      <c r="R95" s="95" t="s">
        <v>120</v>
      </c>
      <c r="S95" s="95" t="s">
        <v>121</v>
      </c>
      <c r="T95" s="96" t="s">
        <v>122</v>
      </c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="2" customFormat="1" ht="22.8" customHeight="1">
      <c r="A96" s="40"/>
      <c r="B96" s="41"/>
      <c r="C96" s="101" t="s">
        <v>123</v>
      </c>
      <c r="D96" s="42"/>
      <c r="E96" s="42"/>
      <c r="F96" s="42"/>
      <c r="G96" s="42"/>
      <c r="H96" s="42"/>
      <c r="I96" s="42"/>
      <c r="J96" s="181">
        <f>BK96</f>
        <v>0</v>
      </c>
      <c r="K96" s="42"/>
      <c r="L96" s="46"/>
      <c r="M96" s="97"/>
      <c r="N96" s="182"/>
      <c r="O96" s="98"/>
      <c r="P96" s="183">
        <f>P97+P883+P917</f>
        <v>0</v>
      </c>
      <c r="Q96" s="98"/>
      <c r="R96" s="183">
        <f>R97+R883+R917</f>
        <v>3028.0829747489997</v>
      </c>
      <c r="S96" s="98"/>
      <c r="T96" s="184">
        <f>T97+T883+T917</f>
        <v>3740.9985499999998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74</v>
      </c>
      <c r="AU96" s="19" t="s">
        <v>93</v>
      </c>
      <c r="BK96" s="185">
        <f>BK97+BK883+BK917</f>
        <v>0</v>
      </c>
    </row>
    <row r="97" s="12" customFormat="1" ht="25.92" customHeight="1">
      <c r="A97" s="12"/>
      <c r="B97" s="186"/>
      <c r="C97" s="187"/>
      <c r="D97" s="188" t="s">
        <v>74</v>
      </c>
      <c r="E97" s="189" t="s">
        <v>124</v>
      </c>
      <c r="F97" s="189" t="s">
        <v>125</v>
      </c>
      <c r="G97" s="187"/>
      <c r="H97" s="187"/>
      <c r="I97" s="190"/>
      <c r="J97" s="191">
        <f>BK97</f>
        <v>0</v>
      </c>
      <c r="K97" s="187"/>
      <c r="L97" s="192"/>
      <c r="M97" s="193"/>
      <c r="N97" s="194"/>
      <c r="O97" s="194"/>
      <c r="P97" s="195">
        <f>P98+P377+P384+P571+P576+P800+P874</f>
        <v>0</v>
      </c>
      <c r="Q97" s="194"/>
      <c r="R97" s="195">
        <f>R98+R377+R384+R571+R576+R800+R874</f>
        <v>3027.9351287489999</v>
      </c>
      <c r="S97" s="194"/>
      <c r="T97" s="196">
        <f>T98+T377+T384+T571+T576+T800+T874</f>
        <v>3740.9985499999998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7" t="s">
        <v>83</v>
      </c>
      <c r="AT97" s="198" t="s">
        <v>74</v>
      </c>
      <c r="AU97" s="198" t="s">
        <v>75</v>
      </c>
      <c r="AY97" s="197" t="s">
        <v>126</v>
      </c>
      <c r="BK97" s="199">
        <f>BK98+BK377+BK384+BK571+BK576+BK800+BK874</f>
        <v>0</v>
      </c>
    </row>
    <row r="98" s="12" customFormat="1" ht="22.8" customHeight="1">
      <c r="A98" s="12"/>
      <c r="B98" s="186"/>
      <c r="C98" s="187"/>
      <c r="D98" s="188" t="s">
        <v>74</v>
      </c>
      <c r="E98" s="200" t="s">
        <v>83</v>
      </c>
      <c r="F98" s="200" t="s">
        <v>127</v>
      </c>
      <c r="G98" s="187"/>
      <c r="H98" s="187"/>
      <c r="I98" s="190"/>
      <c r="J98" s="201">
        <f>BK98</f>
        <v>0</v>
      </c>
      <c r="K98" s="187"/>
      <c r="L98" s="192"/>
      <c r="M98" s="193"/>
      <c r="N98" s="194"/>
      <c r="O98" s="194"/>
      <c r="P98" s="195">
        <f>P99+SUM(P100:P362)</f>
        <v>0</v>
      </c>
      <c r="Q98" s="194"/>
      <c r="R98" s="195">
        <f>R99+SUM(R100:R362)</f>
        <v>47.450521605000006</v>
      </c>
      <c r="S98" s="194"/>
      <c r="T98" s="196">
        <f>T99+SUM(T100:T362)</f>
        <v>3685.0925499999998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7" t="s">
        <v>83</v>
      </c>
      <c r="AT98" s="198" t="s">
        <v>74</v>
      </c>
      <c r="AU98" s="198" t="s">
        <v>83</v>
      </c>
      <c r="AY98" s="197" t="s">
        <v>126</v>
      </c>
      <c r="BK98" s="199">
        <f>BK99+SUM(BK100:BK362)</f>
        <v>0</v>
      </c>
    </row>
    <row r="99" s="2" customFormat="1" ht="16.5" customHeight="1">
      <c r="A99" s="40"/>
      <c r="B99" s="41"/>
      <c r="C99" s="202" t="s">
        <v>83</v>
      </c>
      <c r="D99" s="202" t="s">
        <v>128</v>
      </c>
      <c r="E99" s="203" t="s">
        <v>129</v>
      </c>
      <c r="F99" s="204" t="s">
        <v>130</v>
      </c>
      <c r="G99" s="205" t="s">
        <v>131</v>
      </c>
      <c r="H99" s="206">
        <v>11.300000000000001</v>
      </c>
      <c r="I99" s="207"/>
      <c r="J99" s="208">
        <f>ROUND(I99*H99,2)</f>
        <v>0</v>
      </c>
      <c r="K99" s="204" t="s">
        <v>132</v>
      </c>
      <c r="L99" s="46"/>
      <c r="M99" s="209" t="s">
        <v>19</v>
      </c>
      <c r="N99" s="210" t="s">
        <v>46</v>
      </c>
      <c r="O99" s="86"/>
      <c r="P99" s="211">
        <f>O99*H99</f>
        <v>0</v>
      </c>
      <c r="Q99" s="211">
        <v>0</v>
      </c>
      <c r="R99" s="211">
        <f>Q99*H99</f>
        <v>0</v>
      </c>
      <c r="S99" s="211">
        <v>0.28100000000000003</v>
      </c>
      <c r="T99" s="212">
        <f>S99*H99</f>
        <v>3.1753000000000005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3" t="s">
        <v>133</v>
      </c>
      <c r="AT99" s="213" t="s">
        <v>128</v>
      </c>
      <c r="AU99" s="213" t="s">
        <v>85</v>
      </c>
      <c r="AY99" s="19" t="s">
        <v>126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9" t="s">
        <v>83</v>
      </c>
      <c r="BK99" s="214">
        <f>ROUND(I99*H99,2)</f>
        <v>0</v>
      </c>
      <c r="BL99" s="19" t="s">
        <v>133</v>
      </c>
      <c r="BM99" s="213" t="s">
        <v>134</v>
      </c>
    </row>
    <row r="100" s="2" customFormat="1">
      <c r="A100" s="40"/>
      <c r="B100" s="41"/>
      <c r="C100" s="42"/>
      <c r="D100" s="215" t="s">
        <v>135</v>
      </c>
      <c r="E100" s="42"/>
      <c r="F100" s="216" t="s">
        <v>136</v>
      </c>
      <c r="G100" s="42"/>
      <c r="H100" s="42"/>
      <c r="I100" s="217"/>
      <c r="J100" s="42"/>
      <c r="K100" s="42"/>
      <c r="L100" s="46"/>
      <c r="M100" s="218"/>
      <c r="N100" s="219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135</v>
      </c>
      <c r="AU100" s="19" t="s">
        <v>85</v>
      </c>
    </row>
    <row r="101" s="2" customFormat="1">
      <c r="A101" s="40"/>
      <c r="B101" s="41"/>
      <c r="C101" s="42"/>
      <c r="D101" s="220" t="s">
        <v>137</v>
      </c>
      <c r="E101" s="42"/>
      <c r="F101" s="221" t="s">
        <v>138</v>
      </c>
      <c r="G101" s="42"/>
      <c r="H101" s="42"/>
      <c r="I101" s="217"/>
      <c r="J101" s="42"/>
      <c r="K101" s="42"/>
      <c r="L101" s="46"/>
      <c r="M101" s="218"/>
      <c r="N101" s="219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137</v>
      </c>
      <c r="AU101" s="19" t="s">
        <v>85</v>
      </c>
    </row>
    <row r="102" s="2" customFormat="1">
      <c r="A102" s="40"/>
      <c r="B102" s="41"/>
      <c r="C102" s="42"/>
      <c r="D102" s="215" t="s">
        <v>139</v>
      </c>
      <c r="E102" s="42"/>
      <c r="F102" s="222" t="s">
        <v>140</v>
      </c>
      <c r="G102" s="42"/>
      <c r="H102" s="42"/>
      <c r="I102" s="217"/>
      <c r="J102" s="42"/>
      <c r="K102" s="42"/>
      <c r="L102" s="46"/>
      <c r="M102" s="218"/>
      <c r="N102" s="219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</v>
      </c>
      <c r="AU102" s="19" t="s">
        <v>85</v>
      </c>
    </row>
    <row r="103" s="13" customFormat="1">
      <c r="A103" s="13"/>
      <c r="B103" s="223"/>
      <c r="C103" s="224"/>
      <c r="D103" s="215" t="s">
        <v>141</v>
      </c>
      <c r="E103" s="225" t="s">
        <v>19</v>
      </c>
      <c r="F103" s="226" t="s">
        <v>142</v>
      </c>
      <c r="G103" s="224"/>
      <c r="H103" s="225" t="s">
        <v>19</v>
      </c>
      <c r="I103" s="227"/>
      <c r="J103" s="224"/>
      <c r="K103" s="224"/>
      <c r="L103" s="228"/>
      <c r="M103" s="229"/>
      <c r="N103" s="230"/>
      <c r="O103" s="230"/>
      <c r="P103" s="230"/>
      <c r="Q103" s="230"/>
      <c r="R103" s="230"/>
      <c r="S103" s="230"/>
      <c r="T103" s="23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2" t="s">
        <v>141</v>
      </c>
      <c r="AU103" s="232" t="s">
        <v>85</v>
      </c>
      <c r="AV103" s="13" t="s">
        <v>83</v>
      </c>
      <c r="AW103" s="13" t="s">
        <v>35</v>
      </c>
      <c r="AX103" s="13" t="s">
        <v>75</v>
      </c>
      <c r="AY103" s="232" t="s">
        <v>126</v>
      </c>
    </row>
    <row r="104" s="14" customFormat="1">
      <c r="A104" s="14"/>
      <c r="B104" s="233"/>
      <c r="C104" s="234"/>
      <c r="D104" s="215" t="s">
        <v>141</v>
      </c>
      <c r="E104" s="235" t="s">
        <v>19</v>
      </c>
      <c r="F104" s="236" t="s">
        <v>133</v>
      </c>
      <c r="G104" s="234"/>
      <c r="H104" s="237">
        <v>4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141</v>
      </c>
      <c r="AU104" s="243" t="s">
        <v>85</v>
      </c>
      <c r="AV104" s="14" t="s">
        <v>85</v>
      </c>
      <c r="AW104" s="14" t="s">
        <v>35</v>
      </c>
      <c r="AX104" s="14" t="s">
        <v>75</v>
      </c>
      <c r="AY104" s="243" t="s">
        <v>126</v>
      </c>
    </row>
    <row r="105" s="13" customFormat="1">
      <c r="A105" s="13"/>
      <c r="B105" s="223"/>
      <c r="C105" s="224"/>
      <c r="D105" s="215" t="s">
        <v>141</v>
      </c>
      <c r="E105" s="225" t="s">
        <v>19</v>
      </c>
      <c r="F105" s="226" t="s">
        <v>143</v>
      </c>
      <c r="G105" s="224"/>
      <c r="H105" s="225" t="s">
        <v>19</v>
      </c>
      <c r="I105" s="227"/>
      <c r="J105" s="224"/>
      <c r="K105" s="224"/>
      <c r="L105" s="228"/>
      <c r="M105" s="229"/>
      <c r="N105" s="230"/>
      <c r="O105" s="230"/>
      <c r="P105" s="230"/>
      <c r="Q105" s="230"/>
      <c r="R105" s="230"/>
      <c r="S105" s="230"/>
      <c r="T105" s="23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2" t="s">
        <v>141</v>
      </c>
      <c r="AU105" s="232" t="s">
        <v>85</v>
      </c>
      <c r="AV105" s="13" t="s">
        <v>83</v>
      </c>
      <c r="AW105" s="13" t="s">
        <v>35</v>
      </c>
      <c r="AX105" s="13" t="s">
        <v>75</v>
      </c>
      <c r="AY105" s="232" t="s">
        <v>126</v>
      </c>
    </row>
    <row r="106" s="14" customFormat="1">
      <c r="A106" s="14"/>
      <c r="B106" s="233"/>
      <c r="C106" s="234"/>
      <c r="D106" s="215" t="s">
        <v>141</v>
      </c>
      <c r="E106" s="235" t="s">
        <v>19</v>
      </c>
      <c r="F106" s="236" t="s">
        <v>144</v>
      </c>
      <c r="G106" s="234"/>
      <c r="H106" s="237">
        <v>3.2999999999999998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141</v>
      </c>
      <c r="AU106" s="243" t="s">
        <v>85</v>
      </c>
      <c r="AV106" s="14" t="s">
        <v>85</v>
      </c>
      <c r="AW106" s="14" t="s">
        <v>35</v>
      </c>
      <c r="AX106" s="14" t="s">
        <v>75</v>
      </c>
      <c r="AY106" s="243" t="s">
        <v>126</v>
      </c>
    </row>
    <row r="107" s="13" customFormat="1">
      <c r="A107" s="13"/>
      <c r="B107" s="223"/>
      <c r="C107" s="224"/>
      <c r="D107" s="215" t="s">
        <v>141</v>
      </c>
      <c r="E107" s="225" t="s">
        <v>19</v>
      </c>
      <c r="F107" s="226" t="s">
        <v>145</v>
      </c>
      <c r="G107" s="224"/>
      <c r="H107" s="225" t="s">
        <v>19</v>
      </c>
      <c r="I107" s="227"/>
      <c r="J107" s="224"/>
      <c r="K107" s="224"/>
      <c r="L107" s="228"/>
      <c r="M107" s="229"/>
      <c r="N107" s="230"/>
      <c r="O107" s="230"/>
      <c r="P107" s="230"/>
      <c r="Q107" s="230"/>
      <c r="R107" s="230"/>
      <c r="S107" s="230"/>
      <c r="T107" s="23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2" t="s">
        <v>141</v>
      </c>
      <c r="AU107" s="232" t="s">
        <v>85</v>
      </c>
      <c r="AV107" s="13" t="s">
        <v>83</v>
      </c>
      <c r="AW107" s="13" t="s">
        <v>35</v>
      </c>
      <c r="AX107" s="13" t="s">
        <v>75</v>
      </c>
      <c r="AY107" s="232" t="s">
        <v>126</v>
      </c>
    </row>
    <row r="108" s="14" customFormat="1">
      <c r="A108" s="14"/>
      <c r="B108" s="233"/>
      <c r="C108" s="234"/>
      <c r="D108" s="215" t="s">
        <v>141</v>
      </c>
      <c r="E108" s="235" t="s">
        <v>19</v>
      </c>
      <c r="F108" s="236" t="s">
        <v>133</v>
      </c>
      <c r="G108" s="234"/>
      <c r="H108" s="237">
        <v>4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141</v>
      </c>
      <c r="AU108" s="243" t="s">
        <v>85</v>
      </c>
      <c r="AV108" s="14" t="s">
        <v>85</v>
      </c>
      <c r="AW108" s="14" t="s">
        <v>35</v>
      </c>
      <c r="AX108" s="14" t="s">
        <v>75</v>
      </c>
      <c r="AY108" s="243" t="s">
        <v>126</v>
      </c>
    </row>
    <row r="109" s="15" customFormat="1">
      <c r="A109" s="15"/>
      <c r="B109" s="244"/>
      <c r="C109" s="245"/>
      <c r="D109" s="215" t="s">
        <v>141</v>
      </c>
      <c r="E109" s="246" t="s">
        <v>19</v>
      </c>
      <c r="F109" s="247" t="s">
        <v>146</v>
      </c>
      <c r="G109" s="245"/>
      <c r="H109" s="248">
        <v>11.300000000000001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4" t="s">
        <v>141</v>
      </c>
      <c r="AU109" s="254" t="s">
        <v>85</v>
      </c>
      <c r="AV109" s="15" t="s">
        <v>133</v>
      </c>
      <c r="AW109" s="15" t="s">
        <v>35</v>
      </c>
      <c r="AX109" s="15" t="s">
        <v>83</v>
      </c>
      <c r="AY109" s="254" t="s">
        <v>126</v>
      </c>
    </row>
    <row r="110" s="2" customFormat="1" ht="16.5" customHeight="1">
      <c r="A110" s="40"/>
      <c r="B110" s="41"/>
      <c r="C110" s="202" t="s">
        <v>85</v>
      </c>
      <c r="D110" s="202" t="s">
        <v>128</v>
      </c>
      <c r="E110" s="203" t="s">
        <v>147</v>
      </c>
      <c r="F110" s="204" t="s">
        <v>148</v>
      </c>
      <c r="G110" s="205" t="s">
        <v>131</v>
      </c>
      <c r="H110" s="206">
        <v>125.375</v>
      </c>
      <c r="I110" s="207"/>
      <c r="J110" s="208">
        <f>ROUND(I110*H110,2)</f>
        <v>0</v>
      </c>
      <c r="K110" s="204" t="s">
        <v>132</v>
      </c>
      <c r="L110" s="46"/>
      <c r="M110" s="209" t="s">
        <v>19</v>
      </c>
      <c r="N110" s="210" t="s">
        <v>46</v>
      </c>
      <c r="O110" s="86"/>
      <c r="P110" s="211">
        <f>O110*H110</f>
        <v>0</v>
      </c>
      <c r="Q110" s="211">
        <v>0</v>
      </c>
      <c r="R110" s="211">
        <f>Q110*H110</f>
        <v>0</v>
      </c>
      <c r="S110" s="211">
        <v>0.26000000000000001</v>
      </c>
      <c r="T110" s="212">
        <f>S110*H110</f>
        <v>32.597500000000004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3" t="s">
        <v>133</v>
      </c>
      <c r="AT110" s="213" t="s">
        <v>128</v>
      </c>
      <c r="AU110" s="213" t="s">
        <v>85</v>
      </c>
      <c r="AY110" s="19" t="s">
        <v>126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9" t="s">
        <v>83</v>
      </c>
      <c r="BK110" s="214">
        <f>ROUND(I110*H110,2)</f>
        <v>0</v>
      </c>
      <c r="BL110" s="19" t="s">
        <v>133</v>
      </c>
      <c r="BM110" s="213" t="s">
        <v>149</v>
      </c>
    </row>
    <row r="111" s="2" customFormat="1">
      <c r="A111" s="40"/>
      <c r="B111" s="41"/>
      <c r="C111" s="42"/>
      <c r="D111" s="215" t="s">
        <v>135</v>
      </c>
      <c r="E111" s="42"/>
      <c r="F111" s="216" t="s">
        <v>150</v>
      </c>
      <c r="G111" s="42"/>
      <c r="H111" s="42"/>
      <c r="I111" s="217"/>
      <c r="J111" s="42"/>
      <c r="K111" s="42"/>
      <c r="L111" s="46"/>
      <c r="M111" s="218"/>
      <c r="N111" s="219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135</v>
      </c>
      <c r="AU111" s="19" t="s">
        <v>85</v>
      </c>
    </row>
    <row r="112" s="2" customFormat="1">
      <c r="A112" s="40"/>
      <c r="B112" s="41"/>
      <c r="C112" s="42"/>
      <c r="D112" s="220" t="s">
        <v>137</v>
      </c>
      <c r="E112" s="42"/>
      <c r="F112" s="221" t="s">
        <v>151</v>
      </c>
      <c r="G112" s="42"/>
      <c r="H112" s="42"/>
      <c r="I112" s="217"/>
      <c r="J112" s="42"/>
      <c r="K112" s="42"/>
      <c r="L112" s="46"/>
      <c r="M112" s="218"/>
      <c r="N112" s="219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137</v>
      </c>
      <c r="AU112" s="19" t="s">
        <v>85</v>
      </c>
    </row>
    <row r="113" s="2" customFormat="1">
      <c r="A113" s="40"/>
      <c r="B113" s="41"/>
      <c r="C113" s="42"/>
      <c r="D113" s="215" t="s">
        <v>139</v>
      </c>
      <c r="E113" s="42"/>
      <c r="F113" s="222" t="s">
        <v>140</v>
      </c>
      <c r="G113" s="42"/>
      <c r="H113" s="42"/>
      <c r="I113" s="217"/>
      <c r="J113" s="42"/>
      <c r="K113" s="42"/>
      <c r="L113" s="46"/>
      <c r="M113" s="218"/>
      <c r="N113" s="219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139</v>
      </c>
      <c r="AU113" s="19" t="s">
        <v>85</v>
      </c>
    </row>
    <row r="114" s="13" customFormat="1">
      <c r="A114" s="13"/>
      <c r="B114" s="223"/>
      <c r="C114" s="224"/>
      <c r="D114" s="215" t="s">
        <v>141</v>
      </c>
      <c r="E114" s="225" t="s">
        <v>19</v>
      </c>
      <c r="F114" s="226" t="s">
        <v>152</v>
      </c>
      <c r="G114" s="224"/>
      <c r="H114" s="225" t="s">
        <v>19</v>
      </c>
      <c r="I114" s="227"/>
      <c r="J114" s="224"/>
      <c r="K114" s="224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141</v>
      </c>
      <c r="AU114" s="232" t="s">
        <v>85</v>
      </c>
      <c r="AV114" s="13" t="s">
        <v>83</v>
      </c>
      <c r="AW114" s="13" t="s">
        <v>35</v>
      </c>
      <c r="AX114" s="13" t="s">
        <v>75</v>
      </c>
      <c r="AY114" s="232" t="s">
        <v>126</v>
      </c>
    </row>
    <row r="115" s="14" customFormat="1">
      <c r="A115" s="14"/>
      <c r="B115" s="233"/>
      <c r="C115" s="234"/>
      <c r="D115" s="215" t="s">
        <v>141</v>
      </c>
      <c r="E115" s="235" t="s">
        <v>19</v>
      </c>
      <c r="F115" s="236" t="s">
        <v>153</v>
      </c>
      <c r="G115" s="234"/>
      <c r="H115" s="237">
        <v>5.0999999999999996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141</v>
      </c>
      <c r="AU115" s="243" t="s">
        <v>85</v>
      </c>
      <c r="AV115" s="14" t="s">
        <v>85</v>
      </c>
      <c r="AW115" s="14" t="s">
        <v>35</v>
      </c>
      <c r="AX115" s="14" t="s">
        <v>75</v>
      </c>
      <c r="AY115" s="243" t="s">
        <v>126</v>
      </c>
    </row>
    <row r="116" s="13" customFormat="1">
      <c r="A116" s="13"/>
      <c r="B116" s="223"/>
      <c r="C116" s="224"/>
      <c r="D116" s="215" t="s">
        <v>141</v>
      </c>
      <c r="E116" s="225" t="s">
        <v>19</v>
      </c>
      <c r="F116" s="226" t="s">
        <v>142</v>
      </c>
      <c r="G116" s="224"/>
      <c r="H116" s="225" t="s">
        <v>19</v>
      </c>
      <c r="I116" s="227"/>
      <c r="J116" s="224"/>
      <c r="K116" s="224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141</v>
      </c>
      <c r="AU116" s="232" t="s">
        <v>85</v>
      </c>
      <c r="AV116" s="13" t="s">
        <v>83</v>
      </c>
      <c r="AW116" s="13" t="s">
        <v>35</v>
      </c>
      <c r="AX116" s="13" t="s">
        <v>75</v>
      </c>
      <c r="AY116" s="232" t="s">
        <v>126</v>
      </c>
    </row>
    <row r="117" s="14" customFormat="1">
      <c r="A117" s="14"/>
      <c r="B117" s="233"/>
      <c r="C117" s="234"/>
      <c r="D117" s="215" t="s">
        <v>141</v>
      </c>
      <c r="E117" s="235" t="s">
        <v>19</v>
      </c>
      <c r="F117" s="236" t="s">
        <v>154</v>
      </c>
      <c r="G117" s="234"/>
      <c r="H117" s="237">
        <v>11.5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141</v>
      </c>
      <c r="AU117" s="243" t="s">
        <v>85</v>
      </c>
      <c r="AV117" s="14" t="s">
        <v>85</v>
      </c>
      <c r="AW117" s="14" t="s">
        <v>35</v>
      </c>
      <c r="AX117" s="14" t="s">
        <v>75</v>
      </c>
      <c r="AY117" s="243" t="s">
        <v>126</v>
      </c>
    </row>
    <row r="118" s="13" customFormat="1">
      <c r="A118" s="13"/>
      <c r="B118" s="223"/>
      <c r="C118" s="224"/>
      <c r="D118" s="215" t="s">
        <v>141</v>
      </c>
      <c r="E118" s="225" t="s">
        <v>19</v>
      </c>
      <c r="F118" s="226" t="s">
        <v>143</v>
      </c>
      <c r="G118" s="224"/>
      <c r="H118" s="225" t="s">
        <v>19</v>
      </c>
      <c r="I118" s="227"/>
      <c r="J118" s="224"/>
      <c r="K118" s="224"/>
      <c r="L118" s="228"/>
      <c r="M118" s="229"/>
      <c r="N118" s="230"/>
      <c r="O118" s="230"/>
      <c r="P118" s="230"/>
      <c r="Q118" s="230"/>
      <c r="R118" s="230"/>
      <c r="S118" s="230"/>
      <c r="T118" s="23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2" t="s">
        <v>141</v>
      </c>
      <c r="AU118" s="232" t="s">
        <v>85</v>
      </c>
      <c r="AV118" s="13" t="s">
        <v>83</v>
      </c>
      <c r="AW118" s="13" t="s">
        <v>35</v>
      </c>
      <c r="AX118" s="13" t="s">
        <v>75</v>
      </c>
      <c r="AY118" s="232" t="s">
        <v>126</v>
      </c>
    </row>
    <row r="119" s="14" customFormat="1">
      <c r="A119" s="14"/>
      <c r="B119" s="233"/>
      <c r="C119" s="234"/>
      <c r="D119" s="215" t="s">
        <v>141</v>
      </c>
      <c r="E119" s="235" t="s">
        <v>19</v>
      </c>
      <c r="F119" s="236" t="s">
        <v>155</v>
      </c>
      <c r="G119" s="234"/>
      <c r="H119" s="237">
        <v>5.2000000000000002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141</v>
      </c>
      <c r="AU119" s="243" t="s">
        <v>85</v>
      </c>
      <c r="AV119" s="14" t="s">
        <v>85</v>
      </c>
      <c r="AW119" s="14" t="s">
        <v>35</v>
      </c>
      <c r="AX119" s="14" t="s">
        <v>75</v>
      </c>
      <c r="AY119" s="243" t="s">
        <v>126</v>
      </c>
    </row>
    <row r="120" s="13" customFormat="1">
      <c r="A120" s="13"/>
      <c r="B120" s="223"/>
      <c r="C120" s="224"/>
      <c r="D120" s="215" t="s">
        <v>141</v>
      </c>
      <c r="E120" s="225" t="s">
        <v>19</v>
      </c>
      <c r="F120" s="226" t="s">
        <v>145</v>
      </c>
      <c r="G120" s="224"/>
      <c r="H120" s="225" t="s">
        <v>19</v>
      </c>
      <c r="I120" s="227"/>
      <c r="J120" s="224"/>
      <c r="K120" s="224"/>
      <c r="L120" s="228"/>
      <c r="M120" s="229"/>
      <c r="N120" s="230"/>
      <c r="O120" s="230"/>
      <c r="P120" s="230"/>
      <c r="Q120" s="230"/>
      <c r="R120" s="230"/>
      <c r="S120" s="230"/>
      <c r="T120" s="23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2" t="s">
        <v>141</v>
      </c>
      <c r="AU120" s="232" t="s">
        <v>85</v>
      </c>
      <c r="AV120" s="13" t="s">
        <v>83</v>
      </c>
      <c r="AW120" s="13" t="s">
        <v>35</v>
      </c>
      <c r="AX120" s="13" t="s">
        <v>75</v>
      </c>
      <c r="AY120" s="232" t="s">
        <v>126</v>
      </c>
    </row>
    <row r="121" s="14" customFormat="1">
      <c r="A121" s="14"/>
      <c r="B121" s="233"/>
      <c r="C121" s="234"/>
      <c r="D121" s="215" t="s">
        <v>141</v>
      </c>
      <c r="E121" s="235" t="s">
        <v>19</v>
      </c>
      <c r="F121" s="236" t="s">
        <v>154</v>
      </c>
      <c r="G121" s="234"/>
      <c r="H121" s="237">
        <v>11.5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141</v>
      </c>
      <c r="AU121" s="243" t="s">
        <v>85</v>
      </c>
      <c r="AV121" s="14" t="s">
        <v>85</v>
      </c>
      <c r="AW121" s="14" t="s">
        <v>35</v>
      </c>
      <c r="AX121" s="14" t="s">
        <v>75</v>
      </c>
      <c r="AY121" s="243" t="s">
        <v>126</v>
      </c>
    </row>
    <row r="122" s="16" customFormat="1">
      <c r="A122" s="16"/>
      <c r="B122" s="255"/>
      <c r="C122" s="256"/>
      <c r="D122" s="215" t="s">
        <v>141</v>
      </c>
      <c r="E122" s="257" t="s">
        <v>19</v>
      </c>
      <c r="F122" s="258" t="s">
        <v>156</v>
      </c>
      <c r="G122" s="256"/>
      <c r="H122" s="259">
        <v>33.299999999999997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65" t="s">
        <v>141</v>
      </c>
      <c r="AU122" s="265" t="s">
        <v>85</v>
      </c>
      <c r="AV122" s="16" t="s">
        <v>157</v>
      </c>
      <c r="AW122" s="16" t="s">
        <v>35</v>
      </c>
      <c r="AX122" s="16" t="s">
        <v>75</v>
      </c>
      <c r="AY122" s="265" t="s">
        <v>126</v>
      </c>
    </row>
    <row r="123" s="13" customFormat="1">
      <c r="A123" s="13"/>
      <c r="B123" s="223"/>
      <c r="C123" s="224"/>
      <c r="D123" s="215" t="s">
        <v>141</v>
      </c>
      <c r="E123" s="225" t="s">
        <v>19</v>
      </c>
      <c r="F123" s="226" t="s">
        <v>158</v>
      </c>
      <c r="G123" s="224"/>
      <c r="H123" s="225" t="s">
        <v>19</v>
      </c>
      <c r="I123" s="227"/>
      <c r="J123" s="224"/>
      <c r="K123" s="224"/>
      <c r="L123" s="228"/>
      <c r="M123" s="229"/>
      <c r="N123" s="230"/>
      <c r="O123" s="230"/>
      <c r="P123" s="230"/>
      <c r="Q123" s="230"/>
      <c r="R123" s="230"/>
      <c r="S123" s="230"/>
      <c r="T123" s="23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2" t="s">
        <v>141</v>
      </c>
      <c r="AU123" s="232" t="s">
        <v>85</v>
      </c>
      <c r="AV123" s="13" t="s">
        <v>83</v>
      </c>
      <c r="AW123" s="13" t="s">
        <v>35</v>
      </c>
      <c r="AX123" s="13" t="s">
        <v>75</v>
      </c>
      <c r="AY123" s="232" t="s">
        <v>126</v>
      </c>
    </row>
    <row r="124" s="14" customFormat="1">
      <c r="A124" s="14"/>
      <c r="B124" s="233"/>
      <c r="C124" s="234"/>
      <c r="D124" s="215" t="s">
        <v>141</v>
      </c>
      <c r="E124" s="235" t="s">
        <v>19</v>
      </c>
      <c r="F124" s="236" t="s">
        <v>159</v>
      </c>
      <c r="G124" s="234"/>
      <c r="H124" s="237">
        <v>49.875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141</v>
      </c>
      <c r="AU124" s="243" t="s">
        <v>85</v>
      </c>
      <c r="AV124" s="14" t="s">
        <v>85</v>
      </c>
      <c r="AW124" s="14" t="s">
        <v>35</v>
      </c>
      <c r="AX124" s="14" t="s">
        <v>75</v>
      </c>
      <c r="AY124" s="243" t="s">
        <v>126</v>
      </c>
    </row>
    <row r="125" s="14" customFormat="1">
      <c r="A125" s="14"/>
      <c r="B125" s="233"/>
      <c r="C125" s="234"/>
      <c r="D125" s="215" t="s">
        <v>141</v>
      </c>
      <c r="E125" s="235" t="s">
        <v>19</v>
      </c>
      <c r="F125" s="236" t="s">
        <v>160</v>
      </c>
      <c r="G125" s="234"/>
      <c r="H125" s="237">
        <v>33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141</v>
      </c>
      <c r="AU125" s="243" t="s">
        <v>85</v>
      </c>
      <c r="AV125" s="14" t="s">
        <v>85</v>
      </c>
      <c r="AW125" s="14" t="s">
        <v>35</v>
      </c>
      <c r="AX125" s="14" t="s">
        <v>75</v>
      </c>
      <c r="AY125" s="243" t="s">
        <v>126</v>
      </c>
    </row>
    <row r="126" s="16" customFormat="1">
      <c r="A126" s="16"/>
      <c r="B126" s="255"/>
      <c r="C126" s="256"/>
      <c r="D126" s="215" t="s">
        <v>141</v>
      </c>
      <c r="E126" s="257" t="s">
        <v>19</v>
      </c>
      <c r="F126" s="258" t="s">
        <v>156</v>
      </c>
      <c r="G126" s="256"/>
      <c r="H126" s="259">
        <v>82.875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65" t="s">
        <v>141</v>
      </c>
      <c r="AU126" s="265" t="s">
        <v>85</v>
      </c>
      <c r="AV126" s="16" t="s">
        <v>157</v>
      </c>
      <c r="AW126" s="16" t="s">
        <v>35</v>
      </c>
      <c r="AX126" s="16" t="s">
        <v>75</v>
      </c>
      <c r="AY126" s="265" t="s">
        <v>126</v>
      </c>
    </row>
    <row r="127" s="13" customFormat="1">
      <c r="A127" s="13"/>
      <c r="B127" s="223"/>
      <c r="C127" s="224"/>
      <c r="D127" s="215" t="s">
        <v>141</v>
      </c>
      <c r="E127" s="225" t="s">
        <v>19</v>
      </c>
      <c r="F127" s="226" t="s">
        <v>161</v>
      </c>
      <c r="G127" s="224"/>
      <c r="H127" s="225" t="s">
        <v>19</v>
      </c>
      <c r="I127" s="227"/>
      <c r="J127" s="224"/>
      <c r="K127" s="224"/>
      <c r="L127" s="228"/>
      <c r="M127" s="229"/>
      <c r="N127" s="230"/>
      <c r="O127" s="230"/>
      <c r="P127" s="230"/>
      <c r="Q127" s="230"/>
      <c r="R127" s="230"/>
      <c r="S127" s="230"/>
      <c r="T127" s="23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2" t="s">
        <v>141</v>
      </c>
      <c r="AU127" s="232" t="s">
        <v>85</v>
      </c>
      <c r="AV127" s="13" t="s">
        <v>83</v>
      </c>
      <c r="AW127" s="13" t="s">
        <v>35</v>
      </c>
      <c r="AX127" s="13" t="s">
        <v>75</v>
      </c>
      <c r="AY127" s="232" t="s">
        <v>126</v>
      </c>
    </row>
    <row r="128" s="14" customFormat="1">
      <c r="A128" s="14"/>
      <c r="B128" s="233"/>
      <c r="C128" s="234"/>
      <c r="D128" s="215" t="s">
        <v>141</v>
      </c>
      <c r="E128" s="235" t="s">
        <v>19</v>
      </c>
      <c r="F128" s="236" t="s">
        <v>162</v>
      </c>
      <c r="G128" s="234"/>
      <c r="H128" s="237">
        <v>3.2000000000000002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141</v>
      </c>
      <c r="AU128" s="243" t="s">
        <v>85</v>
      </c>
      <c r="AV128" s="14" t="s">
        <v>85</v>
      </c>
      <c r="AW128" s="14" t="s">
        <v>35</v>
      </c>
      <c r="AX128" s="14" t="s">
        <v>75</v>
      </c>
      <c r="AY128" s="243" t="s">
        <v>126</v>
      </c>
    </row>
    <row r="129" s="13" customFormat="1">
      <c r="A129" s="13"/>
      <c r="B129" s="223"/>
      <c r="C129" s="224"/>
      <c r="D129" s="215" t="s">
        <v>141</v>
      </c>
      <c r="E129" s="225" t="s">
        <v>19</v>
      </c>
      <c r="F129" s="226" t="s">
        <v>163</v>
      </c>
      <c r="G129" s="224"/>
      <c r="H129" s="225" t="s">
        <v>19</v>
      </c>
      <c r="I129" s="227"/>
      <c r="J129" s="224"/>
      <c r="K129" s="224"/>
      <c r="L129" s="228"/>
      <c r="M129" s="229"/>
      <c r="N129" s="230"/>
      <c r="O129" s="230"/>
      <c r="P129" s="230"/>
      <c r="Q129" s="230"/>
      <c r="R129" s="230"/>
      <c r="S129" s="230"/>
      <c r="T129" s="23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2" t="s">
        <v>141</v>
      </c>
      <c r="AU129" s="232" t="s">
        <v>85</v>
      </c>
      <c r="AV129" s="13" t="s">
        <v>83</v>
      </c>
      <c r="AW129" s="13" t="s">
        <v>35</v>
      </c>
      <c r="AX129" s="13" t="s">
        <v>75</v>
      </c>
      <c r="AY129" s="232" t="s">
        <v>126</v>
      </c>
    </row>
    <row r="130" s="14" customFormat="1">
      <c r="A130" s="14"/>
      <c r="B130" s="233"/>
      <c r="C130" s="234"/>
      <c r="D130" s="215" t="s">
        <v>141</v>
      </c>
      <c r="E130" s="235" t="s">
        <v>19</v>
      </c>
      <c r="F130" s="236" t="s">
        <v>164</v>
      </c>
      <c r="G130" s="234"/>
      <c r="H130" s="237">
        <v>6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141</v>
      </c>
      <c r="AU130" s="243" t="s">
        <v>85</v>
      </c>
      <c r="AV130" s="14" t="s">
        <v>85</v>
      </c>
      <c r="AW130" s="14" t="s">
        <v>35</v>
      </c>
      <c r="AX130" s="14" t="s">
        <v>75</v>
      </c>
      <c r="AY130" s="243" t="s">
        <v>126</v>
      </c>
    </row>
    <row r="131" s="15" customFormat="1">
      <c r="A131" s="15"/>
      <c r="B131" s="244"/>
      <c r="C131" s="245"/>
      <c r="D131" s="215" t="s">
        <v>141</v>
      </c>
      <c r="E131" s="246" t="s">
        <v>19</v>
      </c>
      <c r="F131" s="247" t="s">
        <v>146</v>
      </c>
      <c r="G131" s="245"/>
      <c r="H131" s="248">
        <v>125.375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4" t="s">
        <v>141</v>
      </c>
      <c r="AU131" s="254" t="s">
        <v>85</v>
      </c>
      <c r="AV131" s="15" t="s">
        <v>133</v>
      </c>
      <c r="AW131" s="15" t="s">
        <v>35</v>
      </c>
      <c r="AX131" s="15" t="s">
        <v>83</v>
      </c>
      <c r="AY131" s="254" t="s">
        <v>126</v>
      </c>
    </row>
    <row r="132" s="2" customFormat="1" ht="16.5" customHeight="1">
      <c r="A132" s="40"/>
      <c r="B132" s="41"/>
      <c r="C132" s="202" t="s">
        <v>157</v>
      </c>
      <c r="D132" s="202" t="s">
        <v>128</v>
      </c>
      <c r="E132" s="203" t="s">
        <v>165</v>
      </c>
      <c r="F132" s="204" t="s">
        <v>166</v>
      </c>
      <c r="G132" s="205" t="s">
        <v>131</v>
      </c>
      <c r="H132" s="206">
        <v>105.5</v>
      </c>
      <c r="I132" s="207"/>
      <c r="J132" s="208">
        <f>ROUND(I132*H132,2)</f>
        <v>0</v>
      </c>
      <c r="K132" s="204" t="s">
        <v>132</v>
      </c>
      <c r="L132" s="46"/>
      <c r="M132" s="209" t="s">
        <v>19</v>
      </c>
      <c r="N132" s="210" t="s">
        <v>46</v>
      </c>
      <c r="O132" s="86"/>
      <c r="P132" s="211">
        <f>O132*H132</f>
        <v>0</v>
      </c>
      <c r="Q132" s="211">
        <v>0</v>
      </c>
      <c r="R132" s="211">
        <f>Q132*H132</f>
        <v>0</v>
      </c>
      <c r="S132" s="211">
        <v>0.505</v>
      </c>
      <c r="T132" s="212">
        <f>S132*H132</f>
        <v>53.277500000000003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3" t="s">
        <v>133</v>
      </c>
      <c r="AT132" s="213" t="s">
        <v>128</v>
      </c>
      <c r="AU132" s="213" t="s">
        <v>85</v>
      </c>
      <c r="AY132" s="19" t="s">
        <v>126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9" t="s">
        <v>83</v>
      </c>
      <c r="BK132" s="214">
        <f>ROUND(I132*H132,2)</f>
        <v>0</v>
      </c>
      <c r="BL132" s="19" t="s">
        <v>133</v>
      </c>
      <c r="BM132" s="213" t="s">
        <v>167</v>
      </c>
    </row>
    <row r="133" s="2" customFormat="1">
      <c r="A133" s="40"/>
      <c r="B133" s="41"/>
      <c r="C133" s="42"/>
      <c r="D133" s="215" t="s">
        <v>135</v>
      </c>
      <c r="E133" s="42"/>
      <c r="F133" s="216" t="s">
        <v>168</v>
      </c>
      <c r="G133" s="42"/>
      <c r="H133" s="42"/>
      <c r="I133" s="217"/>
      <c r="J133" s="42"/>
      <c r="K133" s="42"/>
      <c r="L133" s="46"/>
      <c r="M133" s="218"/>
      <c r="N133" s="219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135</v>
      </c>
      <c r="AU133" s="19" t="s">
        <v>85</v>
      </c>
    </row>
    <row r="134" s="2" customFormat="1">
      <c r="A134" s="40"/>
      <c r="B134" s="41"/>
      <c r="C134" s="42"/>
      <c r="D134" s="220" t="s">
        <v>137</v>
      </c>
      <c r="E134" s="42"/>
      <c r="F134" s="221" t="s">
        <v>169</v>
      </c>
      <c r="G134" s="42"/>
      <c r="H134" s="42"/>
      <c r="I134" s="217"/>
      <c r="J134" s="42"/>
      <c r="K134" s="42"/>
      <c r="L134" s="46"/>
      <c r="M134" s="218"/>
      <c r="N134" s="219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137</v>
      </c>
      <c r="AU134" s="19" t="s">
        <v>85</v>
      </c>
    </row>
    <row r="135" s="2" customFormat="1">
      <c r="A135" s="40"/>
      <c r="B135" s="41"/>
      <c r="C135" s="42"/>
      <c r="D135" s="215" t="s">
        <v>139</v>
      </c>
      <c r="E135" s="42"/>
      <c r="F135" s="222" t="s">
        <v>170</v>
      </c>
      <c r="G135" s="42"/>
      <c r="H135" s="42"/>
      <c r="I135" s="217"/>
      <c r="J135" s="42"/>
      <c r="K135" s="42"/>
      <c r="L135" s="46"/>
      <c r="M135" s="218"/>
      <c r="N135" s="219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139</v>
      </c>
      <c r="AU135" s="19" t="s">
        <v>85</v>
      </c>
    </row>
    <row r="136" s="13" customFormat="1">
      <c r="A136" s="13"/>
      <c r="B136" s="223"/>
      <c r="C136" s="224"/>
      <c r="D136" s="215" t="s">
        <v>141</v>
      </c>
      <c r="E136" s="225" t="s">
        <v>19</v>
      </c>
      <c r="F136" s="226" t="s">
        <v>171</v>
      </c>
      <c r="G136" s="224"/>
      <c r="H136" s="225" t="s">
        <v>19</v>
      </c>
      <c r="I136" s="227"/>
      <c r="J136" s="224"/>
      <c r="K136" s="224"/>
      <c r="L136" s="228"/>
      <c r="M136" s="229"/>
      <c r="N136" s="230"/>
      <c r="O136" s="230"/>
      <c r="P136" s="230"/>
      <c r="Q136" s="230"/>
      <c r="R136" s="230"/>
      <c r="S136" s="230"/>
      <c r="T136" s="23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2" t="s">
        <v>141</v>
      </c>
      <c r="AU136" s="232" t="s">
        <v>85</v>
      </c>
      <c r="AV136" s="13" t="s">
        <v>83</v>
      </c>
      <c r="AW136" s="13" t="s">
        <v>35</v>
      </c>
      <c r="AX136" s="13" t="s">
        <v>75</v>
      </c>
      <c r="AY136" s="232" t="s">
        <v>126</v>
      </c>
    </row>
    <row r="137" s="14" customFormat="1">
      <c r="A137" s="14"/>
      <c r="B137" s="233"/>
      <c r="C137" s="234"/>
      <c r="D137" s="215" t="s">
        <v>141</v>
      </c>
      <c r="E137" s="235" t="s">
        <v>19</v>
      </c>
      <c r="F137" s="236" t="s">
        <v>172</v>
      </c>
      <c r="G137" s="234"/>
      <c r="H137" s="237">
        <v>105.5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141</v>
      </c>
      <c r="AU137" s="243" t="s">
        <v>85</v>
      </c>
      <c r="AV137" s="14" t="s">
        <v>85</v>
      </c>
      <c r="AW137" s="14" t="s">
        <v>35</v>
      </c>
      <c r="AX137" s="14" t="s">
        <v>83</v>
      </c>
      <c r="AY137" s="243" t="s">
        <v>126</v>
      </c>
    </row>
    <row r="138" s="2" customFormat="1" ht="16.5" customHeight="1">
      <c r="A138" s="40"/>
      <c r="B138" s="41"/>
      <c r="C138" s="202" t="s">
        <v>133</v>
      </c>
      <c r="D138" s="202" t="s">
        <v>128</v>
      </c>
      <c r="E138" s="203" t="s">
        <v>173</v>
      </c>
      <c r="F138" s="204" t="s">
        <v>174</v>
      </c>
      <c r="G138" s="205" t="s">
        <v>131</v>
      </c>
      <c r="H138" s="206">
        <v>105</v>
      </c>
      <c r="I138" s="207"/>
      <c r="J138" s="208">
        <f>ROUND(I138*H138,2)</f>
        <v>0</v>
      </c>
      <c r="K138" s="204" t="s">
        <v>132</v>
      </c>
      <c r="L138" s="46"/>
      <c r="M138" s="209" t="s">
        <v>19</v>
      </c>
      <c r="N138" s="210" t="s">
        <v>46</v>
      </c>
      <c r="O138" s="86"/>
      <c r="P138" s="211">
        <f>O138*H138</f>
        <v>0</v>
      </c>
      <c r="Q138" s="211">
        <v>0</v>
      </c>
      <c r="R138" s="211">
        <f>Q138*H138</f>
        <v>0</v>
      </c>
      <c r="S138" s="211">
        <v>0.17000000000000001</v>
      </c>
      <c r="T138" s="212">
        <f>S138*H138</f>
        <v>17.850000000000001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3" t="s">
        <v>133</v>
      </c>
      <c r="AT138" s="213" t="s">
        <v>128</v>
      </c>
      <c r="AU138" s="213" t="s">
        <v>85</v>
      </c>
      <c r="AY138" s="19" t="s">
        <v>126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9" t="s">
        <v>83</v>
      </c>
      <c r="BK138" s="214">
        <f>ROUND(I138*H138,2)</f>
        <v>0</v>
      </c>
      <c r="BL138" s="19" t="s">
        <v>133</v>
      </c>
      <c r="BM138" s="213" t="s">
        <v>175</v>
      </c>
    </row>
    <row r="139" s="2" customFormat="1">
      <c r="A139" s="40"/>
      <c r="B139" s="41"/>
      <c r="C139" s="42"/>
      <c r="D139" s="215" t="s">
        <v>135</v>
      </c>
      <c r="E139" s="42"/>
      <c r="F139" s="216" t="s">
        <v>176</v>
      </c>
      <c r="G139" s="42"/>
      <c r="H139" s="42"/>
      <c r="I139" s="217"/>
      <c r="J139" s="42"/>
      <c r="K139" s="42"/>
      <c r="L139" s="46"/>
      <c r="M139" s="218"/>
      <c r="N139" s="219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135</v>
      </c>
      <c r="AU139" s="19" t="s">
        <v>85</v>
      </c>
    </row>
    <row r="140" s="2" customFormat="1">
      <c r="A140" s="40"/>
      <c r="B140" s="41"/>
      <c r="C140" s="42"/>
      <c r="D140" s="220" t="s">
        <v>137</v>
      </c>
      <c r="E140" s="42"/>
      <c r="F140" s="221" t="s">
        <v>177</v>
      </c>
      <c r="G140" s="42"/>
      <c r="H140" s="42"/>
      <c r="I140" s="217"/>
      <c r="J140" s="42"/>
      <c r="K140" s="42"/>
      <c r="L140" s="46"/>
      <c r="M140" s="218"/>
      <c r="N140" s="219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137</v>
      </c>
      <c r="AU140" s="19" t="s">
        <v>85</v>
      </c>
    </row>
    <row r="141" s="2" customFormat="1">
      <c r="A141" s="40"/>
      <c r="B141" s="41"/>
      <c r="C141" s="42"/>
      <c r="D141" s="215" t="s">
        <v>139</v>
      </c>
      <c r="E141" s="42"/>
      <c r="F141" s="222" t="s">
        <v>178</v>
      </c>
      <c r="G141" s="42"/>
      <c r="H141" s="42"/>
      <c r="I141" s="217"/>
      <c r="J141" s="42"/>
      <c r="K141" s="42"/>
      <c r="L141" s="46"/>
      <c r="M141" s="218"/>
      <c r="N141" s="219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139</v>
      </c>
      <c r="AU141" s="19" t="s">
        <v>85</v>
      </c>
    </row>
    <row r="142" s="13" customFormat="1">
      <c r="A142" s="13"/>
      <c r="B142" s="223"/>
      <c r="C142" s="224"/>
      <c r="D142" s="215" t="s">
        <v>141</v>
      </c>
      <c r="E142" s="225" t="s">
        <v>19</v>
      </c>
      <c r="F142" s="226" t="s">
        <v>179</v>
      </c>
      <c r="G142" s="224"/>
      <c r="H142" s="225" t="s">
        <v>19</v>
      </c>
      <c r="I142" s="227"/>
      <c r="J142" s="224"/>
      <c r="K142" s="224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141</v>
      </c>
      <c r="AU142" s="232" t="s">
        <v>85</v>
      </c>
      <c r="AV142" s="13" t="s">
        <v>83</v>
      </c>
      <c r="AW142" s="13" t="s">
        <v>35</v>
      </c>
      <c r="AX142" s="13" t="s">
        <v>75</v>
      </c>
      <c r="AY142" s="232" t="s">
        <v>126</v>
      </c>
    </row>
    <row r="143" s="14" customFormat="1">
      <c r="A143" s="14"/>
      <c r="B143" s="233"/>
      <c r="C143" s="234"/>
      <c r="D143" s="215" t="s">
        <v>141</v>
      </c>
      <c r="E143" s="235" t="s">
        <v>19</v>
      </c>
      <c r="F143" s="236" t="s">
        <v>180</v>
      </c>
      <c r="G143" s="234"/>
      <c r="H143" s="237">
        <v>105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141</v>
      </c>
      <c r="AU143" s="243" t="s">
        <v>85</v>
      </c>
      <c r="AV143" s="14" t="s">
        <v>85</v>
      </c>
      <c r="AW143" s="14" t="s">
        <v>35</v>
      </c>
      <c r="AX143" s="14" t="s">
        <v>83</v>
      </c>
      <c r="AY143" s="243" t="s">
        <v>126</v>
      </c>
    </row>
    <row r="144" s="2" customFormat="1" ht="16.5" customHeight="1">
      <c r="A144" s="40"/>
      <c r="B144" s="41"/>
      <c r="C144" s="202" t="s">
        <v>181</v>
      </c>
      <c r="D144" s="202" t="s">
        <v>128</v>
      </c>
      <c r="E144" s="203" t="s">
        <v>182</v>
      </c>
      <c r="F144" s="204" t="s">
        <v>183</v>
      </c>
      <c r="G144" s="205" t="s">
        <v>131</v>
      </c>
      <c r="H144" s="206">
        <v>82.875</v>
      </c>
      <c r="I144" s="207"/>
      <c r="J144" s="208">
        <f>ROUND(I144*H144,2)</f>
        <v>0</v>
      </c>
      <c r="K144" s="204" t="s">
        <v>132</v>
      </c>
      <c r="L144" s="46"/>
      <c r="M144" s="209" t="s">
        <v>19</v>
      </c>
      <c r="N144" s="210" t="s">
        <v>46</v>
      </c>
      <c r="O144" s="86"/>
      <c r="P144" s="211">
        <f>O144*H144</f>
        <v>0</v>
      </c>
      <c r="Q144" s="211">
        <v>0</v>
      </c>
      <c r="R144" s="211">
        <f>Q144*H144</f>
        <v>0</v>
      </c>
      <c r="S144" s="211">
        <v>0.28999999999999998</v>
      </c>
      <c r="T144" s="212">
        <f>S144*H144</f>
        <v>24.033749999999998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3" t="s">
        <v>133</v>
      </c>
      <c r="AT144" s="213" t="s">
        <v>128</v>
      </c>
      <c r="AU144" s="213" t="s">
        <v>85</v>
      </c>
      <c r="AY144" s="19" t="s">
        <v>126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9" t="s">
        <v>83</v>
      </c>
      <c r="BK144" s="214">
        <f>ROUND(I144*H144,2)</f>
        <v>0</v>
      </c>
      <c r="BL144" s="19" t="s">
        <v>133</v>
      </c>
      <c r="BM144" s="213" t="s">
        <v>184</v>
      </c>
    </row>
    <row r="145" s="2" customFormat="1">
      <c r="A145" s="40"/>
      <c r="B145" s="41"/>
      <c r="C145" s="42"/>
      <c r="D145" s="215" t="s">
        <v>135</v>
      </c>
      <c r="E145" s="42"/>
      <c r="F145" s="216" t="s">
        <v>185</v>
      </c>
      <c r="G145" s="42"/>
      <c r="H145" s="42"/>
      <c r="I145" s="217"/>
      <c r="J145" s="42"/>
      <c r="K145" s="42"/>
      <c r="L145" s="46"/>
      <c r="M145" s="218"/>
      <c r="N145" s="21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135</v>
      </c>
      <c r="AU145" s="19" t="s">
        <v>85</v>
      </c>
    </row>
    <row r="146" s="2" customFormat="1">
      <c r="A146" s="40"/>
      <c r="B146" s="41"/>
      <c r="C146" s="42"/>
      <c r="D146" s="220" t="s">
        <v>137</v>
      </c>
      <c r="E146" s="42"/>
      <c r="F146" s="221" t="s">
        <v>186</v>
      </c>
      <c r="G146" s="42"/>
      <c r="H146" s="42"/>
      <c r="I146" s="217"/>
      <c r="J146" s="42"/>
      <c r="K146" s="42"/>
      <c r="L146" s="46"/>
      <c r="M146" s="218"/>
      <c r="N146" s="219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137</v>
      </c>
      <c r="AU146" s="19" t="s">
        <v>85</v>
      </c>
    </row>
    <row r="147" s="2" customFormat="1">
      <c r="A147" s="40"/>
      <c r="B147" s="41"/>
      <c r="C147" s="42"/>
      <c r="D147" s="215" t="s">
        <v>139</v>
      </c>
      <c r="E147" s="42"/>
      <c r="F147" s="222" t="s">
        <v>178</v>
      </c>
      <c r="G147" s="42"/>
      <c r="H147" s="42"/>
      <c r="I147" s="217"/>
      <c r="J147" s="42"/>
      <c r="K147" s="42"/>
      <c r="L147" s="46"/>
      <c r="M147" s="218"/>
      <c r="N147" s="219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139</v>
      </c>
      <c r="AU147" s="19" t="s">
        <v>85</v>
      </c>
    </row>
    <row r="148" s="13" customFormat="1">
      <c r="A148" s="13"/>
      <c r="B148" s="223"/>
      <c r="C148" s="224"/>
      <c r="D148" s="215" t="s">
        <v>141</v>
      </c>
      <c r="E148" s="225" t="s">
        <v>19</v>
      </c>
      <c r="F148" s="226" t="s">
        <v>158</v>
      </c>
      <c r="G148" s="224"/>
      <c r="H148" s="225" t="s">
        <v>19</v>
      </c>
      <c r="I148" s="227"/>
      <c r="J148" s="224"/>
      <c r="K148" s="224"/>
      <c r="L148" s="228"/>
      <c r="M148" s="229"/>
      <c r="N148" s="230"/>
      <c r="O148" s="230"/>
      <c r="P148" s="230"/>
      <c r="Q148" s="230"/>
      <c r="R148" s="230"/>
      <c r="S148" s="230"/>
      <c r="T148" s="23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2" t="s">
        <v>141</v>
      </c>
      <c r="AU148" s="232" t="s">
        <v>85</v>
      </c>
      <c r="AV148" s="13" t="s">
        <v>83</v>
      </c>
      <c r="AW148" s="13" t="s">
        <v>35</v>
      </c>
      <c r="AX148" s="13" t="s">
        <v>75</v>
      </c>
      <c r="AY148" s="232" t="s">
        <v>126</v>
      </c>
    </row>
    <row r="149" s="14" customFormat="1">
      <c r="A149" s="14"/>
      <c r="B149" s="233"/>
      <c r="C149" s="234"/>
      <c r="D149" s="215" t="s">
        <v>141</v>
      </c>
      <c r="E149" s="235" t="s">
        <v>19</v>
      </c>
      <c r="F149" s="236" t="s">
        <v>159</v>
      </c>
      <c r="G149" s="234"/>
      <c r="H149" s="237">
        <v>49.875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141</v>
      </c>
      <c r="AU149" s="243" t="s">
        <v>85</v>
      </c>
      <c r="AV149" s="14" t="s">
        <v>85</v>
      </c>
      <c r="AW149" s="14" t="s">
        <v>35</v>
      </c>
      <c r="AX149" s="14" t="s">
        <v>75</v>
      </c>
      <c r="AY149" s="243" t="s">
        <v>126</v>
      </c>
    </row>
    <row r="150" s="14" customFormat="1">
      <c r="A150" s="14"/>
      <c r="B150" s="233"/>
      <c r="C150" s="234"/>
      <c r="D150" s="215" t="s">
        <v>141</v>
      </c>
      <c r="E150" s="235" t="s">
        <v>19</v>
      </c>
      <c r="F150" s="236" t="s">
        <v>160</v>
      </c>
      <c r="G150" s="234"/>
      <c r="H150" s="237">
        <v>33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141</v>
      </c>
      <c r="AU150" s="243" t="s">
        <v>85</v>
      </c>
      <c r="AV150" s="14" t="s">
        <v>85</v>
      </c>
      <c r="AW150" s="14" t="s">
        <v>35</v>
      </c>
      <c r="AX150" s="14" t="s">
        <v>75</v>
      </c>
      <c r="AY150" s="243" t="s">
        <v>126</v>
      </c>
    </row>
    <row r="151" s="15" customFormat="1">
      <c r="A151" s="15"/>
      <c r="B151" s="244"/>
      <c r="C151" s="245"/>
      <c r="D151" s="215" t="s">
        <v>141</v>
      </c>
      <c r="E151" s="246" t="s">
        <v>19</v>
      </c>
      <c r="F151" s="247" t="s">
        <v>146</v>
      </c>
      <c r="G151" s="245"/>
      <c r="H151" s="248">
        <v>82.875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4" t="s">
        <v>141</v>
      </c>
      <c r="AU151" s="254" t="s">
        <v>85</v>
      </c>
      <c r="AV151" s="15" t="s">
        <v>133</v>
      </c>
      <c r="AW151" s="15" t="s">
        <v>35</v>
      </c>
      <c r="AX151" s="15" t="s">
        <v>83</v>
      </c>
      <c r="AY151" s="254" t="s">
        <v>126</v>
      </c>
    </row>
    <row r="152" s="2" customFormat="1" ht="16.5" customHeight="1">
      <c r="A152" s="40"/>
      <c r="B152" s="41"/>
      <c r="C152" s="202" t="s">
        <v>164</v>
      </c>
      <c r="D152" s="202" t="s">
        <v>128</v>
      </c>
      <c r="E152" s="203" t="s">
        <v>187</v>
      </c>
      <c r="F152" s="204" t="s">
        <v>188</v>
      </c>
      <c r="G152" s="205" t="s">
        <v>131</v>
      </c>
      <c r="H152" s="206">
        <v>207</v>
      </c>
      <c r="I152" s="207"/>
      <c r="J152" s="208">
        <f>ROUND(I152*H152,2)</f>
        <v>0</v>
      </c>
      <c r="K152" s="204" t="s">
        <v>132</v>
      </c>
      <c r="L152" s="46"/>
      <c r="M152" s="209" t="s">
        <v>19</v>
      </c>
      <c r="N152" s="210" t="s">
        <v>46</v>
      </c>
      <c r="O152" s="86"/>
      <c r="P152" s="211">
        <f>O152*H152</f>
        <v>0</v>
      </c>
      <c r="Q152" s="211">
        <v>0</v>
      </c>
      <c r="R152" s="211">
        <f>Q152*H152</f>
        <v>0</v>
      </c>
      <c r="S152" s="211">
        <v>0.44</v>
      </c>
      <c r="T152" s="212">
        <f>S152*H152</f>
        <v>91.079999999999998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3" t="s">
        <v>133</v>
      </c>
      <c r="AT152" s="213" t="s">
        <v>128</v>
      </c>
      <c r="AU152" s="213" t="s">
        <v>85</v>
      </c>
      <c r="AY152" s="19" t="s">
        <v>126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9" t="s">
        <v>83</v>
      </c>
      <c r="BK152" s="214">
        <f>ROUND(I152*H152,2)</f>
        <v>0</v>
      </c>
      <c r="BL152" s="19" t="s">
        <v>133</v>
      </c>
      <c r="BM152" s="213" t="s">
        <v>189</v>
      </c>
    </row>
    <row r="153" s="2" customFormat="1">
      <c r="A153" s="40"/>
      <c r="B153" s="41"/>
      <c r="C153" s="42"/>
      <c r="D153" s="215" t="s">
        <v>135</v>
      </c>
      <c r="E153" s="42"/>
      <c r="F153" s="216" t="s">
        <v>190</v>
      </c>
      <c r="G153" s="42"/>
      <c r="H153" s="42"/>
      <c r="I153" s="217"/>
      <c r="J153" s="42"/>
      <c r="K153" s="42"/>
      <c r="L153" s="46"/>
      <c r="M153" s="218"/>
      <c r="N153" s="219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135</v>
      </c>
      <c r="AU153" s="19" t="s">
        <v>85</v>
      </c>
    </row>
    <row r="154" s="2" customFormat="1">
      <c r="A154" s="40"/>
      <c r="B154" s="41"/>
      <c r="C154" s="42"/>
      <c r="D154" s="220" t="s">
        <v>137</v>
      </c>
      <c r="E154" s="42"/>
      <c r="F154" s="221" t="s">
        <v>191</v>
      </c>
      <c r="G154" s="42"/>
      <c r="H154" s="42"/>
      <c r="I154" s="217"/>
      <c r="J154" s="42"/>
      <c r="K154" s="42"/>
      <c r="L154" s="46"/>
      <c r="M154" s="218"/>
      <c r="N154" s="219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137</v>
      </c>
      <c r="AU154" s="19" t="s">
        <v>85</v>
      </c>
    </row>
    <row r="155" s="2" customFormat="1">
      <c r="A155" s="40"/>
      <c r="B155" s="41"/>
      <c r="C155" s="42"/>
      <c r="D155" s="215" t="s">
        <v>139</v>
      </c>
      <c r="E155" s="42"/>
      <c r="F155" s="222" t="s">
        <v>178</v>
      </c>
      <c r="G155" s="42"/>
      <c r="H155" s="42"/>
      <c r="I155" s="217"/>
      <c r="J155" s="42"/>
      <c r="K155" s="42"/>
      <c r="L155" s="46"/>
      <c r="M155" s="218"/>
      <c r="N155" s="219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139</v>
      </c>
      <c r="AU155" s="19" t="s">
        <v>85</v>
      </c>
    </row>
    <row r="156" s="13" customFormat="1">
      <c r="A156" s="13"/>
      <c r="B156" s="223"/>
      <c r="C156" s="224"/>
      <c r="D156" s="215" t="s">
        <v>141</v>
      </c>
      <c r="E156" s="225" t="s">
        <v>19</v>
      </c>
      <c r="F156" s="226" t="s">
        <v>192</v>
      </c>
      <c r="G156" s="224"/>
      <c r="H156" s="225" t="s">
        <v>19</v>
      </c>
      <c r="I156" s="227"/>
      <c r="J156" s="224"/>
      <c r="K156" s="224"/>
      <c r="L156" s="228"/>
      <c r="M156" s="229"/>
      <c r="N156" s="230"/>
      <c r="O156" s="230"/>
      <c r="P156" s="230"/>
      <c r="Q156" s="230"/>
      <c r="R156" s="230"/>
      <c r="S156" s="230"/>
      <c r="T156" s="23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2" t="s">
        <v>141</v>
      </c>
      <c r="AU156" s="232" t="s">
        <v>85</v>
      </c>
      <c r="AV156" s="13" t="s">
        <v>83</v>
      </c>
      <c r="AW156" s="13" t="s">
        <v>35</v>
      </c>
      <c r="AX156" s="13" t="s">
        <v>75</v>
      </c>
      <c r="AY156" s="232" t="s">
        <v>126</v>
      </c>
    </row>
    <row r="157" s="14" customFormat="1">
      <c r="A157" s="14"/>
      <c r="B157" s="233"/>
      <c r="C157" s="234"/>
      <c r="D157" s="215" t="s">
        <v>141</v>
      </c>
      <c r="E157" s="235" t="s">
        <v>19</v>
      </c>
      <c r="F157" s="236" t="s">
        <v>193</v>
      </c>
      <c r="G157" s="234"/>
      <c r="H157" s="237">
        <v>207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141</v>
      </c>
      <c r="AU157" s="243" t="s">
        <v>85</v>
      </c>
      <c r="AV157" s="14" t="s">
        <v>85</v>
      </c>
      <c r="AW157" s="14" t="s">
        <v>35</v>
      </c>
      <c r="AX157" s="14" t="s">
        <v>83</v>
      </c>
      <c r="AY157" s="243" t="s">
        <v>126</v>
      </c>
    </row>
    <row r="158" s="2" customFormat="1" ht="16.5" customHeight="1">
      <c r="A158" s="40"/>
      <c r="B158" s="41"/>
      <c r="C158" s="202" t="s">
        <v>194</v>
      </c>
      <c r="D158" s="202" t="s">
        <v>128</v>
      </c>
      <c r="E158" s="203" t="s">
        <v>195</v>
      </c>
      <c r="F158" s="204" t="s">
        <v>196</v>
      </c>
      <c r="G158" s="205" t="s">
        <v>131</v>
      </c>
      <c r="H158" s="206">
        <v>105</v>
      </c>
      <c r="I158" s="207"/>
      <c r="J158" s="208">
        <f>ROUND(I158*H158,2)</f>
        <v>0</v>
      </c>
      <c r="K158" s="204" t="s">
        <v>132</v>
      </c>
      <c r="L158" s="46"/>
      <c r="M158" s="209" t="s">
        <v>19</v>
      </c>
      <c r="N158" s="210" t="s">
        <v>46</v>
      </c>
      <c r="O158" s="86"/>
      <c r="P158" s="211">
        <f>O158*H158</f>
        <v>0</v>
      </c>
      <c r="Q158" s="211">
        <v>0</v>
      </c>
      <c r="R158" s="211">
        <f>Q158*H158</f>
        <v>0</v>
      </c>
      <c r="S158" s="211">
        <v>0.23999999999999999</v>
      </c>
      <c r="T158" s="212">
        <f>S158*H158</f>
        <v>25.199999999999999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3" t="s">
        <v>133</v>
      </c>
      <c r="AT158" s="213" t="s">
        <v>128</v>
      </c>
      <c r="AU158" s="213" t="s">
        <v>85</v>
      </c>
      <c r="AY158" s="19" t="s">
        <v>126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9" t="s">
        <v>83</v>
      </c>
      <c r="BK158" s="214">
        <f>ROUND(I158*H158,2)</f>
        <v>0</v>
      </c>
      <c r="BL158" s="19" t="s">
        <v>133</v>
      </c>
      <c r="BM158" s="213" t="s">
        <v>197</v>
      </c>
    </row>
    <row r="159" s="2" customFormat="1">
      <c r="A159" s="40"/>
      <c r="B159" s="41"/>
      <c r="C159" s="42"/>
      <c r="D159" s="215" t="s">
        <v>135</v>
      </c>
      <c r="E159" s="42"/>
      <c r="F159" s="216" t="s">
        <v>198</v>
      </c>
      <c r="G159" s="42"/>
      <c r="H159" s="42"/>
      <c r="I159" s="217"/>
      <c r="J159" s="42"/>
      <c r="K159" s="42"/>
      <c r="L159" s="46"/>
      <c r="M159" s="218"/>
      <c r="N159" s="219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135</v>
      </c>
      <c r="AU159" s="19" t="s">
        <v>85</v>
      </c>
    </row>
    <row r="160" s="2" customFormat="1">
      <c r="A160" s="40"/>
      <c r="B160" s="41"/>
      <c r="C160" s="42"/>
      <c r="D160" s="220" t="s">
        <v>137</v>
      </c>
      <c r="E160" s="42"/>
      <c r="F160" s="221" t="s">
        <v>199</v>
      </c>
      <c r="G160" s="42"/>
      <c r="H160" s="42"/>
      <c r="I160" s="217"/>
      <c r="J160" s="42"/>
      <c r="K160" s="42"/>
      <c r="L160" s="46"/>
      <c r="M160" s="218"/>
      <c r="N160" s="219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137</v>
      </c>
      <c r="AU160" s="19" t="s">
        <v>85</v>
      </c>
    </row>
    <row r="161" s="2" customFormat="1">
      <c r="A161" s="40"/>
      <c r="B161" s="41"/>
      <c r="C161" s="42"/>
      <c r="D161" s="215" t="s">
        <v>139</v>
      </c>
      <c r="E161" s="42"/>
      <c r="F161" s="222" t="s">
        <v>178</v>
      </c>
      <c r="G161" s="42"/>
      <c r="H161" s="42"/>
      <c r="I161" s="217"/>
      <c r="J161" s="42"/>
      <c r="K161" s="42"/>
      <c r="L161" s="46"/>
      <c r="M161" s="218"/>
      <c r="N161" s="219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139</v>
      </c>
      <c r="AU161" s="19" t="s">
        <v>85</v>
      </c>
    </row>
    <row r="162" s="13" customFormat="1">
      <c r="A162" s="13"/>
      <c r="B162" s="223"/>
      <c r="C162" s="224"/>
      <c r="D162" s="215" t="s">
        <v>141</v>
      </c>
      <c r="E162" s="225" t="s">
        <v>19</v>
      </c>
      <c r="F162" s="226" t="s">
        <v>179</v>
      </c>
      <c r="G162" s="224"/>
      <c r="H162" s="225" t="s">
        <v>19</v>
      </c>
      <c r="I162" s="227"/>
      <c r="J162" s="224"/>
      <c r="K162" s="224"/>
      <c r="L162" s="228"/>
      <c r="M162" s="229"/>
      <c r="N162" s="230"/>
      <c r="O162" s="230"/>
      <c r="P162" s="230"/>
      <c r="Q162" s="230"/>
      <c r="R162" s="230"/>
      <c r="S162" s="230"/>
      <c r="T162" s="23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2" t="s">
        <v>141</v>
      </c>
      <c r="AU162" s="232" t="s">
        <v>85</v>
      </c>
      <c r="AV162" s="13" t="s">
        <v>83</v>
      </c>
      <c r="AW162" s="13" t="s">
        <v>35</v>
      </c>
      <c r="AX162" s="13" t="s">
        <v>75</v>
      </c>
      <c r="AY162" s="232" t="s">
        <v>126</v>
      </c>
    </row>
    <row r="163" s="14" customFormat="1">
      <c r="A163" s="14"/>
      <c r="B163" s="233"/>
      <c r="C163" s="234"/>
      <c r="D163" s="215" t="s">
        <v>141</v>
      </c>
      <c r="E163" s="235" t="s">
        <v>19</v>
      </c>
      <c r="F163" s="236" t="s">
        <v>180</v>
      </c>
      <c r="G163" s="234"/>
      <c r="H163" s="237">
        <v>105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3" t="s">
        <v>141</v>
      </c>
      <c r="AU163" s="243" t="s">
        <v>85</v>
      </c>
      <c r="AV163" s="14" t="s">
        <v>85</v>
      </c>
      <c r="AW163" s="14" t="s">
        <v>35</v>
      </c>
      <c r="AX163" s="14" t="s">
        <v>83</v>
      </c>
      <c r="AY163" s="243" t="s">
        <v>126</v>
      </c>
    </row>
    <row r="164" s="2" customFormat="1" ht="16.5" customHeight="1">
      <c r="A164" s="40"/>
      <c r="B164" s="41"/>
      <c r="C164" s="202" t="s">
        <v>200</v>
      </c>
      <c r="D164" s="202" t="s">
        <v>128</v>
      </c>
      <c r="E164" s="203" t="s">
        <v>201</v>
      </c>
      <c r="F164" s="204" t="s">
        <v>202</v>
      </c>
      <c r="G164" s="205" t="s">
        <v>131</v>
      </c>
      <c r="H164" s="206">
        <v>105.5</v>
      </c>
      <c r="I164" s="207"/>
      <c r="J164" s="208">
        <f>ROUND(I164*H164,2)</f>
        <v>0</v>
      </c>
      <c r="K164" s="204" t="s">
        <v>132</v>
      </c>
      <c r="L164" s="46"/>
      <c r="M164" s="209" t="s">
        <v>19</v>
      </c>
      <c r="N164" s="210" t="s">
        <v>46</v>
      </c>
      <c r="O164" s="86"/>
      <c r="P164" s="211">
        <f>O164*H164</f>
        <v>0</v>
      </c>
      <c r="Q164" s="211">
        <v>0</v>
      </c>
      <c r="R164" s="211">
        <f>Q164*H164</f>
        <v>0</v>
      </c>
      <c r="S164" s="211">
        <v>0.32500000000000001</v>
      </c>
      <c r="T164" s="212">
        <f>S164*H164</f>
        <v>34.287500000000001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3" t="s">
        <v>133</v>
      </c>
      <c r="AT164" s="213" t="s">
        <v>128</v>
      </c>
      <c r="AU164" s="213" t="s">
        <v>85</v>
      </c>
      <c r="AY164" s="19" t="s">
        <v>126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9" t="s">
        <v>83</v>
      </c>
      <c r="BK164" s="214">
        <f>ROUND(I164*H164,2)</f>
        <v>0</v>
      </c>
      <c r="BL164" s="19" t="s">
        <v>133</v>
      </c>
      <c r="BM164" s="213" t="s">
        <v>203</v>
      </c>
    </row>
    <row r="165" s="2" customFormat="1">
      <c r="A165" s="40"/>
      <c r="B165" s="41"/>
      <c r="C165" s="42"/>
      <c r="D165" s="215" t="s">
        <v>135</v>
      </c>
      <c r="E165" s="42"/>
      <c r="F165" s="216" t="s">
        <v>204</v>
      </c>
      <c r="G165" s="42"/>
      <c r="H165" s="42"/>
      <c r="I165" s="217"/>
      <c r="J165" s="42"/>
      <c r="K165" s="42"/>
      <c r="L165" s="46"/>
      <c r="M165" s="218"/>
      <c r="N165" s="219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135</v>
      </c>
      <c r="AU165" s="19" t="s">
        <v>85</v>
      </c>
    </row>
    <row r="166" s="2" customFormat="1">
      <c r="A166" s="40"/>
      <c r="B166" s="41"/>
      <c r="C166" s="42"/>
      <c r="D166" s="220" t="s">
        <v>137</v>
      </c>
      <c r="E166" s="42"/>
      <c r="F166" s="221" t="s">
        <v>205</v>
      </c>
      <c r="G166" s="42"/>
      <c r="H166" s="42"/>
      <c r="I166" s="217"/>
      <c r="J166" s="42"/>
      <c r="K166" s="42"/>
      <c r="L166" s="46"/>
      <c r="M166" s="218"/>
      <c r="N166" s="219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137</v>
      </c>
      <c r="AU166" s="19" t="s">
        <v>85</v>
      </c>
    </row>
    <row r="167" s="2" customFormat="1">
      <c r="A167" s="40"/>
      <c r="B167" s="41"/>
      <c r="C167" s="42"/>
      <c r="D167" s="215" t="s">
        <v>139</v>
      </c>
      <c r="E167" s="42"/>
      <c r="F167" s="222" t="s">
        <v>178</v>
      </c>
      <c r="G167" s="42"/>
      <c r="H167" s="42"/>
      <c r="I167" s="217"/>
      <c r="J167" s="42"/>
      <c r="K167" s="42"/>
      <c r="L167" s="46"/>
      <c r="M167" s="218"/>
      <c r="N167" s="219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139</v>
      </c>
      <c r="AU167" s="19" t="s">
        <v>85</v>
      </c>
    </row>
    <row r="168" s="13" customFormat="1">
      <c r="A168" s="13"/>
      <c r="B168" s="223"/>
      <c r="C168" s="224"/>
      <c r="D168" s="215" t="s">
        <v>141</v>
      </c>
      <c r="E168" s="225" t="s">
        <v>19</v>
      </c>
      <c r="F168" s="226" t="s">
        <v>206</v>
      </c>
      <c r="G168" s="224"/>
      <c r="H168" s="225" t="s">
        <v>19</v>
      </c>
      <c r="I168" s="227"/>
      <c r="J168" s="224"/>
      <c r="K168" s="224"/>
      <c r="L168" s="228"/>
      <c r="M168" s="229"/>
      <c r="N168" s="230"/>
      <c r="O168" s="230"/>
      <c r="P168" s="230"/>
      <c r="Q168" s="230"/>
      <c r="R168" s="230"/>
      <c r="S168" s="230"/>
      <c r="T168" s="23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2" t="s">
        <v>141</v>
      </c>
      <c r="AU168" s="232" t="s">
        <v>85</v>
      </c>
      <c r="AV168" s="13" t="s">
        <v>83</v>
      </c>
      <c r="AW168" s="13" t="s">
        <v>35</v>
      </c>
      <c r="AX168" s="13" t="s">
        <v>75</v>
      </c>
      <c r="AY168" s="232" t="s">
        <v>126</v>
      </c>
    </row>
    <row r="169" s="14" customFormat="1">
      <c r="A169" s="14"/>
      <c r="B169" s="233"/>
      <c r="C169" s="234"/>
      <c r="D169" s="215" t="s">
        <v>141</v>
      </c>
      <c r="E169" s="235" t="s">
        <v>19</v>
      </c>
      <c r="F169" s="236" t="s">
        <v>172</v>
      </c>
      <c r="G169" s="234"/>
      <c r="H169" s="237">
        <v>105.5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141</v>
      </c>
      <c r="AU169" s="243" t="s">
        <v>85</v>
      </c>
      <c r="AV169" s="14" t="s">
        <v>85</v>
      </c>
      <c r="AW169" s="14" t="s">
        <v>35</v>
      </c>
      <c r="AX169" s="14" t="s">
        <v>83</v>
      </c>
      <c r="AY169" s="243" t="s">
        <v>126</v>
      </c>
    </row>
    <row r="170" s="2" customFormat="1" ht="16.5" customHeight="1">
      <c r="A170" s="40"/>
      <c r="B170" s="41"/>
      <c r="C170" s="202" t="s">
        <v>207</v>
      </c>
      <c r="D170" s="202" t="s">
        <v>128</v>
      </c>
      <c r="E170" s="203" t="s">
        <v>208</v>
      </c>
      <c r="F170" s="204" t="s">
        <v>209</v>
      </c>
      <c r="G170" s="205" t="s">
        <v>131</v>
      </c>
      <c r="H170" s="206">
        <v>105</v>
      </c>
      <c r="I170" s="207"/>
      <c r="J170" s="208">
        <f>ROUND(I170*H170,2)</f>
        <v>0</v>
      </c>
      <c r="K170" s="204" t="s">
        <v>132</v>
      </c>
      <c r="L170" s="46"/>
      <c r="M170" s="209" t="s">
        <v>19</v>
      </c>
      <c r="N170" s="210" t="s">
        <v>46</v>
      </c>
      <c r="O170" s="86"/>
      <c r="P170" s="211">
        <f>O170*H170</f>
        <v>0</v>
      </c>
      <c r="Q170" s="211">
        <v>0</v>
      </c>
      <c r="R170" s="211">
        <f>Q170*H170</f>
        <v>0</v>
      </c>
      <c r="S170" s="211">
        <v>0.22</v>
      </c>
      <c r="T170" s="212">
        <f>S170*H170</f>
        <v>23.100000000000001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3" t="s">
        <v>133</v>
      </c>
      <c r="AT170" s="213" t="s">
        <v>128</v>
      </c>
      <c r="AU170" s="213" t="s">
        <v>85</v>
      </c>
      <c r="AY170" s="19" t="s">
        <v>126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9" t="s">
        <v>83</v>
      </c>
      <c r="BK170" s="214">
        <f>ROUND(I170*H170,2)</f>
        <v>0</v>
      </c>
      <c r="BL170" s="19" t="s">
        <v>133</v>
      </c>
      <c r="BM170" s="213" t="s">
        <v>210</v>
      </c>
    </row>
    <row r="171" s="2" customFormat="1">
      <c r="A171" s="40"/>
      <c r="B171" s="41"/>
      <c r="C171" s="42"/>
      <c r="D171" s="215" t="s">
        <v>135</v>
      </c>
      <c r="E171" s="42"/>
      <c r="F171" s="216" t="s">
        <v>211</v>
      </c>
      <c r="G171" s="42"/>
      <c r="H171" s="42"/>
      <c r="I171" s="217"/>
      <c r="J171" s="42"/>
      <c r="K171" s="42"/>
      <c r="L171" s="46"/>
      <c r="M171" s="218"/>
      <c r="N171" s="219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135</v>
      </c>
      <c r="AU171" s="19" t="s">
        <v>85</v>
      </c>
    </row>
    <row r="172" s="2" customFormat="1">
      <c r="A172" s="40"/>
      <c r="B172" s="41"/>
      <c r="C172" s="42"/>
      <c r="D172" s="220" t="s">
        <v>137</v>
      </c>
      <c r="E172" s="42"/>
      <c r="F172" s="221" t="s">
        <v>212</v>
      </c>
      <c r="G172" s="42"/>
      <c r="H172" s="42"/>
      <c r="I172" s="217"/>
      <c r="J172" s="42"/>
      <c r="K172" s="42"/>
      <c r="L172" s="46"/>
      <c r="M172" s="218"/>
      <c r="N172" s="219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137</v>
      </c>
      <c r="AU172" s="19" t="s">
        <v>85</v>
      </c>
    </row>
    <row r="173" s="2" customFormat="1">
      <c r="A173" s="40"/>
      <c r="B173" s="41"/>
      <c r="C173" s="42"/>
      <c r="D173" s="215" t="s">
        <v>139</v>
      </c>
      <c r="E173" s="42"/>
      <c r="F173" s="222" t="s">
        <v>178</v>
      </c>
      <c r="G173" s="42"/>
      <c r="H173" s="42"/>
      <c r="I173" s="217"/>
      <c r="J173" s="42"/>
      <c r="K173" s="42"/>
      <c r="L173" s="46"/>
      <c r="M173" s="218"/>
      <c r="N173" s="219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139</v>
      </c>
      <c r="AU173" s="19" t="s">
        <v>85</v>
      </c>
    </row>
    <row r="174" s="13" customFormat="1">
      <c r="A174" s="13"/>
      <c r="B174" s="223"/>
      <c r="C174" s="224"/>
      <c r="D174" s="215" t="s">
        <v>141</v>
      </c>
      <c r="E174" s="225" t="s">
        <v>19</v>
      </c>
      <c r="F174" s="226" t="s">
        <v>179</v>
      </c>
      <c r="G174" s="224"/>
      <c r="H174" s="225" t="s">
        <v>19</v>
      </c>
      <c r="I174" s="227"/>
      <c r="J174" s="224"/>
      <c r="K174" s="224"/>
      <c r="L174" s="228"/>
      <c r="M174" s="229"/>
      <c r="N174" s="230"/>
      <c r="O174" s="230"/>
      <c r="P174" s="230"/>
      <c r="Q174" s="230"/>
      <c r="R174" s="230"/>
      <c r="S174" s="230"/>
      <c r="T174" s="23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2" t="s">
        <v>141</v>
      </c>
      <c r="AU174" s="232" t="s">
        <v>85</v>
      </c>
      <c r="AV174" s="13" t="s">
        <v>83</v>
      </c>
      <c r="AW174" s="13" t="s">
        <v>35</v>
      </c>
      <c r="AX174" s="13" t="s">
        <v>75</v>
      </c>
      <c r="AY174" s="232" t="s">
        <v>126</v>
      </c>
    </row>
    <row r="175" s="14" customFormat="1">
      <c r="A175" s="14"/>
      <c r="B175" s="233"/>
      <c r="C175" s="234"/>
      <c r="D175" s="215" t="s">
        <v>141</v>
      </c>
      <c r="E175" s="235" t="s">
        <v>19</v>
      </c>
      <c r="F175" s="236" t="s">
        <v>180</v>
      </c>
      <c r="G175" s="234"/>
      <c r="H175" s="237">
        <v>105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3" t="s">
        <v>141</v>
      </c>
      <c r="AU175" s="243" t="s">
        <v>85</v>
      </c>
      <c r="AV175" s="14" t="s">
        <v>85</v>
      </c>
      <c r="AW175" s="14" t="s">
        <v>35</v>
      </c>
      <c r="AX175" s="14" t="s">
        <v>83</v>
      </c>
      <c r="AY175" s="243" t="s">
        <v>126</v>
      </c>
    </row>
    <row r="176" s="2" customFormat="1" ht="16.5" customHeight="1">
      <c r="A176" s="40"/>
      <c r="B176" s="41"/>
      <c r="C176" s="202" t="s">
        <v>213</v>
      </c>
      <c r="D176" s="202" t="s">
        <v>128</v>
      </c>
      <c r="E176" s="203" t="s">
        <v>214</v>
      </c>
      <c r="F176" s="204" t="s">
        <v>215</v>
      </c>
      <c r="G176" s="205" t="s">
        <v>131</v>
      </c>
      <c r="H176" s="206">
        <v>2988.8000000000002</v>
      </c>
      <c r="I176" s="207"/>
      <c r="J176" s="208">
        <f>ROUND(I176*H176,2)</f>
        <v>0</v>
      </c>
      <c r="K176" s="204" t="s">
        <v>132</v>
      </c>
      <c r="L176" s="46"/>
      <c r="M176" s="209" t="s">
        <v>19</v>
      </c>
      <c r="N176" s="210" t="s">
        <v>46</v>
      </c>
      <c r="O176" s="86"/>
      <c r="P176" s="211">
        <f>O176*H176</f>
        <v>0</v>
      </c>
      <c r="Q176" s="211">
        <v>0</v>
      </c>
      <c r="R176" s="211">
        <f>Q176*H176</f>
        <v>0</v>
      </c>
      <c r="S176" s="211">
        <v>0.28999999999999998</v>
      </c>
      <c r="T176" s="212">
        <f>S176*H176</f>
        <v>866.75199999999995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3" t="s">
        <v>133</v>
      </c>
      <c r="AT176" s="213" t="s">
        <v>128</v>
      </c>
      <c r="AU176" s="213" t="s">
        <v>85</v>
      </c>
      <c r="AY176" s="19" t="s">
        <v>126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9" t="s">
        <v>83</v>
      </c>
      <c r="BK176" s="214">
        <f>ROUND(I176*H176,2)</f>
        <v>0</v>
      </c>
      <c r="BL176" s="19" t="s">
        <v>133</v>
      </c>
      <c r="BM176" s="213" t="s">
        <v>216</v>
      </c>
    </row>
    <row r="177" s="2" customFormat="1">
      <c r="A177" s="40"/>
      <c r="B177" s="41"/>
      <c r="C177" s="42"/>
      <c r="D177" s="215" t="s">
        <v>135</v>
      </c>
      <c r="E177" s="42"/>
      <c r="F177" s="216" t="s">
        <v>217</v>
      </c>
      <c r="G177" s="42"/>
      <c r="H177" s="42"/>
      <c r="I177" s="217"/>
      <c r="J177" s="42"/>
      <c r="K177" s="42"/>
      <c r="L177" s="46"/>
      <c r="M177" s="218"/>
      <c r="N177" s="219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135</v>
      </c>
      <c r="AU177" s="19" t="s">
        <v>85</v>
      </c>
    </row>
    <row r="178" s="2" customFormat="1">
      <c r="A178" s="40"/>
      <c r="B178" s="41"/>
      <c r="C178" s="42"/>
      <c r="D178" s="220" t="s">
        <v>137</v>
      </c>
      <c r="E178" s="42"/>
      <c r="F178" s="221" t="s">
        <v>218</v>
      </c>
      <c r="G178" s="42"/>
      <c r="H178" s="42"/>
      <c r="I178" s="217"/>
      <c r="J178" s="42"/>
      <c r="K178" s="42"/>
      <c r="L178" s="46"/>
      <c r="M178" s="218"/>
      <c r="N178" s="219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137</v>
      </c>
      <c r="AU178" s="19" t="s">
        <v>85</v>
      </c>
    </row>
    <row r="179" s="2" customFormat="1">
      <c r="A179" s="40"/>
      <c r="B179" s="41"/>
      <c r="C179" s="42"/>
      <c r="D179" s="215" t="s">
        <v>139</v>
      </c>
      <c r="E179" s="42"/>
      <c r="F179" s="222" t="s">
        <v>178</v>
      </c>
      <c r="G179" s="42"/>
      <c r="H179" s="42"/>
      <c r="I179" s="217"/>
      <c r="J179" s="42"/>
      <c r="K179" s="42"/>
      <c r="L179" s="46"/>
      <c r="M179" s="218"/>
      <c r="N179" s="219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139</v>
      </c>
      <c r="AU179" s="19" t="s">
        <v>85</v>
      </c>
    </row>
    <row r="180" s="13" customFormat="1">
      <c r="A180" s="13"/>
      <c r="B180" s="223"/>
      <c r="C180" s="224"/>
      <c r="D180" s="215" t="s">
        <v>141</v>
      </c>
      <c r="E180" s="225" t="s">
        <v>19</v>
      </c>
      <c r="F180" s="226" t="s">
        <v>219</v>
      </c>
      <c r="G180" s="224"/>
      <c r="H180" s="225" t="s">
        <v>19</v>
      </c>
      <c r="I180" s="227"/>
      <c r="J180" s="224"/>
      <c r="K180" s="224"/>
      <c r="L180" s="228"/>
      <c r="M180" s="229"/>
      <c r="N180" s="230"/>
      <c r="O180" s="230"/>
      <c r="P180" s="230"/>
      <c r="Q180" s="230"/>
      <c r="R180" s="230"/>
      <c r="S180" s="230"/>
      <c r="T180" s="23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2" t="s">
        <v>141</v>
      </c>
      <c r="AU180" s="232" t="s">
        <v>85</v>
      </c>
      <c r="AV180" s="13" t="s">
        <v>83</v>
      </c>
      <c r="AW180" s="13" t="s">
        <v>35</v>
      </c>
      <c r="AX180" s="13" t="s">
        <v>75</v>
      </c>
      <c r="AY180" s="232" t="s">
        <v>126</v>
      </c>
    </row>
    <row r="181" s="14" customFormat="1">
      <c r="A181" s="14"/>
      <c r="B181" s="233"/>
      <c r="C181" s="234"/>
      <c r="D181" s="215" t="s">
        <v>141</v>
      </c>
      <c r="E181" s="235" t="s">
        <v>19</v>
      </c>
      <c r="F181" s="236" t="s">
        <v>220</v>
      </c>
      <c r="G181" s="234"/>
      <c r="H181" s="237">
        <v>2988.8000000000002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141</v>
      </c>
      <c r="AU181" s="243" t="s">
        <v>85</v>
      </c>
      <c r="AV181" s="14" t="s">
        <v>85</v>
      </c>
      <c r="AW181" s="14" t="s">
        <v>35</v>
      </c>
      <c r="AX181" s="14" t="s">
        <v>83</v>
      </c>
      <c r="AY181" s="243" t="s">
        <v>126</v>
      </c>
    </row>
    <row r="182" s="2" customFormat="1" ht="16.5" customHeight="1">
      <c r="A182" s="40"/>
      <c r="B182" s="41"/>
      <c r="C182" s="202" t="s">
        <v>221</v>
      </c>
      <c r="D182" s="202" t="s">
        <v>128</v>
      </c>
      <c r="E182" s="203" t="s">
        <v>222</v>
      </c>
      <c r="F182" s="204" t="s">
        <v>223</v>
      </c>
      <c r="G182" s="205" t="s">
        <v>131</v>
      </c>
      <c r="H182" s="206">
        <v>18.800000000000001</v>
      </c>
      <c r="I182" s="207"/>
      <c r="J182" s="208">
        <f>ROUND(I182*H182,2)</f>
        <v>0</v>
      </c>
      <c r="K182" s="204" t="s">
        <v>132</v>
      </c>
      <c r="L182" s="46"/>
      <c r="M182" s="209" t="s">
        <v>19</v>
      </c>
      <c r="N182" s="210" t="s">
        <v>46</v>
      </c>
      <c r="O182" s="86"/>
      <c r="P182" s="211">
        <f>O182*H182</f>
        <v>0</v>
      </c>
      <c r="Q182" s="211">
        <v>0</v>
      </c>
      <c r="R182" s="211">
        <f>Q182*H182</f>
        <v>0</v>
      </c>
      <c r="S182" s="211">
        <v>0.17000000000000001</v>
      </c>
      <c r="T182" s="212">
        <f>S182*H182</f>
        <v>3.1960000000000002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3" t="s">
        <v>133</v>
      </c>
      <c r="AT182" s="213" t="s">
        <v>128</v>
      </c>
      <c r="AU182" s="213" t="s">
        <v>85</v>
      </c>
      <c r="AY182" s="19" t="s">
        <v>126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9" t="s">
        <v>83</v>
      </c>
      <c r="BK182" s="214">
        <f>ROUND(I182*H182,2)</f>
        <v>0</v>
      </c>
      <c r="BL182" s="19" t="s">
        <v>133</v>
      </c>
      <c r="BM182" s="213" t="s">
        <v>224</v>
      </c>
    </row>
    <row r="183" s="2" customFormat="1">
      <c r="A183" s="40"/>
      <c r="B183" s="41"/>
      <c r="C183" s="42"/>
      <c r="D183" s="215" t="s">
        <v>135</v>
      </c>
      <c r="E183" s="42"/>
      <c r="F183" s="216" t="s">
        <v>225</v>
      </c>
      <c r="G183" s="42"/>
      <c r="H183" s="42"/>
      <c r="I183" s="217"/>
      <c r="J183" s="42"/>
      <c r="K183" s="42"/>
      <c r="L183" s="46"/>
      <c r="M183" s="218"/>
      <c r="N183" s="219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135</v>
      </c>
      <c r="AU183" s="19" t="s">
        <v>85</v>
      </c>
    </row>
    <row r="184" s="2" customFormat="1">
      <c r="A184" s="40"/>
      <c r="B184" s="41"/>
      <c r="C184" s="42"/>
      <c r="D184" s="220" t="s">
        <v>137</v>
      </c>
      <c r="E184" s="42"/>
      <c r="F184" s="221" t="s">
        <v>226</v>
      </c>
      <c r="G184" s="42"/>
      <c r="H184" s="42"/>
      <c r="I184" s="217"/>
      <c r="J184" s="42"/>
      <c r="K184" s="42"/>
      <c r="L184" s="46"/>
      <c r="M184" s="218"/>
      <c r="N184" s="219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137</v>
      </c>
      <c r="AU184" s="19" t="s">
        <v>85</v>
      </c>
    </row>
    <row r="185" s="2" customFormat="1">
      <c r="A185" s="40"/>
      <c r="B185" s="41"/>
      <c r="C185" s="42"/>
      <c r="D185" s="215" t="s">
        <v>139</v>
      </c>
      <c r="E185" s="42"/>
      <c r="F185" s="222" t="s">
        <v>178</v>
      </c>
      <c r="G185" s="42"/>
      <c r="H185" s="42"/>
      <c r="I185" s="217"/>
      <c r="J185" s="42"/>
      <c r="K185" s="42"/>
      <c r="L185" s="46"/>
      <c r="M185" s="218"/>
      <c r="N185" s="219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139</v>
      </c>
      <c r="AU185" s="19" t="s">
        <v>85</v>
      </c>
    </row>
    <row r="186" s="13" customFormat="1">
      <c r="A186" s="13"/>
      <c r="B186" s="223"/>
      <c r="C186" s="224"/>
      <c r="D186" s="215" t="s">
        <v>141</v>
      </c>
      <c r="E186" s="225" t="s">
        <v>19</v>
      </c>
      <c r="F186" s="226" t="s">
        <v>227</v>
      </c>
      <c r="G186" s="224"/>
      <c r="H186" s="225" t="s">
        <v>19</v>
      </c>
      <c r="I186" s="227"/>
      <c r="J186" s="224"/>
      <c r="K186" s="224"/>
      <c r="L186" s="228"/>
      <c r="M186" s="229"/>
      <c r="N186" s="230"/>
      <c r="O186" s="230"/>
      <c r="P186" s="230"/>
      <c r="Q186" s="230"/>
      <c r="R186" s="230"/>
      <c r="S186" s="230"/>
      <c r="T186" s="23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2" t="s">
        <v>141</v>
      </c>
      <c r="AU186" s="232" t="s">
        <v>85</v>
      </c>
      <c r="AV186" s="13" t="s">
        <v>83</v>
      </c>
      <c r="AW186" s="13" t="s">
        <v>35</v>
      </c>
      <c r="AX186" s="13" t="s">
        <v>75</v>
      </c>
      <c r="AY186" s="232" t="s">
        <v>126</v>
      </c>
    </row>
    <row r="187" s="14" customFormat="1">
      <c r="A187" s="14"/>
      <c r="B187" s="233"/>
      <c r="C187" s="234"/>
      <c r="D187" s="215" t="s">
        <v>141</v>
      </c>
      <c r="E187" s="235" t="s">
        <v>19</v>
      </c>
      <c r="F187" s="236" t="s">
        <v>228</v>
      </c>
      <c r="G187" s="234"/>
      <c r="H187" s="237">
        <v>1.8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3" t="s">
        <v>141</v>
      </c>
      <c r="AU187" s="243" t="s">
        <v>85</v>
      </c>
      <c r="AV187" s="14" t="s">
        <v>85</v>
      </c>
      <c r="AW187" s="14" t="s">
        <v>35</v>
      </c>
      <c r="AX187" s="14" t="s">
        <v>75</v>
      </c>
      <c r="AY187" s="243" t="s">
        <v>126</v>
      </c>
    </row>
    <row r="188" s="13" customFormat="1">
      <c r="A188" s="13"/>
      <c r="B188" s="223"/>
      <c r="C188" s="224"/>
      <c r="D188" s="215" t="s">
        <v>141</v>
      </c>
      <c r="E188" s="225" t="s">
        <v>19</v>
      </c>
      <c r="F188" s="226" t="s">
        <v>229</v>
      </c>
      <c r="G188" s="224"/>
      <c r="H188" s="225" t="s">
        <v>19</v>
      </c>
      <c r="I188" s="227"/>
      <c r="J188" s="224"/>
      <c r="K188" s="224"/>
      <c r="L188" s="228"/>
      <c r="M188" s="229"/>
      <c r="N188" s="230"/>
      <c r="O188" s="230"/>
      <c r="P188" s="230"/>
      <c r="Q188" s="230"/>
      <c r="R188" s="230"/>
      <c r="S188" s="230"/>
      <c r="T188" s="23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2" t="s">
        <v>141</v>
      </c>
      <c r="AU188" s="232" t="s">
        <v>85</v>
      </c>
      <c r="AV188" s="13" t="s">
        <v>83</v>
      </c>
      <c r="AW188" s="13" t="s">
        <v>35</v>
      </c>
      <c r="AX188" s="13" t="s">
        <v>75</v>
      </c>
      <c r="AY188" s="232" t="s">
        <v>126</v>
      </c>
    </row>
    <row r="189" s="14" customFormat="1">
      <c r="A189" s="14"/>
      <c r="B189" s="233"/>
      <c r="C189" s="234"/>
      <c r="D189" s="215" t="s">
        <v>141</v>
      </c>
      <c r="E189" s="235" t="s">
        <v>19</v>
      </c>
      <c r="F189" s="236" t="s">
        <v>230</v>
      </c>
      <c r="G189" s="234"/>
      <c r="H189" s="237">
        <v>4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141</v>
      </c>
      <c r="AU189" s="243" t="s">
        <v>85</v>
      </c>
      <c r="AV189" s="14" t="s">
        <v>85</v>
      </c>
      <c r="AW189" s="14" t="s">
        <v>35</v>
      </c>
      <c r="AX189" s="14" t="s">
        <v>75</v>
      </c>
      <c r="AY189" s="243" t="s">
        <v>126</v>
      </c>
    </row>
    <row r="190" s="16" customFormat="1">
      <c r="A190" s="16"/>
      <c r="B190" s="255"/>
      <c r="C190" s="256"/>
      <c r="D190" s="215" t="s">
        <v>141</v>
      </c>
      <c r="E190" s="257" t="s">
        <v>19</v>
      </c>
      <c r="F190" s="258" t="s">
        <v>156</v>
      </c>
      <c r="G190" s="256"/>
      <c r="H190" s="259">
        <v>5.7999999999999998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65" t="s">
        <v>141</v>
      </c>
      <c r="AU190" s="265" t="s">
        <v>85</v>
      </c>
      <c r="AV190" s="16" t="s">
        <v>157</v>
      </c>
      <c r="AW190" s="16" t="s">
        <v>35</v>
      </c>
      <c r="AX190" s="16" t="s">
        <v>75</v>
      </c>
      <c r="AY190" s="265" t="s">
        <v>126</v>
      </c>
    </row>
    <row r="191" s="13" customFormat="1">
      <c r="A191" s="13"/>
      <c r="B191" s="223"/>
      <c r="C191" s="224"/>
      <c r="D191" s="215" t="s">
        <v>141</v>
      </c>
      <c r="E191" s="225" t="s">
        <v>19</v>
      </c>
      <c r="F191" s="226" t="s">
        <v>161</v>
      </c>
      <c r="G191" s="224"/>
      <c r="H191" s="225" t="s">
        <v>19</v>
      </c>
      <c r="I191" s="227"/>
      <c r="J191" s="224"/>
      <c r="K191" s="224"/>
      <c r="L191" s="228"/>
      <c r="M191" s="229"/>
      <c r="N191" s="230"/>
      <c r="O191" s="230"/>
      <c r="P191" s="230"/>
      <c r="Q191" s="230"/>
      <c r="R191" s="230"/>
      <c r="S191" s="230"/>
      <c r="T191" s="23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2" t="s">
        <v>141</v>
      </c>
      <c r="AU191" s="232" t="s">
        <v>85</v>
      </c>
      <c r="AV191" s="13" t="s">
        <v>83</v>
      </c>
      <c r="AW191" s="13" t="s">
        <v>35</v>
      </c>
      <c r="AX191" s="13" t="s">
        <v>75</v>
      </c>
      <c r="AY191" s="232" t="s">
        <v>126</v>
      </c>
    </row>
    <row r="192" s="14" customFormat="1">
      <c r="A192" s="14"/>
      <c r="B192" s="233"/>
      <c r="C192" s="234"/>
      <c r="D192" s="215" t="s">
        <v>141</v>
      </c>
      <c r="E192" s="235" t="s">
        <v>19</v>
      </c>
      <c r="F192" s="236" t="s">
        <v>231</v>
      </c>
      <c r="G192" s="234"/>
      <c r="H192" s="237">
        <v>13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3" t="s">
        <v>141</v>
      </c>
      <c r="AU192" s="243" t="s">
        <v>85</v>
      </c>
      <c r="AV192" s="14" t="s">
        <v>85</v>
      </c>
      <c r="AW192" s="14" t="s">
        <v>35</v>
      </c>
      <c r="AX192" s="14" t="s">
        <v>75</v>
      </c>
      <c r="AY192" s="243" t="s">
        <v>126</v>
      </c>
    </row>
    <row r="193" s="15" customFormat="1">
      <c r="A193" s="15"/>
      <c r="B193" s="244"/>
      <c r="C193" s="245"/>
      <c r="D193" s="215" t="s">
        <v>141</v>
      </c>
      <c r="E193" s="246" t="s">
        <v>19</v>
      </c>
      <c r="F193" s="247" t="s">
        <v>146</v>
      </c>
      <c r="G193" s="245"/>
      <c r="H193" s="248">
        <v>18.800000000000001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4" t="s">
        <v>141</v>
      </c>
      <c r="AU193" s="254" t="s">
        <v>85</v>
      </c>
      <c r="AV193" s="15" t="s">
        <v>133</v>
      </c>
      <c r="AW193" s="15" t="s">
        <v>35</v>
      </c>
      <c r="AX193" s="15" t="s">
        <v>83</v>
      </c>
      <c r="AY193" s="254" t="s">
        <v>126</v>
      </c>
    </row>
    <row r="194" s="2" customFormat="1" ht="16.5" customHeight="1">
      <c r="A194" s="40"/>
      <c r="B194" s="41"/>
      <c r="C194" s="202" t="s">
        <v>232</v>
      </c>
      <c r="D194" s="202" t="s">
        <v>128</v>
      </c>
      <c r="E194" s="203" t="s">
        <v>233</v>
      </c>
      <c r="F194" s="204" t="s">
        <v>234</v>
      </c>
      <c r="G194" s="205" t="s">
        <v>131</v>
      </c>
      <c r="H194" s="206">
        <v>125.3</v>
      </c>
      <c r="I194" s="207"/>
      <c r="J194" s="208">
        <f>ROUND(I194*H194,2)</f>
        <v>0</v>
      </c>
      <c r="K194" s="204" t="s">
        <v>132</v>
      </c>
      <c r="L194" s="46"/>
      <c r="M194" s="209" t="s">
        <v>19</v>
      </c>
      <c r="N194" s="210" t="s">
        <v>46</v>
      </c>
      <c r="O194" s="86"/>
      <c r="P194" s="211">
        <f>O194*H194</f>
        <v>0</v>
      </c>
      <c r="Q194" s="211">
        <v>0</v>
      </c>
      <c r="R194" s="211">
        <f>Q194*H194</f>
        <v>0</v>
      </c>
      <c r="S194" s="211">
        <v>0.28999999999999998</v>
      </c>
      <c r="T194" s="212">
        <f>S194*H194</f>
        <v>36.336999999999996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3" t="s">
        <v>133</v>
      </c>
      <c r="AT194" s="213" t="s">
        <v>128</v>
      </c>
      <c r="AU194" s="213" t="s">
        <v>85</v>
      </c>
      <c r="AY194" s="19" t="s">
        <v>126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9" t="s">
        <v>83</v>
      </c>
      <c r="BK194" s="214">
        <f>ROUND(I194*H194,2)</f>
        <v>0</v>
      </c>
      <c r="BL194" s="19" t="s">
        <v>133</v>
      </c>
      <c r="BM194" s="213" t="s">
        <v>235</v>
      </c>
    </row>
    <row r="195" s="2" customFormat="1">
      <c r="A195" s="40"/>
      <c r="B195" s="41"/>
      <c r="C195" s="42"/>
      <c r="D195" s="215" t="s">
        <v>135</v>
      </c>
      <c r="E195" s="42"/>
      <c r="F195" s="216" t="s">
        <v>236</v>
      </c>
      <c r="G195" s="42"/>
      <c r="H195" s="42"/>
      <c r="I195" s="217"/>
      <c r="J195" s="42"/>
      <c r="K195" s="42"/>
      <c r="L195" s="46"/>
      <c r="M195" s="218"/>
      <c r="N195" s="219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135</v>
      </c>
      <c r="AU195" s="19" t="s">
        <v>85</v>
      </c>
    </row>
    <row r="196" s="2" customFormat="1">
      <c r="A196" s="40"/>
      <c r="B196" s="41"/>
      <c r="C196" s="42"/>
      <c r="D196" s="220" t="s">
        <v>137</v>
      </c>
      <c r="E196" s="42"/>
      <c r="F196" s="221" t="s">
        <v>237</v>
      </c>
      <c r="G196" s="42"/>
      <c r="H196" s="42"/>
      <c r="I196" s="217"/>
      <c r="J196" s="42"/>
      <c r="K196" s="42"/>
      <c r="L196" s="46"/>
      <c r="M196" s="218"/>
      <c r="N196" s="219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137</v>
      </c>
      <c r="AU196" s="19" t="s">
        <v>85</v>
      </c>
    </row>
    <row r="197" s="2" customFormat="1">
      <c r="A197" s="40"/>
      <c r="B197" s="41"/>
      <c r="C197" s="42"/>
      <c r="D197" s="215" t="s">
        <v>139</v>
      </c>
      <c r="E197" s="42"/>
      <c r="F197" s="222" t="s">
        <v>178</v>
      </c>
      <c r="G197" s="42"/>
      <c r="H197" s="42"/>
      <c r="I197" s="217"/>
      <c r="J197" s="42"/>
      <c r="K197" s="42"/>
      <c r="L197" s="46"/>
      <c r="M197" s="218"/>
      <c r="N197" s="219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139</v>
      </c>
      <c r="AU197" s="19" t="s">
        <v>85</v>
      </c>
    </row>
    <row r="198" s="13" customFormat="1">
      <c r="A198" s="13"/>
      <c r="B198" s="223"/>
      <c r="C198" s="224"/>
      <c r="D198" s="215" t="s">
        <v>141</v>
      </c>
      <c r="E198" s="225" t="s">
        <v>19</v>
      </c>
      <c r="F198" s="226" t="s">
        <v>152</v>
      </c>
      <c r="G198" s="224"/>
      <c r="H198" s="225" t="s">
        <v>19</v>
      </c>
      <c r="I198" s="227"/>
      <c r="J198" s="224"/>
      <c r="K198" s="224"/>
      <c r="L198" s="228"/>
      <c r="M198" s="229"/>
      <c r="N198" s="230"/>
      <c r="O198" s="230"/>
      <c r="P198" s="230"/>
      <c r="Q198" s="230"/>
      <c r="R198" s="230"/>
      <c r="S198" s="230"/>
      <c r="T198" s="23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2" t="s">
        <v>141</v>
      </c>
      <c r="AU198" s="232" t="s">
        <v>85</v>
      </c>
      <c r="AV198" s="13" t="s">
        <v>83</v>
      </c>
      <c r="AW198" s="13" t="s">
        <v>35</v>
      </c>
      <c r="AX198" s="13" t="s">
        <v>75</v>
      </c>
      <c r="AY198" s="232" t="s">
        <v>126</v>
      </c>
    </row>
    <row r="199" s="14" customFormat="1">
      <c r="A199" s="14"/>
      <c r="B199" s="233"/>
      <c r="C199" s="234"/>
      <c r="D199" s="215" t="s">
        <v>141</v>
      </c>
      <c r="E199" s="235" t="s">
        <v>19</v>
      </c>
      <c r="F199" s="236" t="s">
        <v>238</v>
      </c>
      <c r="G199" s="234"/>
      <c r="H199" s="237">
        <v>5.5999999999999996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141</v>
      </c>
      <c r="AU199" s="243" t="s">
        <v>85</v>
      </c>
      <c r="AV199" s="14" t="s">
        <v>85</v>
      </c>
      <c r="AW199" s="14" t="s">
        <v>35</v>
      </c>
      <c r="AX199" s="14" t="s">
        <v>75</v>
      </c>
      <c r="AY199" s="243" t="s">
        <v>126</v>
      </c>
    </row>
    <row r="200" s="14" customFormat="1">
      <c r="A200" s="14"/>
      <c r="B200" s="233"/>
      <c r="C200" s="234"/>
      <c r="D200" s="215" t="s">
        <v>141</v>
      </c>
      <c r="E200" s="235" t="s">
        <v>19</v>
      </c>
      <c r="F200" s="236" t="s">
        <v>239</v>
      </c>
      <c r="G200" s="234"/>
      <c r="H200" s="237">
        <v>15.800000000000001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3" t="s">
        <v>141</v>
      </c>
      <c r="AU200" s="243" t="s">
        <v>85</v>
      </c>
      <c r="AV200" s="14" t="s">
        <v>85</v>
      </c>
      <c r="AW200" s="14" t="s">
        <v>35</v>
      </c>
      <c r="AX200" s="14" t="s">
        <v>75</v>
      </c>
      <c r="AY200" s="243" t="s">
        <v>126</v>
      </c>
    </row>
    <row r="201" s="13" customFormat="1">
      <c r="A201" s="13"/>
      <c r="B201" s="223"/>
      <c r="C201" s="224"/>
      <c r="D201" s="215" t="s">
        <v>141</v>
      </c>
      <c r="E201" s="225" t="s">
        <v>19</v>
      </c>
      <c r="F201" s="226" t="s">
        <v>142</v>
      </c>
      <c r="G201" s="224"/>
      <c r="H201" s="225" t="s">
        <v>19</v>
      </c>
      <c r="I201" s="227"/>
      <c r="J201" s="224"/>
      <c r="K201" s="224"/>
      <c r="L201" s="228"/>
      <c r="M201" s="229"/>
      <c r="N201" s="230"/>
      <c r="O201" s="230"/>
      <c r="P201" s="230"/>
      <c r="Q201" s="230"/>
      <c r="R201" s="230"/>
      <c r="S201" s="230"/>
      <c r="T201" s="23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2" t="s">
        <v>141</v>
      </c>
      <c r="AU201" s="232" t="s">
        <v>85</v>
      </c>
      <c r="AV201" s="13" t="s">
        <v>83</v>
      </c>
      <c r="AW201" s="13" t="s">
        <v>35</v>
      </c>
      <c r="AX201" s="13" t="s">
        <v>75</v>
      </c>
      <c r="AY201" s="232" t="s">
        <v>126</v>
      </c>
    </row>
    <row r="202" s="14" customFormat="1">
      <c r="A202" s="14"/>
      <c r="B202" s="233"/>
      <c r="C202" s="234"/>
      <c r="D202" s="215" t="s">
        <v>141</v>
      </c>
      <c r="E202" s="235" t="s">
        <v>19</v>
      </c>
      <c r="F202" s="236" t="s">
        <v>240</v>
      </c>
      <c r="G202" s="234"/>
      <c r="H202" s="237">
        <v>7.4000000000000004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141</v>
      </c>
      <c r="AU202" s="243" t="s">
        <v>85</v>
      </c>
      <c r="AV202" s="14" t="s">
        <v>85</v>
      </c>
      <c r="AW202" s="14" t="s">
        <v>35</v>
      </c>
      <c r="AX202" s="14" t="s">
        <v>75</v>
      </c>
      <c r="AY202" s="243" t="s">
        <v>126</v>
      </c>
    </row>
    <row r="203" s="14" customFormat="1">
      <c r="A203" s="14"/>
      <c r="B203" s="233"/>
      <c r="C203" s="234"/>
      <c r="D203" s="215" t="s">
        <v>141</v>
      </c>
      <c r="E203" s="235" t="s">
        <v>19</v>
      </c>
      <c r="F203" s="236" t="s">
        <v>241</v>
      </c>
      <c r="G203" s="234"/>
      <c r="H203" s="237">
        <v>22.899999999999999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141</v>
      </c>
      <c r="AU203" s="243" t="s">
        <v>85</v>
      </c>
      <c r="AV203" s="14" t="s">
        <v>85</v>
      </c>
      <c r="AW203" s="14" t="s">
        <v>35</v>
      </c>
      <c r="AX203" s="14" t="s">
        <v>75</v>
      </c>
      <c r="AY203" s="243" t="s">
        <v>126</v>
      </c>
    </row>
    <row r="204" s="13" customFormat="1">
      <c r="A204" s="13"/>
      <c r="B204" s="223"/>
      <c r="C204" s="224"/>
      <c r="D204" s="215" t="s">
        <v>141</v>
      </c>
      <c r="E204" s="225" t="s">
        <v>19</v>
      </c>
      <c r="F204" s="226" t="s">
        <v>143</v>
      </c>
      <c r="G204" s="224"/>
      <c r="H204" s="225" t="s">
        <v>19</v>
      </c>
      <c r="I204" s="227"/>
      <c r="J204" s="224"/>
      <c r="K204" s="224"/>
      <c r="L204" s="228"/>
      <c r="M204" s="229"/>
      <c r="N204" s="230"/>
      <c r="O204" s="230"/>
      <c r="P204" s="230"/>
      <c r="Q204" s="230"/>
      <c r="R204" s="230"/>
      <c r="S204" s="230"/>
      <c r="T204" s="23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2" t="s">
        <v>141</v>
      </c>
      <c r="AU204" s="232" t="s">
        <v>85</v>
      </c>
      <c r="AV204" s="13" t="s">
        <v>83</v>
      </c>
      <c r="AW204" s="13" t="s">
        <v>35</v>
      </c>
      <c r="AX204" s="13" t="s">
        <v>75</v>
      </c>
      <c r="AY204" s="232" t="s">
        <v>126</v>
      </c>
    </row>
    <row r="205" s="14" customFormat="1">
      <c r="A205" s="14"/>
      <c r="B205" s="233"/>
      <c r="C205" s="234"/>
      <c r="D205" s="215" t="s">
        <v>141</v>
      </c>
      <c r="E205" s="235" t="s">
        <v>19</v>
      </c>
      <c r="F205" s="236" t="s">
        <v>242</v>
      </c>
      <c r="G205" s="234"/>
      <c r="H205" s="237">
        <v>12.800000000000001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141</v>
      </c>
      <c r="AU205" s="243" t="s">
        <v>85</v>
      </c>
      <c r="AV205" s="14" t="s">
        <v>85</v>
      </c>
      <c r="AW205" s="14" t="s">
        <v>35</v>
      </c>
      <c r="AX205" s="14" t="s">
        <v>75</v>
      </c>
      <c r="AY205" s="243" t="s">
        <v>126</v>
      </c>
    </row>
    <row r="206" s="14" customFormat="1">
      <c r="A206" s="14"/>
      <c r="B206" s="233"/>
      <c r="C206" s="234"/>
      <c r="D206" s="215" t="s">
        <v>141</v>
      </c>
      <c r="E206" s="235" t="s">
        <v>19</v>
      </c>
      <c r="F206" s="236" t="s">
        <v>243</v>
      </c>
      <c r="G206" s="234"/>
      <c r="H206" s="237">
        <v>21.300000000000001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141</v>
      </c>
      <c r="AU206" s="243" t="s">
        <v>85</v>
      </c>
      <c r="AV206" s="14" t="s">
        <v>85</v>
      </c>
      <c r="AW206" s="14" t="s">
        <v>35</v>
      </c>
      <c r="AX206" s="14" t="s">
        <v>75</v>
      </c>
      <c r="AY206" s="243" t="s">
        <v>126</v>
      </c>
    </row>
    <row r="207" s="13" customFormat="1">
      <c r="A207" s="13"/>
      <c r="B207" s="223"/>
      <c r="C207" s="224"/>
      <c r="D207" s="215" t="s">
        <v>141</v>
      </c>
      <c r="E207" s="225" t="s">
        <v>19</v>
      </c>
      <c r="F207" s="226" t="s">
        <v>145</v>
      </c>
      <c r="G207" s="224"/>
      <c r="H207" s="225" t="s">
        <v>19</v>
      </c>
      <c r="I207" s="227"/>
      <c r="J207" s="224"/>
      <c r="K207" s="224"/>
      <c r="L207" s="228"/>
      <c r="M207" s="229"/>
      <c r="N207" s="230"/>
      <c r="O207" s="230"/>
      <c r="P207" s="230"/>
      <c r="Q207" s="230"/>
      <c r="R207" s="230"/>
      <c r="S207" s="230"/>
      <c r="T207" s="23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2" t="s">
        <v>141</v>
      </c>
      <c r="AU207" s="232" t="s">
        <v>85</v>
      </c>
      <c r="AV207" s="13" t="s">
        <v>83</v>
      </c>
      <c r="AW207" s="13" t="s">
        <v>35</v>
      </c>
      <c r="AX207" s="13" t="s">
        <v>75</v>
      </c>
      <c r="AY207" s="232" t="s">
        <v>126</v>
      </c>
    </row>
    <row r="208" s="14" customFormat="1">
      <c r="A208" s="14"/>
      <c r="B208" s="233"/>
      <c r="C208" s="234"/>
      <c r="D208" s="215" t="s">
        <v>141</v>
      </c>
      <c r="E208" s="235" t="s">
        <v>19</v>
      </c>
      <c r="F208" s="236" t="s">
        <v>244</v>
      </c>
      <c r="G208" s="234"/>
      <c r="H208" s="237">
        <v>7.4000000000000004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141</v>
      </c>
      <c r="AU208" s="243" t="s">
        <v>85</v>
      </c>
      <c r="AV208" s="14" t="s">
        <v>85</v>
      </c>
      <c r="AW208" s="14" t="s">
        <v>35</v>
      </c>
      <c r="AX208" s="14" t="s">
        <v>75</v>
      </c>
      <c r="AY208" s="243" t="s">
        <v>126</v>
      </c>
    </row>
    <row r="209" s="14" customFormat="1">
      <c r="A209" s="14"/>
      <c r="B209" s="233"/>
      <c r="C209" s="234"/>
      <c r="D209" s="215" t="s">
        <v>141</v>
      </c>
      <c r="E209" s="235" t="s">
        <v>19</v>
      </c>
      <c r="F209" s="236" t="s">
        <v>245</v>
      </c>
      <c r="G209" s="234"/>
      <c r="H209" s="237">
        <v>22.899999999999999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3" t="s">
        <v>141</v>
      </c>
      <c r="AU209" s="243" t="s">
        <v>85</v>
      </c>
      <c r="AV209" s="14" t="s">
        <v>85</v>
      </c>
      <c r="AW209" s="14" t="s">
        <v>35</v>
      </c>
      <c r="AX209" s="14" t="s">
        <v>75</v>
      </c>
      <c r="AY209" s="243" t="s">
        <v>126</v>
      </c>
    </row>
    <row r="210" s="16" customFormat="1">
      <c r="A210" s="16"/>
      <c r="B210" s="255"/>
      <c r="C210" s="256"/>
      <c r="D210" s="215" t="s">
        <v>141</v>
      </c>
      <c r="E210" s="257" t="s">
        <v>19</v>
      </c>
      <c r="F210" s="258" t="s">
        <v>156</v>
      </c>
      <c r="G210" s="256"/>
      <c r="H210" s="259">
        <v>116.09999999999999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5" t="s">
        <v>141</v>
      </c>
      <c r="AU210" s="265" t="s">
        <v>85</v>
      </c>
      <c r="AV210" s="16" t="s">
        <v>157</v>
      </c>
      <c r="AW210" s="16" t="s">
        <v>35</v>
      </c>
      <c r="AX210" s="16" t="s">
        <v>75</v>
      </c>
      <c r="AY210" s="265" t="s">
        <v>126</v>
      </c>
    </row>
    <row r="211" s="13" customFormat="1">
      <c r="A211" s="13"/>
      <c r="B211" s="223"/>
      <c r="C211" s="224"/>
      <c r="D211" s="215" t="s">
        <v>141</v>
      </c>
      <c r="E211" s="225" t="s">
        <v>19</v>
      </c>
      <c r="F211" s="226" t="s">
        <v>161</v>
      </c>
      <c r="G211" s="224"/>
      <c r="H211" s="225" t="s">
        <v>19</v>
      </c>
      <c r="I211" s="227"/>
      <c r="J211" s="224"/>
      <c r="K211" s="224"/>
      <c r="L211" s="228"/>
      <c r="M211" s="229"/>
      <c r="N211" s="230"/>
      <c r="O211" s="230"/>
      <c r="P211" s="230"/>
      <c r="Q211" s="230"/>
      <c r="R211" s="230"/>
      <c r="S211" s="230"/>
      <c r="T211" s="23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2" t="s">
        <v>141</v>
      </c>
      <c r="AU211" s="232" t="s">
        <v>85</v>
      </c>
      <c r="AV211" s="13" t="s">
        <v>83</v>
      </c>
      <c r="AW211" s="13" t="s">
        <v>35</v>
      </c>
      <c r="AX211" s="13" t="s">
        <v>75</v>
      </c>
      <c r="AY211" s="232" t="s">
        <v>126</v>
      </c>
    </row>
    <row r="212" s="14" customFormat="1">
      <c r="A212" s="14"/>
      <c r="B212" s="233"/>
      <c r="C212" s="234"/>
      <c r="D212" s="215" t="s">
        <v>141</v>
      </c>
      <c r="E212" s="235" t="s">
        <v>19</v>
      </c>
      <c r="F212" s="236" t="s">
        <v>162</v>
      </c>
      <c r="G212" s="234"/>
      <c r="H212" s="237">
        <v>3.2000000000000002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141</v>
      </c>
      <c r="AU212" s="243" t="s">
        <v>85</v>
      </c>
      <c r="AV212" s="14" t="s">
        <v>85</v>
      </c>
      <c r="AW212" s="14" t="s">
        <v>35</v>
      </c>
      <c r="AX212" s="14" t="s">
        <v>75</v>
      </c>
      <c r="AY212" s="243" t="s">
        <v>126</v>
      </c>
    </row>
    <row r="213" s="13" customFormat="1">
      <c r="A213" s="13"/>
      <c r="B213" s="223"/>
      <c r="C213" s="224"/>
      <c r="D213" s="215" t="s">
        <v>141</v>
      </c>
      <c r="E213" s="225" t="s">
        <v>19</v>
      </c>
      <c r="F213" s="226" t="s">
        <v>163</v>
      </c>
      <c r="G213" s="224"/>
      <c r="H213" s="225" t="s">
        <v>19</v>
      </c>
      <c r="I213" s="227"/>
      <c r="J213" s="224"/>
      <c r="K213" s="224"/>
      <c r="L213" s="228"/>
      <c r="M213" s="229"/>
      <c r="N213" s="230"/>
      <c r="O213" s="230"/>
      <c r="P213" s="230"/>
      <c r="Q213" s="230"/>
      <c r="R213" s="230"/>
      <c r="S213" s="230"/>
      <c r="T213" s="23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2" t="s">
        <v>141</v>
      </c>
      <c r="AU213" s="232" t="s">
        <v>85</v>
      </c>
      <c r="AV213" s="13" t="s">
        <v>83</v>
      </c>
      <c r="AW213" s="13" t="s">
        <v>35</v>
      </c>
      <c r="AX213" s="13" t="s">
        <v>75</v>
      </c>
      <c r="AY213" s="232" t="s">
        <v>126</v>
      </c>
    </row>
    <row r="214" s="14" customFormat="1">
      <c r="A214" s="14"/>
      <c r="B214" s="233"/>
      <c r="C214" s="234"/>
      <c r="D214" s="215" t="s">
        <v>141</v>
      </c>
      <c r="E214" s="235" t="s">
        <v>19</v>
      </c>
      <c r="F214" s="236" t="s">
        <v>246</v>
      </c>
      <c r="G214" s="234"/>
      <c r="H214" s="237">
        <v>6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141</v>
      </c>
      <c r="AU214" s="243" t="s">
        <v>85</v>
      </c>
      <c r="AV214" s="14" t="s">
        <v>85</v>
      </c>
      <c r="AW214" s="14" t="s">
        <v>35</v>
      </c>
      <c r="AX214" s="14" t="s">
        <v>75</v>
      </c>
      <c r="AY214" s="243" t="s">
        <v>126</v>
      </c>
    </row>
    <row r="215" s="15" customFormat="1">
      <c r="A215" s="15"/>
      <c r="B215" s="244"/>
      <c r="C215" s="245"/>
      <c r="D215" s="215" t="s">
        <v>141</v>
      </c>
      <c r="E215" s="246" t="s">
        <v>19</v>
      </c>
      <c r="F215" s="247" t="s">
        <v>146</v>
      </c>
      <c r="G215" s="245"/>
      <c r="H215" s="248">
        <v>125.3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4" t="s">
        <v>141</v>
      </c>
      <c r="AU215" s="254" t="s">
        <v>85</v>
      </c>
      <c r="AV215" s="15" t="s">
        <v>133</v>
      </c>
      <c r="AW215" s="15" t="s">
        <v>35</v>
      </c>
      <c r="AX215" s="15" t="s">
        <v>83</v>
      </c>
      <c r="AY215" s="254" t="s">
        <v>126</v>
      </c>
    </row>
    <row r="216" s="2" customFormat="1" ht="16.5" customHeight="1">
      <c r="A216" s="40"/>
      <c r="B216" s="41"/>
      <c r="C216" s="202" t="s">
        <v>247</v>
      </c>
      <c r="D216" s="202" t="s">
        <v>128</v>
      </c>
      <c r="E216" s="203" t="s">
        <v>248</v>
      </c>
      <c r="F216" s="204" t="s">
        <v>249</v>
      </c>
      <c r="G216" s="205" t="s">
        <v>131</v>
      </c>
      <c r="H216" s="206">
        <v>18.800000000000001</v>
      </c>
      <c r="I216" s="207"/>
      <c r="J216" s="208">
        <f>ROUND(I216*H216,2)</f>
        <v>0</v>
      </c>
      <c r="K216" s="204" t="s">
        <v>132</v>
      </c>
      <c r="L216" s="46"/>
      <c r="M216" s="209" t="s">
        <v>19</v>
      </c>
      <c r="N216" s="210" t="s">
        <v>46</v>
      </c>
      <c r="O216" s="86"/>
      <c r="P216" s="211">
        <f>O216*H216</f>
        <v>0</v>
      </c>
      <c r="Q216" s="211">
        <v>0</v>
      </c>
      <c r="R216" s="211">
        <f>Q216*H216</f>
        <v>0</v>
      </c>
      <c r="S216" s="211">
        <v>0.23999999999999999</v>
      </c>
      <c r="T216" s="212">
        <f>S216*H216</f>
        <v>4.5119999999999996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3" t="s">
        <v>133</v>
      </c>
      <c r="AT216" s="213" t="s">
        <v>128</v>
      </c>
      <c r="AU216" s="213" t="s">
        <v>85</v>
      </c>
      <c r="AY216" s="19" t="s">
        <v>126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9" t="s">
        <v>83</v>
      </c>
      <c r="BK216" s="214">
        <f>ROUND(I216*H216,2)</f>
        <v>0</v>
      </c>
      <c r="BL216" s="19" t="s">
        <v>133</v>
      </c>
      <c r="BM216" s="213" t="s">
        <v>250</v>
      </c>
    </row>
    <row r="217" s="2" customFormat="1">
      <c r="A217" s="40"/>
      <c r="B217" s="41"/>
      <c r="C217" s="42"/>
      <c r="D217" s="215" t="s">
        <v>135</v>
      </c>
      <c r="E217" s="42"/>
      <c r="F217" s="216" t="s">
        <v>251</v>
      </c>
      <c r="G217" s="42"/>
      <c r="H217" s="42"/>
      <c r="I217" s="217"/>
      <c r="J217" s="42"/>
      <c r="K217" s="42"/>
      <c r="L217" s="46"/>
      <c r="M217" s="218"/>
      <c r="N217" s="219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135</v>
      </c>
      <c r="AU217" s="19" t="s">
        <v>85</v>
      </c>
    </row>
    <row r="218" s="2" customFormat="1">
      <c r="A218" s="40"/>
      <c r="B218" s="41"/>
      <c r="C218" s="42"/>
      <c r="D218" s="220" t="s">
        <v>137</v>
      </c>
      <c r="E218" s="42"/>
      <c r="F218" s="221" t="s">
        <v>252</v>
      </c>
      <c r="G218" s="42"/>
      <c r="H218" s="42"/>
      <c r="I218" s="217"/>
      <c r="J218" s="42"/>
      <c r="K218" s="42"/>
      <c r="L218" s="46"/>
      <c r="M218" s="218"/>
      <c r="N218" s="219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137</v>
      </c>
      <c r="AU218" s="19" t="s">
        <v>85</v>
      </c>
    </row>
    <row r="219" s="2" customFormat="1">
      <c r="A219" s="40"/>
      <c r="B219" s="41"/>
      <c r="C219" s="42"/>
      <c r="D219" s="215" t="s">
        <v>139</v>
      </c>
      <c r="E219" s="42"/>
      <c r="F219" s="222" t="s">
        <v>178</v>
      </c>
      <c r="G219" s="42"/>
      <c r="H219" s="42"/>
      <c r="I219" s="217"/>
      <c r="J219" s="42"/>
      <c r="K219" s="42"/>
      <c r="L219" s="46"/>
      <c r="M219" s="218"/>
      <c r="N219" s="219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139</v>
      </c>
      <c r="AU219" s="19" t="s">
        <v>85</v>
      </c>
    </row>
    <row r="220" s="13" customFormat="1">
      <c r="A220" s="13"/>
      <c r="B220" s="223"/>
      <c r="C220" s="224"/>
      <c r="D220" s="215" t="s">
        <v>141</v>
      </c>
      <c r="E220" s="225" t="s">
        <v>19</v>
      </c>
      <c r="F220" s="226" t="s">
        <v>227</v>
      </c>
      <c r="G220" s="224"/>
      <c r="H220" s="225" t="s">
        <v>19</v>
      </c>
      <c r="I220" s="227"/>
      <c r="J220" s="224"/>
      <c r="K220" s="224"/>
      <c r="L220" s="228"/>
      <c r="M220" s="229"/>
      <c r="N220" s="230"/>
      <c r="O220" s="230"/>
      <c r="P220" s="230"/>
      <c r="Q220" s="230"/>
      <c r="R220" s="230"/>
      <c r="S220" s="230"/>
      <c r="T220" s="23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2" t="s">
        <v>141</v>
      </c>
      <c r="AU220" s="232" t="s">
        <v>85</v>
      </c>
      <c r="AV220" s="13" t="s">
        <v>83</v>
      </c>
      <c r="AW220" s="13" t="s">
        <v>35</v>
      </c>
      <c r="AX220" s="13" t="s">
        <v>75</v>
      </c>
      <c r="AY220" s="232" t="s">
        <v>126</v>
      </c>
    </row>
    <row r="221" s="14" customFormat="1">
      <c r="A221" s="14"/>
      <c r="B221" s="233"/>
      <c r="C221" s="234"/>
      <c r="D221" s="215" t="s">
        <v>141</v>
      </c>
      <c r="E221" s="235" t="s">
        <v>19</v>
      </c>
      <c r="F221" s="236" t="s">
        <v>228</v>
      </c>
      <c r="G221" s="234"/>
      <c r="H221" s="237">
        <v>1.8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3" t="s">
        <v>141</v>
      </c>
      <c r="AU221" s="243" t="s">
        <v>85</v>
      </c>
      <c r="AV221" s="14" t="s">
        <v>85</v>
      </c>
      <c r="AW221" s="14" t="s">
        <v>35</v>
      </c>
      <c r="AX221" s="14" t="s">
        <v>75</v>
      </c>
      <c r="AY221" s="243" t="s">
        <v>126</v>
      </c>
    </row>
    <row r="222" s="13" customFormat="1">
      <c r="A222" s="13"/>
      <c r="B222" s="223"/>
      <c r="C222" s="224"/>
      <c r="D222" s="215" t="s">
        <v>141</v>
      </c>
      <c r="E222" s="225" t="s">
        <v>19</v>
      </c>
      <c r="F222" s="226" t="s">
        <v>229</v>
      </c>
      <c r="G222" s="224"/>
      <c r="H222" s="225" t="s">
        <v>19</v>
      </c>
      <c r="I222" s="227"/>
      <c r="J222" s="224"/>
      <c r="K222" s="224"/>
      <c r="L222" s="228"/>
      <c r="M222" s="229"/>
      <c r="N222" s="230"/>
      <c r="O222" s="230"/>
      <c r="P222" s="230"/>
      <c r="Q222" s="230"/>
      <c r="R222" s="230"/>
      <c r="S222" s="230"/>
      <c r="T222" s="23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2" t="s">
        <v>141</v>
      </c>
      <c r="AU222" s="232" t="s">
        <v>85</v>
      </c>
      <c r="AV222" s="13" t="s">
        <v>83</v>
      </c>
      <c r="AW222" s="13" t="s">
        <v>35</v>
      </c>
      <c r="AX222" s="13" t="s">
        <v>75</v>
      </c>
      <c r="AY222" s="232" t="s">
        <v>126</v>
      </c>
    </row>
    <row r="223" s="14" customFormat="1">
      <c r="A223" s="14"/>
      <c r="B223" s="233"/>
      <c r="C223" s="234"/>
      <c r="D223" s="215" t="s">
        <v>141</v>
      </c>
      <c r="E223" s="235" t="s">
        <v>19</v>
      </c>
      <c r="F223" s="236" t="s">
        <v>230</v>
      </c>
      <c r="G223" s="234"/>
      <c r="H223" s="237">
        <v>4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141</v>
      </c>
      <c r="AU223" s="243" t="s">
        <v>85</v>
      </c>
      <c r="AV223" s="14" t="s">
        <v>85</v>
      </c>
      <c r="AW223" s="14" t="s">
        <v>35</v>
      </c>
      <c r="AX223" s="14" t="s">
        <v>75</v>
      </c>
      <c r="AY223" s="243" t="s">
        <v>126</v>
      </c>
    </row>
    <row r="224" s="16" customFormat="1">
      <c r="A224" s="16"/>
      <c r="B224" s="255"/>
      <c r="C224" s="256"/>
      <c r="D224" s="215" t="s">
        <v>141</v>
      </c>
      <c r="E224" s="257" t="s">
        <v>19</v>
      </c>
      <c r="F224" s="258" t="s">
        <v>156</v>
      </c>
      <c r="G224" s="256"/>
      <c r="H224" s="259">
        <v>5.7999999999999998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65" t="s">
        <v>141</v>
      </c>
      <c r="AU224" s="265" t="s">
        <v>85</v>
      </c>
      <c r="AV224" s="16" t="s">
        <v>157</v>
      </c>
      <c r="AW224" s="16" t="s">
        <v>35</v>
      </c>
      <c r="AX224" s="16" t="s">
        <v>75</v>
      </c>
      <c r="AY224" s="265" t="s">
        <v>126</v>
      </c>
    </row>
    <row r="225" s="13" customFormat="1">
      <c r="A225" s="13"/>
      <c r="B225" s="223"/>
      <c r="C225" s="224"/>
      <c r="D225" s="215" t="s">
        <v>141</v>
      </c>
      <c r="E225" s="225" t="s">
        <v>19</v>
      </c>
      <c r="F225" s="226" t="s">
        <v>161</v>
      </c>
      <c r="G225" s="224"/>
      <c r="H225" s="225" t="s">
        <v>19</v>
      </c>
      <c r="I225" s="227"/>
      <c r="J225" s="224"/>
      <c r="K225" s="224"/>
      <c r="L225" s="228"/>
      <c r="M225" s="229"/>
      <c r="N225" s="230"/>
      <c r="O225" s="230"/>
      <c r="P225" s="230"/>
      <c r="Q225" s="230"/>
      <c r="R225" s="230"/>
      <c r="S225" s="230"/>
      <c r="T225" s="23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2" t="s">
        <v>141</v>
      </c>
      <c r="AU225" s="232" t="s">
        <v>85</v>
      </c>
      <c r="AV225" s="13" t="s">
        <v>83</v>
      </c>
      <c r="AW225" s="13" t="s">
        <v>35</v>
      </c>
      <c r="AX225" s="13" t="s">
        <v>75</v>
      </c>
      <c r="AY225" s="232" t="s">
        <v>126</v>
      </c>
    </row>
    <row r="226" s="14" customFormat="1">
      <c r="A226" s="14"/>
      <c r="B226" s="233"/>
      <c r="C226" s="234"/>
      <c r="D226" s="215" t="s">
        <v>141</v>
      </c>
      <c r="E226" s="235" t="s">
        <v>19</v>
      </c>
      <c r="F226" s="236" t="s">
        <v>231</v>
      </c>
      <c r="G226" s="234"/>
      <c r="H226" s="237">
        <v>13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141</v>
      </c>
      <c r="AU226" s="243" t="s">
        <v>85</v>
      </c>
      <c r="AV226" s="14" t="s">
        <v>85</v>
      </c>
      <c r="AW226" s="14" t="s">
        <v>35</v>
      </c>
      <c r="AX226" s="14" t="s">
        <v>75</v>
      </c>
      <c r="AY226" s="243" t="s">
        <v>126</v>
      </c>
    </row>
    <row r="227" s="15" customFormat="1">
      <c r="A227" s="15"/>
      <c r="B227" s="244"/>
      <c r="C227" s="245"/>
      <c r="D227" s="215" t="s">
        <v>141</v>
      </c>
      <c r="E227" s="246" t="s">
        <v>19</v>
      </c>
      <c r="F227" s="247" t="s">
        <v>146</v>
      </c>
      <c r="G227" s="245"/>
      <c r="H227" s="248">
        <v>18.800000000000001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4" t="s">
        <v>141</v>
      </c>
      <c r="AU227" s="254" t="s">
        <v>85</v>
      </c>
      <c r="AV227" s="15" t="s">
        <v>133</v>
      </c>
      <c r="AW227" s="15" t="s">
        <v>35</v>
      </c>
      <c r="AX227" s="15" t="s">
        <v>83</v>
      </c>
      <c r="AY227" s="254" t="s">
        <v>126</v>
      </c>
    </row>
    <row r="228" s="2" customFormat="1" ht="16.5" customHeight="1">
      <c r="A228" s="40"/>
      <c r="B228" s="41"/>
      <c r="C228" s="202" t="s">
        <v>253</v>
      </c>
      <c r="D228" s="202" t="s">
        <v>128</v>
      </c>
      <c r="E228" s="203" t="s">
        <v>254</v>
      </c>
      <c r="F228" s="204" t="s">
        <v>255</v>
      </c>
      <c r="G228" s="205" t="s">
        <v>131</v>
      </c>
      <c r="H228" s="206">
        <v>18.800000000000001</v>
      </c>
      <c r="I228" s="207"/>
      <c r="J228" s="208">
        <f>ROUND(I228*H228,2)</f>
        <v>0</v>
      </c>
      <c r="K228" s="204" t="s">
        <v>132</v>
      </c>
      <c r="L228" s="46"/>
      <c r="M228" s="209" t="s">
        <v>19</v>
      </c>
      <c r="N228" s="210" t="s">
        <v>46</v>
      </c>
      <c r="O228" s="86"/>
      <c r="P228" s="211">
        <f>O228*H228</f>
        <v>0</v>
      </c>
      <c r="Q228" s="211">
        <v>0</v>
      </c>
      <c r="R228" s="211">
        <f>Q228*H228</f>
        <v>0</v>
      </c>
      <c r="S228" s="211">
        <v>0.22</v>
      </c>
      <c r="T228" s="212">
        <f>S228*H228</f>
        <v>4.1360000000000001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3" t="s">
        <v>133</v>
      </c>
      <c r="AT228" s="213" t="s">
        <v>128</v>
      </c>
      <c r="AU228" s="213" t="s">
        <v>85</v>
      </c>
      <c r="AY228" s="19" t="s">
        <v>126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9" t="s">
        <v>83</v>
      </c>
      <c r="BK228" s="214">
        <f>ROUND(I228*H228,2)</f>
        <v>0</v>
      </c>
      <c r="BL228" s="19" t="s">
        <v>133</v>
      </c>
      <c r="BM228" s="213" t="s">
        <v>256</v>
      </c>
    </row>
    <row r="229" s="2" customFormat="1">
      <c r="A229" s="40"/>
      <c r="B229" s="41"/>
      <c r="C229" s="42"/>
      <c r="D229" s="215" t="s">
        <v>135</v>
      </c>
      <c r="E229" s="42"/>
      <c r="F229" s="216" t="s">
        <v>257</v>
      </c>
      <c r="G229" s="42"/>
      <c r="H229" s="42"/>
      <c r="I229" s="217"/>
      <c r="J229" s="42"/>
      <c r="K229" s="42"/>
      <c r="L229" s="46"/>
      <c r="M229" s="218"/>
      <c r="N229" s="219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135</v>
      </c>
      <c r="AU229" s="19" t="s">
        <v>85</v>
      </c>
    </row>
    <row r="230" s="2" customFormat="1">
      <c r="A230" s="40"/>
      <c r="B230" s="41"/>
      <c r="C230" s="42"/>
      <c r="D230" s="220" t="s">
        <v>137</v>
      </c>
      <c r="E230" s="42"/>
      <c r="F230" s="221" t="s">
        <v>258</v>
      </c>
      <c r="G230" s="42"/>
      <c r="H230" s="42"/>
      <c r="I230" s="217"/>
      <c r="J230" s="42"/>
      <c r="K230" s="42"/>
      <c r="L230" s="46"/>
      <c r="M230" s="218"/>
      <c r="N230" s="219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137</v>
      </c>
      <c r="AU230" s="19" t="s">
        <v>85</v>
      </c>
    </row>
    <row r="231" s="2" customFormat="1">
      <c r="A231" s="40"/>
      <c r="B231" s="41"/>
      <c r="C231" s="42"/>
      <c r="D231" s="215" t="s">
        <v>139</v>
      </c>
      <c r="E231" s="42"/>
      <c r="F231" s="222" t="s">
        <v>178</v>
      </c>
      <c r="G231" s="42"/>
      <c r="H231" s="42"/>
      <c r="I231" s="217"/>
      <c r="J231" s="42"/>
      <c r="K231" s="42"/>
      <c r="L231" s="46"/>
      <c r="M231" s="218"/>
      <c r="N231" s="219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139</v>
      </c>
      <c r="AU231" s="19" t="s">
        <v>85</v>
      </c>
    </row>
    <row r="232" s="13" customFormat="1">
      <c r="A232" s="13"/>
      <c r="B232" s="223"/>
      <c r="C232" s="224"/>
      <c r="D232" s="215" t="s">
        <v>141</v>
      </c>
      <c r="E232" s="225" t="s">
        <v>19</v>
      </c>
      <c r="F232" s="226" t="s">
        <v>227</v>
      </c>
      <c r="G232" s="224"/>
      <c r="H232" s="225" t="s">
        <v>19</v>
      </c>
      <c r="I232" s="227"/>
      <c r="J232" s="224"/>
      <c r="K232" s="224"/>
      <c r="L232" s="228"/>
      <c r="M232" s="229"/>
      <c r="N232" s="230"/>
      <c r="O232" s="230"/>
      <c r="P232" s="230"/>
      <c r="Q232" s="230"/>
      <c r="R232" s="230"/>
      <c r="S232" s="230"/>
      <c r="T232" s="23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2" t="s">
        <v>141</v>
      </c>
      <c r="AU232" s="232" t="s">
        <v>85</v>
      </c>
      <c r="AV232" s="13" t="s">
        <v>83</v>
      </c>
      <c r="AW232" s="13" t="s">
        <v>35</v>
      </c>
      <c r="AX232" s="13" t="s">
        <v>75</v>
      </c>
      <c r="AY232" s="232" t="s">
        <v>126</v>
      </c>
    </row>
    <row r="233" s="14" customFormat="1">
      <c r="A233" s="14"/>
      <c r="B233" s="233"/>
      <c r="C233" s="234"/>
      <c r="D233" s="215" t="s">
        <v>141</v>
      </c>
      <c r="E233" s="235" t="s">
        <v>19</v>
      </c>
      <c r="F233" s="236" t="s">
        <v>228</v>
      </c>
      <c r="G233" s="234"/>
      <c r="H233" s="237">
        <v>1.8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3" t="s">
        <v>141</v>
      </c>
      <c r="AU233" s="243" t="s">
        <v>85</v>
      </c>
      <c r="AV233" s="14" t="s">
        <v>85</v>
      </c>
      <c r="AW233" s="14" t="s">
        <v>35</v>
      </c>
      <c r="AX233" s="14" t="s">
        <v>75</v>
      </c>
      <c r="AY233" s="243" t="s">
        <v>126</v>
      </c>
    </row>
    <row r="234" s="13" customFormat="1">
      <c r="A234" s="13"/>
      <c r="B234" s="223"/>
      <c r="C234" s="224"/>
      <c r="D234" s="215" t="s">
        <v>141</v>
      </c>
      <c r="E234" s="225" t="s">
        <v>19</v>
      </c>
      <c r="F234" s="226" t="s">
        <v>229</v>
      </c>
      <c r="G234" s="224"/>
      <c r="H234" s="225" t="s">
        <v>19</v>
      </c>
      <c r="I234" s="227"/>
      <c r="J234" s="224"/>
      <c r="K234" s="224"/>
      <c r="L234" s="228"/>
      <c r="M234" s="229"/>
      <c r="N234" s="230"/>
      <c r="O234" s="230"/>
      <c r="P234" s="230"/>
      <c r="Q234" s="230"/>
      <c r="R234" s="230"/>
      <c r="S234" s="230"/>
      <c r="T234" s="23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2" t="s">
        <v>141</v>
      </c>
      <c r="AU234" s="232" t="s">
        <v>85</v>
      </c>
      <c r="AV234" s="13" t="s">
        <v>83</v>
      </c>
      <c r="AW234" s="13" t="s">
        <v>35</v>
      </c>
      <c r="AX234" s="13" t="s">
        <v>75</v>
      </c>
      <c r="AY234" s="232" t="s">
        <v>126</v>
      </c>
    </row>
    <row r="235" s="14" customFormat="1">
      <c r="A235" s="14"/>
      <c r="B235" s="233"/>
      <c r="C235" s="234"/>
      <c r="D235" s="215" t="s">
        <v>141</v>
      </c>
      <c r="E235" s="235" t="s">
        <v>19</v>
      </c>
      <c r="F235" s="236" t="s">
        <v>230</v>
      </c>
      <c r="G235" s="234"/>
      <c r="H235" s="237">
        <v>4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141</v>
      </c>
      <c r="AU235" s="243" t="s">
        <v>85</v>
      </c>
      <c r="AV235" s="14" t="s">
        <v>85</v>
      </c>
      <c r="AW235" s="14" t="s">
        <v>35</v>
      </c>
      <c r="AX235" s="14" t="s">
        <v>75</v>
      </c>
      <c r="AY235" s="243" t="s">
        <v>126</v>
      </c>
    </row>
    <row r="236" s="16" customFormat="1">
      <c r="A236" s="16"/>
      <c r="B236" s="255"/>
      <c r="C236" s="256"/>
      <c r="D236" s="215" t="s">
        <v>141</v>
      </c>
      <c r="E236" s="257" t="s">
        <v>19</v>
      </c>
      <c r="F236" s="258" t="s">
        <v>156</v>
      </c>
      <c r="G236" s="256"/>
      <c r="H236" s="259">
        <v>5.7999999999999998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5" t="s">
        <v>141</v>
      </c>
      <c r="AU236" s="265" t="s">
        <v>85</v>
      </c>
      <c r="AV236" s="16" t="s">
        <v>157</v>
      </c>
      <c r="AW236" s="16" t="s">
        <v>35</v>
      </c>
      <c r="AX236" s="16" t="s">
        <v>75</v>
      </c>
      <c r="AY236" s="265" t="s">
        <v>126</v>
      </c>
    </row>
    <row r="237" s="13" customFormat="1">
      <c r="A237" s="13"/>
      <c r="B237" s="223"/>
      <c r="C237" s="224"/>
      <c r="D237" s="215" t="s">
        <v>141</v>
      </c>
      <c r="E237" s="225" t="s">
        <v>19</v>
      </c>
      <c r="F237" s="226" t="s">
        <v>161</v>
      </c>
      <c r="G237" s="224"/>
      <c r="H237" s="225" t="s">
        <v>19</v>
      </c>
      <c r="I237" s="227"/>
      <c r="J237" s="224"/>
      <c r="K237" s="224"/>
      <c r="L237" s="228"/>
      <c r="M237" s="229"/>
      <c r="N237" s="230"/>
      <c r="O237" s="230"/>
      <c r="P237" s="230"/>
      <c r="Q237" s="230"/>
      <c r="R237" s="230"/>
      <c r="S237" s="230"/>
      <c r="T237" s="23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2" t="s">
        <v>141</v>
      </c>
      <c r="AU237" s="232" t="s">
        <v>85</v>
      </c>
      <c r="AV237" s="13" t="s">
        <v>83</v>
      </c>
      <c r="AW237" s="13" t="s">
        <v>35</v>
      </c>
      <c r="AX237" s="13" t="s">
        <v>75</v>
      </c>
      <c r="AY237" s="232" t="s">
        <v>126</v>
      </c>
    </row>
    <row r="238" s="14" customFormat="1">
      <c r="A238" s="14"/>
      <c r="B238" s="233"/>
      <c r="C238" s="234"/>
      <c r="D238" s="215" t="s">
        <v>141</v>
      </c>
      <c r="E238" s="235" t="s">
        <v>19</v>
      </c>
      <c r="F238" s="236" t="s">
        <v>231</v>
      </c>
      <c r="G238" s="234"/>
      <c r="H238" s="237">
        <v>13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3" t="s">
        <v>141</v>
      </c>
      <c r="AU238" s="243" t="s">
        <v>85</v>
      </c>
      <c r="AV238" s="14" t="s">
        <v>85</v>
      </c>
      <c r="AW238" s="14" t="s">
        <v>35</v>
      </c>
      <c r="AX238" s="14" t="s">
        <v>75</v>
      </c>
      <c r="AY238" s="243" t="s">
        <v>126</v>
      </c>
    </row>
    <row r="239" s="15" customFormat="1">
      <c r="A239" s="15"/>
      <c r="B239" s="244"/>
      <c r="C239" s="245"/>
      <c r="D239" s="215" t="s">
        <v>141</v>
      </c>
      <c r="E239" s="246" t="s">
        <v>19</v>
      </c>
      <c r="F239" s="247" t="s">
        <v>146</v>
      </c>
      <c r="G239" s="245"/>
      <c r="H239" s="248">
        <v>18.800000000000001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4" t="s">
        <v>141</v>
      </c>
      <c r="AU239" s="254" t="s">
        <v>85</v>
      </c>
      <c r="AV239" s="15" t="s">
        <v>133</v>
      </c>
      <c r="AW239" s="15" t="s">
        <v>35</v>
      </c>
      <c r="AX239" s="15" t="s">
        <v>83</v>
      </c>
      <c r="AY239" s="254" t="s">
        <v>126</v>
      </c>
    </row>
    <row r="240" s="2" customFormat="1" ht="16.5" customHeight="1">
      <c r="A240" s="40"/>
      <c r="B240" s="41"/>
      <c r="C240" s="202" t="s">
        <v>8</v>
      </c>
      <c r="D240" s="202" t="s">
        <v>128</v>
      </c>
      <c r="E240" s="203" t="s">
        <v>259</v>
      </c>
      <c r="F240" s="204" t="s">
        <v>260</v>
      </c>
      <c r="G240" s="205" t="s">
        <v>131</v>
      </c>
      <c r="H240" s="206">
        <v>5.0999999999999996</v>
      </c>
      <c r="I240" s="207"/>
      <c r="J240" s="208">
        <f>ROUND(I240*H240,2)</f>
        <v>0</v>
      </c>
      <c r="K240" s="204" t="s">
        <v>132</v>
      </c>
      <c r="L240" s="46"/>
      <c r="M240" s="209" t="s">
        <v>19</v>
      </c>
      <c r="N240" s="210" t="s">
        <v>46</v>
      </c>
      <c r="O240" s="86"/>
      <c r="P240" s="211">
        <f>O240*H240</f>
        <v>0</v>
      </c>
      <c r="Q240" s="211">
        <v>0</v>
      </c>
      <c r="R240" s="211">
        <f>Q240*H240</f>
        <v>0</v>
      </c>
      <c r="S240" s="211">
        <v>0.45000000000000001</v>
      </c>
      <c r="T240" s="212">
        <f>S240*H240</f>
        <v>2.2949999999999999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3" t="s">
        <v>133</v>
      </c>
      <c r="AT240" s="213" t="s">
        <v>128</v>
      </c>
      <c r="AU240" s="213" t="s">
        <v>85</v>
      </c>
      <c r="AY240" s="19" t="s">
        <v>126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9" t="s">
        <v>83</v>
      </c>
      <c r="BK240" s="214">
        <f>ROUND(I240*H240,2)</f>
        <v>0</v>
      </c>
      <c r="BL240" s="19" t="s">
        <v>133</v>
      </c>
      <c r="BM240" s="213" t="s">
        <v>261</v>
      </c>
    </row>
    <row r="241" s="2" customFormat="1">
      <c r="A241" s="40"/>
      <c r="B241" s="41"/>
      <c r="C241" s="42"/>
      <c r="D241" s="215" t="s">
        <v>135</v>
      </c>
      <c r="E241" s="42"/>
      <c r="F241" s="216" t="s">
        <v>262</v>
      </c>
      <c r="G241" s="42"/>
      <c r="H241" s="42"/>
      <c r="I241" s="217"/>
      <c r="J241" s="42"/>
      <c r="K241" s="42"/>
      <c r="L241" s="46"/>
      <c r="M241" s="218"/>
      <c r="N241" s="219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135</v>
      </c>
      <c r="AU241" s="19" t="s">
        <v>85</v>
      </c>
    </row>
    <row r="242" s="2" customFormat="1">
      <c r="A242" s="40"/>
      <c r="B242" s="41"/>
      <c r="C242" s="42"/>
      <c r="D242" s="220" t="s">
        <v>137</v>
      </c>
      <c r="E242" s="42"/>
      <c r="F242" s="221" t="s">
        <v>263</v>
      </c>
      <c r="G242" s="42"/>
      <c r="H242" s="42"/>
      <c r="I242" s="217"/>
      <c r="J242" s="42"/>
      <c r="K242" s="42"/>
      <c r="L242" s="46"/>
      <c r="M242" s="218"/>
      <c r="N242" s="219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137</v>
      </c>
      <c r="AU242" s="19" t="s">
        <v>85</v>
      </c>
    </row>
    <row r="243" s="2" customFormat="1">
      <c r="A243" s="40"/>
      <c r="B243" s="41"/>
      <c r="C243" s="42"/>
      <c r="D243" s="215" t="s">
        <v>139</v>
      </c>
      <c r="E243" s="42"/>
      <c r="F243" s="222" t="s">
        <v>178</v>
      </c>
      <c r="G243" s="42"/>
      <c r="H243" s="42"/>
      <c r="I243" s="217"/>
      <c r="J243" s="42"/>
      <c r="K243" s="42"/>
      <c r="L243" s="46"/>
      <c r="M243" s="218"/>
      <c r="N243" s="219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139</v>
      </c>
      <c r="AU243" s="19" t="s">
        <v>85</v>
      </c>
    </row>
    <row r="244" s="13" customFormat="1">
      <c r="A244" s="13"/>
      <c r="B244" s="223"/>
      <c r="C244" s="224"/>
      <c r="D244" s="215" t="s">
        <v>141</v>
      </c>
      <c r="E244" s="225" t="s">
        <v>19</v>
      </c>
      <c r="F244" s="226" t="s">
        <v>152</v>
      </c>
      <c r="G244" s="224"/>
      <c r="H244" s="225" t="s">
        <v>19</v>
      </c>
      <c r="I244" s="227"/>
      <c r="J244" s="224"/>
      <c r="K244" s="224"/>
      <c r="L244" s="228"/>
      <c r="M244" s="229"/>
      <c r="N244" s="230"/>
      <c r="O244" s="230"/>
      <c r="P244" s="230"/>
      <c r="Q244" s="230"/>
      <c r="R244" s="230"/>
      <c r="S244" s="230"/>
      <c r="T244" s="23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2" t="s">
        <v>141</v>
      </c>
      <c r="AU244" s="232" t="s">
        <v>85</v>
      </c>
      <c r="AV244" s="13" t="s">
        <v>83</v>
      </c>
      <c r="AW244" s="13" t="s">
        <v>35</v>
      </c>
      <c r="AX244" s="13" t="s">
        <v>75</v>
      </c>
      <c r="AY244" s="232" t="s">
        <v>126</v>
      </c>
    </row>
    <row r="245" s="14" customFormat="1">
      <c r="A245" s="14"/>
      <c r="B245" s="233"/>
      <c r="C245" s="234"/>
      <c r="D245" s="215" t="s">
        <v>141</v>
      </c>
      <c r="E245" s="235" t="s">
        <v>19</v>
      </c>
      <c r="F245" s="236" t="s">
        <v>153</v>
      </c>
      <c r="G245" s="234"/>
      <c r="H245" s="237">
        <v>5.0999999999999996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3" t="s">
        <v>141</v>
      </c>
      <c r="AU245" s="243" t="s">
        <v>85</v>
      </c>
      <c r="AV245" s="14" t="s">
        <v>85</v>
      </c>
      <c r="AW245" s="14" t="s">
        <v>35</v>
      </c>
      <c r="AX245" s="14" t="s">
        <v>83</v>
      </c>
      <c r="AY245" s="243" t="s">
        <v>126</v>
      </c>
    </row>
    <row r="246" s="2" customFormat="1" ht="16.5" customHeight="1">
      <c r="A246" s="40"/>
      <c r="B246" s="41"/>
      <c r="C246" s="202" t="s">
        <v>264</v>
      </c>
      <c r="D246" s="202" t="s">
        <v>128</v>
      </c>
      <c r="E246" s="203" t="s">
        <v>265</v>
      </c>
      <c r="F246" s="204" t="s">
        <v>266</v>
      </c>
      <c r="G246" s="205" t="s">
        <v>131</v>
      </c>
      <c r="H246" s="206">
        <v>101.5</v>
      </c>
      <c r="I246" s="207"/>
      <c r="J246" s="208">
        <f>ROUND(I246*H246,2)</f>
        <v>0</v>
      </c>
      <c r="K246" s="204" t="s">
        <v>132</v>
      </c>
      <c r="L246" s="46"/>
      <c r="M246" s="209" t="s">
        <v>19</v>
      </c>
      <c r="N246" s="210" t="s">
        <v>46</v>
      </c>
      <c r="O246" s="86"/>
      <c r="P246" s="211">
        <f>O246*H246</f>
        <v>0</v>
      </c>
      <c r="Q246" s="211">
        <v>0.00033198</v>
      </c>
      <c r="R246" s="211">
        <f>Q246*H246</f>
        <v>0.033695969999999999</v>
      </c>
      <c r="S246" s="211">
        <v>0.68999999999999995</v>
      </c>
      <c r="T246" s="212">
        <f>S246*H246</f>
        <v>70.034999999999997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3" t="s">
        <v>133</v>
      </c>
      <c r="AT246" s="213" t="s">
        <v>128</v>
      </c>
      <c r="AU246" s="213" t="s">
        <v>85</v>
      </c>
      <c r="AY246" s="19" t="s">
        <v>126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19" t="s">
        <v>83</v>
      </c>
      <c r="BK246" s="214">
        <f>ROUND(I246*H246,2)</f>
        <v>0</v>
      </c>
      <c r="BL246" s="19" t="s">
        <v>133</v>
      </c>
      <c r="BM246" s="213" t="s">
        <v>267</v>
      </c>
    </row>
    <row r="247" s="2" customFormat="1">
      <c r="A247" s="40"/>
      <c r="B247" s="41"/>
      <c r="C247" s="42"/>
      <c r="D247" s="215" t="s">
        <v>135</v>
      </c>
      <c r="E247" s="42"/>
      <c r="F247" s="216" t="s">
        <v>268</v>
      </c>
      <c r="G247" s="42"/>
      <c r="H247" s="42"/>
      <c r="I247" s="217"/>
      <c r="J247" s="42"/>
      <c r="K247" s="42"/>
      <c r="L247" s="46"/>
      <c r="M247" s="218"/>
      <c r="N247" s="219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135</v>
      </c>
      <c r="AU247" s="19" t="s">
        <v>85</v>
      </c>
    </row>
    <row r="248" s="2" customFormat="1">
      <c r="A248" s="40"/>
      <c r="B248" s="41"/>
      <c r="C248" s="42"/>
      <c r="D248" s="220" t="s">
        <v>137</v>
      </c>
      <c r="E248" s="42"/>
      <c r="F248" s="221" t="s">
        <v>269</v>
      </c>
      <c r="G248" s="42"/>
      <c r="H248" s="42"/>
      <c r="I248" s="217"/>
      <c r="J248" s="42"/>
      <c r="K248" s="42"/>
      <c r="L248" s="46"/>
      <c r="M248" s="218"/>
      <c r="N248" s="219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137</v>
      </c>
      <c r="AU248" s="19" t="s">
        <v>85</v>
      </c>
    </row>
    <row r="249" s="2" customFormat="1">
      <c r="A249" s="40"/>
      <c r="B249" s="41"/>
      <c r="C249" s="42"/>
      <c r="D249" s="215" t="s">
        <v>139</v>
      </c>
      <c r="E249" s="42"/>
      <c r="F249" s="222" t="s">
        <v>270</v>
      </c>
      <c r="G249" s="42"/>
      <c r="H249" s="42"/>
      <c r="I249" s="217"/>
      <c r="J249" s="42"/>
      <c r="K249" s="42"/>
      <c r="L249" s="46"/>
      <c r="M249" s="218"/>
      <c r="N249" s="219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139</v>
      </c>
      <c r="AU249" s="19" t="s">
        <v>85</v>
      </c>
    </row>
    <row r="250" s="13" customFormat="1">
      <c r="A250" s="13"/>
      <c r="B250" s="223"/>
      <c r="C250" s="224"/>
      <c r="D250" s="215" t="s">
        <v>141</v>
      </c>
      <c r="E250" s="225" t="s">
        <v>19</v>
      </c>
      <c r="F250" s="226" t="s">
        <v>192</v>
      </c>
      <c r="G250" s="224"/>
      <c r="H250" s="225" t="s">
        <v>19</v>
      </c>
      <c r="I250" s="227"/>
      <c r="J250" s="224"/>
      <c r="K250" s="224"/>
      <c r="L250" s="228"/>
      <c r="M250" s="229"/>
      <c r="N250" s="230"/>
      <c r="O250" s="230"/>
      <c r="P250" s="230"/>
      <c r="Q250" s="230"/>
      <c r="R250" s="230"/>
      <c r="S250" s="230"/>
      <c r="T250" s="23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2" t="s">
        <v>141</v>
      </c>
      <c r="AU250" s="232" t="s">
        <v>85</v>
      </c>
      <c r="AV250" s="13" t="s">
        <v>83</v>
      </c>
      <c r="AW250" s="13" t="s">
        <v>35</v>
      </c>
      <c r="AX250" s="13" t="s">
        <v>75</v>
      </c>
      <c r="AY250" s="232" t="s">
        <v>126</v>
      </c>
    </row>
    <row r="251" s="14" customFormat="1">
      <c r="A251" s="14"/>
      <c r="B251" s="233"/>
      <c r="C251" s="234"/>
      <c r="D251" s="215" t="s">
        <v>141</v>
      </c>
      <c r="E251" s="235" t="s">
        <v>19</v>
      </c>
      <c r="F251" s="236" t="s">
        <v>271</v>
      </c>
      <c r="G251" s="234"/>
      <c r="H251" s="237">
        <v>101.5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3" t="s">
        <v>141</v>
      </c>
      <c r="AU251" s="243" t="s">
        <v>85</v>
      </c>
      <c r="AV251" s="14" t="s">
        <v>85</v>
      </c>
      <c r="AW251" s="14" t="s">
        <v>35</v>
      </c>
      <c r="AX251" s="14" t="s">
        <v>83</v>
      </c>
      <c r="AY251" s="243" t="s">
        <v>126</v>
      </c>
    </row>
    <row r="252" s="2" customFormat="1" ht="16.5" customHeight="1">
      <c r="A252" s="40"/>
      <c r="B252" s="41"/>
      <c r="C252" s="202" t="s">
        <v>272</v>
      </c>
      <c r="D252" s="202" t="s">
        <v>128</v>
      </c>
      <c r="E252" s="203" t="s">
        <v>273</v>
      </c>
      <c r="F252" s="204" t="s">
        <v>274</v>
      </c>
      <c r="G252" s="205" t="s">
        <v>131</v>
      </c>
      <c r="H252" s="206">
        <v>4801.5</v>
      </c>
      <c r="I252" s="207"/>
      <c r="J252" s="208">
        <f>ROUND(I252*H252,2)</f>
        <v>0</v>
      </c>
      <c r="K252" s="204" t="s">
        <v>132</v>
      </c>
      <c r="L252" s="46"/>
      <c r="M252" s="209" t="s">
        <v>19</v>
      </c>
      <c r="N252" s="210" t="s">
        <v>46</v>
      </c>
      <c r="O252" s="86"/>
      <c r="P252" s="211">
        <f>O252*H252</f>
        <v>0</v>
      </c>
      <c r="Q252" s="211">
        <v>0.00029509000000000002</v>
      </c>
      <c r="R252" s="211">
        <f>Q252*H252</f>
        <v>1.4168746350000001</v>
      </c>
      <c r="S252" s="211">
        <v>0.46000000000000002</v>
      </c>
      <c r="T252" s="212">
        <f>S252*H252</f>
        <v>2208.6900000000001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3" t="s">
        <v>133</v>
      </c>
      <c r="AT252" s="213" t="s">
        <v>128</v>
      </c>
      <c r="AU252" s="213" t="s">
        <v>85</v>
      </c>
      <c r="AY252" s="19" t="s">
        <v>126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19" t="s">
        <v>83</v>
      </c>
      <c r="BK252" s="214">
        <f>ROUND(I252*H252,2)</f>
        <v>0</v>
      </c>
      <c r="BL252" s="19" t="s">
        <v>133</v>
      </c>
      <c r="BM252" s="213" t="s">
        <v>275</v>
      </c>
    </row>
    <row r="253" s="2" customFormat="1">
      <c r="A253" s="40"/>
      <c r="B253" s="41"/>
      <c r="C253" s="42"/>
      <c r="D253" s="215" t="s">
        <v>135</v>
      </c>
      <c r="E253" s="42"/>
      <c r="F253" s="216" t="s">
        <v>276</v>
      </c>
      <c r="G253" s="42"/>
      <c r="H253" s="42"/>
      <c r="I253" s="217"/>
      <c r="J253" s="42"/>
      <c r="K253" s="42"/>
      <c r="L253" s="46"/>
      <c r="M253" s="218"/>
      <c r="N253" s="219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135</v>
      </c>
      <c r="AU253" s="19" t="s">
        <v>85</v>
      </c>
    </row>
    <row r="254" s="2" customFormat="1">
      <c r="A254" s="40"/>
      <c r="B254" s="41"/>
      <c r="C254" s="42"/>
      <c r="D254" s="220" t="s">
        <v>137</v>
      </c>
      <c r="E254" s="42"/>
      <c r="F254" s="221" t="s">
        <v>277</v>
      </c>
      <c r="G254" s="42"/>
      <c r="H254" s="42"/>
      <c r="I254" s="217"/>
      <c r="J254" s="42"/>
      <c r="K254" s="42"/>
      <c r="L254" s="46"/>
      <c r="M254" s="218"/>
      <c r="N254" s="219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137</v>
      </c>
      <c r="AU254" s="19" t="s">
        <v>85</v>
      </c>
    </row>
    <row r="255" s="2" customFormat="1">
      <c r="A255" s="40"/>
      <c r="B255" s="41"/>
      <c r="C255" s="42"/>
      <c r="D255" s="215" t="s">
        <v>139</v>
      </c>
      <c r="E255" s="42"/>
      <c r="F255" s="222" t="s">
        <v>270</v>
      </c>
      <c r="G255" s="42"/>
      <c r="H255" s="42"/>
      <c r="I255" s="217"/>
      <c r="J255" s="42"/>
      <c r="K255" s="42"/>
      <c r="L255" s="46"/>
      <c r="M255" s="218"/>
      <c r="N255" s="219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139</v>
      </c>
      <c r="AU255" s="19" t="s">
        <v>85</v>
      </c>
    </row>
    <row r="256" s="13" customFormat="1">
      <c r="A256" s="13"/>
      <c r="B256" s="223"/>
      <c r="C256" s="224"/>
      <c r="D256" s="215" t="s">
        <v>141</v>
      </c>
      <c r="E256" s="225" t="s">
        <v>19</v>
      </c>
      <c r="F256" s="226" t="s">
        <v>278</v>
      </c>
      <c r="G256" s="224"/>
      <c r="H256" s="225" t="s">
        <v>19</v>
      </c>
      <c r="I256" s="227"/>
      <c r="J256" s="224"/>
      <c r="K256" s="224"/>
      <c r="L256" s="228"/>
      <c r="M256" s="229"/>
      <c r="N256" s="230"/>
      <c r="O256" s="230"/>
      <c r="P256" s="230"/>
      <c r="Q256" s="230"/>
      <c r="R256" s="230"/>
      <c r="S256" s="230"/>
      <c r="T256" s="23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2" t="s">
        <v>141</v>
      </c>
      <c r="AU256" s="232" t="s">
        <v>85</v>
      </c>
      <c r="AV256" s="13" t="s">
        <v>83</v>
      </c>
      <c r="AW256" s="13" t="s">
        <v>35</v>
      </c>
      <c r="AX256" s="13" t="s">
        <v>75</v>
      </c>
      <c r="AY256" s="232" t="s">
        <v>126</v>
      </c>
    </row>
    <row r="257" s="14" customFormat="1">
      <c r="A257" s="14"/>
      <c r="B257" s="233"/>
      <c r="C257" s="234"/>
      <c r="D257" s="215" t="s">
        <v>141</v>
      </c>
      <c r="E257" s="235" t="s">
        <v>19</v>
      </c>
      <c r="F257" s="236" t="s">
        <v>279</v>
      </c>
      <c r="G257" s="234"/>
      <c r="H257" s="237">
        <v>4181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3" t="s">
        <v>141</v>
      </c>
      <c r="AU257" s="243" t="s">
        <v>85</v>
      </c>
      <c r="AV257" s="14" t="s">
        <v>85</v>
      </c>
      <c r="AW257" s="14" t="s">
        <v>35</v>
      </c>
      <c r="AX257" s="14" t="s">
        <v>75</v>
      </c>
      <c r="AY257" s="243" t="s">
        <v>126</v>
      </c>
    </row>
    <row r="258" s="13" customFormat="1">
      <c r="A258" s="13"/>
      <c r="B258" s="223"/>
      <c r="C258" s="224"/>
      <c r="D258" s="215" t="s">
        <v>141</v>
      </c>
      <c r="E258" s="225" t="s">
        <v>19</v>
      </c>
      <c r="F258" s="226" t="s">
        <v>280</v>
      </c>
      <c r="G258" s="224"/>
      <c r="H258" s="225" t="s">
        <v>19</v>
      </c>
      <c r="I258" s="227"/>
      <c r="J258" s="224"/>
      <c r="K258" s="224"/>
      <c r="L258" s="228"/>
      <c r="M258" s="229"/>
      <c r="N258" s="230"/>
      <c r="O258" s="230"/>
      <c r="P258" s="230"/>
      <c r="Q258" s="230"/>
      <c r="R258" s="230"/>
      <c r="S258" s="230"/>
      <c r="T258" s="23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2" t="s">
        <v>141</v>
      </c>
      <c r="AU258" s="232" t="s">
        <v>85</v>
      </c>
      <c r="AV258" s="13" t="s">
        <v>83</v>
      </c>
      <c r="AW258" s="13" t="s">
        <v>35</v>
      </c>
      <c r="AX258" s="13" t="s">
        <v>75</v>
      </c>
      <c r="AY258" s="232" t="s">
        <v>126</v>
      </c>
    </row>
    <row r="259" s="14" customFormat="1">
      <c r="A259" s="14"/>
      <c r="B259" s="233"/>
      <c r="C259" s="234"/>
      <c r="D259" s="215" t="s">
        <v>141</v>
      </c>
      <c r="E259" s="235" t="s">
        <v>19</v>
      </c>
      <c r="F259" s="236" t="s">
        <v>281</v>
      </c>
      <c r="G259" s="234"/>
      <c r="H259" s="237">
        <v>620.5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141</v>
      </c>
      <c r="AU259" s="243" t="s">
        <v>85</v>
      </c>
      <c r="AV259" s="14" t="s">
        <v>85</v>
      </c>
      <c r="AW259" s="14" t="s">
        <v>35</v>
      </c>
      <c r="AX259" s="14" t="s">
        <v>75</v>
      </c>
      <c r="AY259" s="243" t="s">
        <v>126</v>
      </c>
    </row>
    <row r="260" s="15" customFormat="1">
      <c r="A260" s="15"/>
      <c r="B260" s="244"/>
      <c r="C260" s="245"/>
      <c r="D260" s="215" t="s">
        <v>141</v>
      </c>
      <c r="E260" s="246" t="s">
        <v>19</v>
      </c>
      <c r="F260" s="247" t="s">
        <v>146</v>
      </c>
      <c r="G260" s="245"/>
      <c r="H260" s="248">
        <v>4801.5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4" t="s">
        <v>141</v>
      </c>
      <c r="AU260" s="254" t="s">
        <v>85</v>
      </c>
      <c r="AV260" s="15" t="s">
        <v>133</v>
      </c>
      <c r="AW260" s="15" t="s">
        <v>35</v>
      </c>
      <c r="AX260" s="15" t="s">
        <v>83</v>
      </c>
      <c r="AY260" s="254" t="s">
        <v>126</v>
      </c>
    </row>
    <row r="261" s="2" customFormat="1" ht="16.5" customHeight="1">
      <c r="A261" s="40"/>
      <c r="B261" s="41"/>
      <c r="C261" s="202" t="s">
        <v>282</v>
      </c>
      <c r="D261" s="202" t="s">
        <v>128</v>
      </c>
      <c r="E261" s="203" t="s">
        <v>283</v>
      </c>
      <c r="F261" s="204" t="s">
        <v>284</v>
      </c>
      <c r="G261" s="205" t="s">
        <v>285</v>
      </c>
      <c r="H261" s="206">
        <v>552.5</v>
      </c>
      <c r="I261" s="207"/>
      <c r="J261" s="208">
        <f>ROUND(I261*H261,2)</f>
        <v>0</v>
      </c>
      <c r="K261" s="204" t="s">
        <v>132</v>
      </c>
      <c r="L261" s="46"/>
      <c r="M261" s="209" t="s">
        <v>19</v>
      </c>
      <c r="N261" s="210" t="s">
        <v>46</v>
      </c>
      <c r="O261" s="86"/>
      <c r="P261" s="211">
        <f>O261*H261</f>
        <v>0</v>
      </c>
      <c r="Q261" s="211">
        <v>0</v>
      </c>
      <c r="R261" s="211">
        <f>Q261*H261</f>
        <v>0</v>
      </c>
      <c r="S261" s="211">
        <v>0.28999999999999998</v>
      </c>
      <c r="T261" s="212">
        <f>S261*H261</f>
        <v>160.22499999999999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3" t="s">
        <v>133</v>
      </c>
      <c r="AT261" s="213" t="s">
        <v>128</v>
      </c>
      <c r="AU261" s="213" t="s">
        <v>85</v>
      </c>
      <c r="AY261" s="19" t="s">
        <v>126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19" t="s">
        <v>83</v>
      </c>
      <c r="BK261" s="214">
        <f>ROUND(I261*H261,2)</f>
        <v>0</v>
      </c>
      <c r="BL261" s="19" t="s">
        <v>133</v>
      </c>
      <c r="BM261" s="213" t="s">
        <v>286</v>
      </c>
    </row>
    <row r="262" s="2" customFormat="1">
      <c r="A262" s="40"/>
      <c r="B262" s="41"/>
      <c r="C262" s="42"/>
      <c r="D262" s="215" t="s">
        <v>135</v>
      </c>
      <c r="E262" s="42"/>
      <c r="F262" s="216" t="s">
        <v>287</v>
      </c>
      <c r="G262" s="42"/>
      <c r="H262" s="42"/>
      <c r="I262" s="217"/>
      <c r="J262" s="42"/>
      <c r="K262" s="42"/>
      <c r="L262" s="46"/>
      <c r="M262" s="218"/>
      <c r="N262" s="219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135</v>
      </c>
      <c r="AU262" s="19" t="s">
        <v>85</v>
      </c>
    </row>
    <row r="263" s="2" customFormat="1">
      <c r="A263" s="40"/>
      <c r="B263" s="41"/>
      <c r="C263" s="42"/>
      <c r="D263" s="220" t="s">
        <v>137</v>
      </c>
      <c r="E263" s="42"/>
      <c r="F263" s="221" t="s">
        <v>288</v>
      </c>
      <c r="G263" s="42"/>
      <c r="H263" s="42"/>
      <c r="I263" s="217"/>
      <c r="J263" s="42"/>
      <c r="K263" s="42"/>
      <c r="L263" s="46"/>
      <c r="M263" s="218"/>
      <c r="N263" s="219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137</v>
      </c>
      <c r="AU263" s="19" t="s">
        <v>85</v>
      </c>
    </row>
    <row r="264" s="2" customFormat="1">
      <c r="A264" s="40"/>
      <c r="B264" s="41"/>
      <c r="C264" s="42"/>
      <c r="D264" s="215" t="s">
        <v>139</v>
      </c>
      <c r="E264" s="42"/>
      <c r="F264" s="222" t="s">
        <v>289</v>
      </c>
      <c r="G264" s="42"/>
      <c r="H264" s="42"/>
      <c r="I264" s="217"/>
      <c r="J264" s="42"/>
      <c r="K264" s="42"/>
      <c r="L264" s="46"/>
      <c r="M264" s="218"/>
      <c r="N264" s="219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139</v>
      </c>
      <c r="AU264" s="19" t="s">
        <v>85</v>
      </c>
    </row>
    <row r="265" s="13" customFormat="1">
      <c r="A265" s="13"/>
      <c r="B265" s="223"/>
      <c r="C265" s="224"/>
      <c r="D265" s="215" t="s">
        <v>141</v>
      </c>
      <c r="E265" s="225" t="s">
        <v>19</v>
      </c>
      <c r="F265" s="226" t="s">
        <v>290</v>
      </c>
      <c r="G265" s="224"/>
      <c r="H265" s="225" t="s">
        <v>19</v>
      </c>
      <c r="I265" s="227"/>
      <c r="J265" s="224"/>
      <c r="K265" s="224"/>
      <c r="L265" s="228"/>
      <c r="M265" s="229"/>
      <c r="N265" s="230"/>
      <c r="O265" s="230"/>
      <c r="P265" s="230"/>
      <c r="Q265" s="230"/>
      <c r="R265" s="230"/>
      <c r="S265" s="230"/>
      <c r="T265" s="23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2" t="s">
        <v>141</v>
      </c>
      <c r="AU265" s="232" t="s">
        <v>85</v>
      </c>
      <c r="AV265" s="13" t="s">
        <v>83</v>
      </c>
      <c r="AW265" s="13" t="s">
        <v>35</v>
      </c>
      <c r="AX265" s="13" t="s">
        <v>75</v>
      </c>
      <c r="AY265" s="232" t="s">
        <v>126</v>
      </c>
    </row>
    <row r="266" s="14" customFormat="1">
      <c r="A266" s="14"/>
      <c r="B266" s="233"/>
      <c r="C266" s="234"/>
      <c r="D266" s="215" t="s">
        <v>141</v>
      </c>
      <c r="E266" s="235" t="s">
        <v>19</v>
      </c>
      <c r="F266" s="236" t="s">
        <v>291</v>
      </c>
      <c r="G266" s="234"/>
      <c r="H266" s="237">
        <v>20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3" t="s">
        <v>141</v>
      </c>
      <c r="AU266" s="243" t="s">
        <v>85</v>
      </c>
      <c r="AV266" s="14" t="s">
        <v>85</v>
      </c>
      <c r="AW266" s="14" t="s">
        <v>35</v>
      </c>
      <c r="AX266" s="14" t="s">
        <v>75</v>
      </c>
      <c r="AY266" s="243" t="s">
        <v>126</v>
      </c>
    </row>
    <row r="267" s="13" customFormat="1">
      <c r="A267" s="13"/>
      <c r="B267" s="223"/>
      <c r="C267" s="224"/>
      <c r="D267" s="215" t="s">
        <v>141</v>
      </c>
      <c r="E267" s="225" t="s">
        <v>19</v>
      </c>
      <c r="F267" s="226" t="s">
        <v>292</v>
      </c>
      <c r="G267" s="224"/>
      <c r="H267" s="225" t="s">
        <v>19</v>
      </c>
      <c r="I267" s="227"/>
      <c r="J267" s="224"/>
      <c r="K267" s="224"/>
      <c r="L267" s="228"/>
      <c r="M267" s="229"/>
      <c r="N267" s="230"/>
      <c r="O267" s="230"/>
      <c r="P267" s="230"/>
      <c r="Q267" s="230"/>
      <c r="R267" s="230"/>
      <c r="S267" s="230"/>
      <c r="T267" s="23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2" t="s">
        <v>141</v>
      </c>
      <c r="AU267" s="232" t="s">
        <v>85</v>
      </c>
      <c r="AV267" s="13" t="s">
        <v>83</v>
      </c>
      <c r="AW267" s="13" t="s">
        <v>35</v>
      </c>
      <c r="AX267" s="13" t="s">
        <v>75</v>
      </c>
      <c r="AY267" s="232" t="s">
        <v>126</v>
      </c>
    </row>
    <row r="268" s="14" customFormat="1">
      <c r="A268" s="14"/>
      <c r="B268" s="233"/>
      <c r="C268" s="234"/>
      <c r="D268" s="215" t="s">
        <v>141</v>
      </c>
      <c r="E268" s="235" t="s">
        <v>19</v>
      </c>
      <c r="F268" s="236" t="s">
        <v>293</v>
      </c>
      <c r="G268" s="234"/>
      <c r="H268" s="237">
        <v>312.5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3" t="s">
        <v>141</v>
      </c>
      <c r="AU268" s="243" t="s">
        <v>85</v>
      </c>
      <c r="AV268" s="14" t="s">
        <v>85</v>
      </c>
      <c r="AW268" s="14" t="s">
        <v>35</v>
      </c>
      <c r="AX268" s="14" t="s">
        <v>75</v>
      </c>
      <c r="AY268" s="243" t="s">
        <v>126</v>
      </c>
    </row>
    <row r="269" s="16" customFormat="1">
      <c r="A269" s="16"/>
      <c r="B269" s="255"/>
      <c r="C269" s="256"/>
      <c r="D269" s="215" t="s">
        <v>141</v>
      </c>
      <c r="E269" s="257" t="s">
        <v>19</v>
      </c>
      <c r="F269" s="258" t="s">
        <v>156</v>
      </c>
      <c r="G269" s="256"/>
      <c r="H269" s="259">
        <v>332.5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65" t="s">
        <v>141</v>
      </c>
      <c r="AU269" s="265" t="s">
        <v>85</v>
      </c>
      <c r="AV269" s="16" t="s">
        <v>157</v>
      </c>
      <c r="AW269" s="16" t="s">
        <v>35</v>
      </c>
      <c r="AX269" s="16" t="s">
        <v>75</v>
      </c>
      <c r="AY269" s="265" t="s">
        <v>126</v>
      </c>
    </row>
    <row r="270" s="13" customFormat="1">
      <c r="A270" s="13"/>
      <c r="B270" s="223"/>
      <c r="C270" s="224"/>
      <c r="D270" s="215" t="s">
        <v>141</v>
      </c>
      <c r="E270" s="225" t="s">
        <v>19</v>
      </c>
      <c r="F270" s="226" t="s">
        <v>294</v>
      </c>
      <c r="G270" s="224"/>
      <c r="H270" s="225" t="s">
        <v>19</v>
      </c>
      <c r="I270" s="227"/>
      <c r="J270" s="224"/>
      <c r="K270" s="224"/>
      <c r="L270" s="228"/>
      <c r="M270" s="229"/>
      <c r="N270" s="230"/>
      <c r="O270" s="230"/>
      <c r="P270" s="230"/>
      <c r="Q270" s="230"/>
      <c r="R270" s="230"/>
      <c r="S270" s="230"/>
      <c r="T270" s="23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2" t="s">
        <v>141</v>
      </c>
      <c r="AU270" s="232" t="s">
        <v>85</v>
      </c>
      <c r="AV270" s="13" t="s">
        <v>83</v>
      </c>
      <c r="AW270" s="13" t="s">
        <v>35</v>
      </c>
      <c r="AX270" s="13" t="s">
        <v>75</v>
      </c>
      <c r="AY270" s="232" t="s">
        <v>126</v>
      </c>
    </row>
    <row r="271" s="13" customFormat="1">
      <c r="A271" s="13"/>
      <c r="B271" s="223"/>
      <c r="C271" s="224"/>
      <c r="D271" s="215" t="s">
        <v>141</v>
      </c>
      <c r="E271" s="225" t="s">
        <v>19</v>
      </c>
      <c r="F271" s="226" t="s">
        <v>295</v>
      </c>
      <c r="G271" s="224"/>
      <c r="H271" s="225" t="s">
        <v>19</v>
      </c>
      <c r="I271" s="227"/>
      <c r="J271" s="224"/>
      <c r="K271" s="224"/>
      <c r="L271" s="228"/>
      <c r="M271" s="229"/>
      <c r="N271" s="230"/>
      <c r="O271" s="230"/>
      <c r="P271" s="230"/>
      <c r="Q271" s="230"/>
      <c r="R271" s="230"/>
      <c r="S271" s="230"/>
      <c r="T271" s="23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2" t="s">
        <v>141</v>
      </c>
      <c r="AU271" s="232" t="s">
        <v>85</v>
      </c>
      <c r="AV271" s="13" t="s">
        <v>83</v>
      </c>
      <c r="AW271" s="13" t="s">
        <v>35</v>
      </c>
      <c r="AX271" s="13" t="s">
        <v>75</v>
      </c>
      <c r="AY271" s="232" t="s">
        <v>126</v>
      </c>
    </row>
    <row r="272" s="14" customFormat="1">
      <c r="A272" s="14"/>
      <c r="B272" s="233"/>
      <c r="C272" s="234"/>
      <c r="D272" s="215" t="s">
        <v>141</v>
      </c>
      <c r="E272" s="235" t="s">
        <v>19</v>
      </c>
      <c r="F272" s="236" t="s">
        <v>296</v>
      </c>
      <c r="G272" s="234"/>
      <c r="H272" s="237">
        <v>15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141</v>
      </c>
      <c r="AU272" s="243" t="s">
        <v>85</v>
      </c>
      <c r="AV272" s="14" t="s">
        <v>85</v>
      </c>
      <c r="AW272" s="14" t="s">
        <v>35</v>
      </c>
      <c r="AX272" s="14" t="s">
        <v>75</v>
      </c>
      <c r="AY272" s="243" t="s">
        <v>126</v>
      </c>
    </row>
    <row r="273" s="13" customFormat="1">
      <c r="A273" s="13"/>
      <c r="B273" s="223"/>
      <c r="C273" s="224"/>
      <c r="D273" s="215" t="s">
        <v>141</v>
      </c>
      <c r="E273" s="225" t="s">
        <v>19</v>
      </c>
      <c r="F273" s="226" t="s">
        <v>297</v>
      </c>
      <c r="G273" s="224"/>
      <c r="H273" s="225" t="s">
        <v>19</v>
      </c>
      <c r="I273" s="227"/>
      <c r="J273" s="224"/>
      <c r="K273" s="224"/>
      <c r="L273" s="228"/>
      <c r="M273" s="229"/>
      <c r="N273" s="230"/>
      <c r="O273" s="230"/>
      <c r="P273" s="230"/>
      <c r="Q273" s="230"/>
      <c r="R273" s="230"/>
      <c r="S273" s="230"/>
      <c r="T273" s="23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2" t="s">
        <v>141</v>
      </c>
      <c r="AU273" s="232" t="s">
        <v>85</v>
      </c>
      <c r="AV273" s="13" t="s">
        <v>83</v>
      </c>
      <c r="AW273" s="13" t="s">
        <v>35</v>
      </c>
      <c r="AX273" s="13" t="s">
        <v>75</v>
      </c>
      <c r="AY273" s="232" t="s">
        <v>126</v>
      </c>
    </row>
    <row r="274" s="14" customFormat="1">
      <c r="A274" s="14"/>
      <c r="B274" s="233"/>
      <c r="C274" s="234"/>
      <c r="D274" s="215" t="s">
        <v>141</v>
      </c>
      <c r="E274" s="235" t="s">
        <v>19</v>
      </c>
      <c r="F274" s="236" t="s">
        <v>298</v>
      </c>
      <c r="G274" s="234"/>
      <c r="H274" s="237">
        <v>205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3" t="s">
        <v>141</v>
      </c>
      <c r="AU274" s="243" t="s">
        <v>85</v>
      </c>
      <c r="AV274" s="14" t="s">
        <v>85</v>
      </c>
      <c r="AW274" s="14" t="s">
        <v>35</v>
      </c>
      <c r="AX274" s="14" t="s">
        <v>75</v>
      </c>
      <c r="AY274" s="243" t="s">
        <v>126</v>
      </c>
    </row>
    <row r="275" s="15" customFormat="1">
      <c r="A275" s="15"/>
      <c r="B275" s="244"/>
      <c r="C275" s="245"/>
      <c r="D275" s="215" t="s">
        <v>141</v>
      </c>
      <c r="E275" s="246" t="s">
        <v>19</v>
      </c>
      <c r="F275" s="247" t="s">
        <v>146</v>
      </c>
      <c r="G275" s="245"/>
      <c r="H275" s="248">
        <v>552.5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4" t="s">
        <v>141</v>
      </c>
      <c r="AU275" s="254" t="s">
        <v>85</v>
      </c>
      <c r="AV275" s="15" t="s">
        <v>133</v>
      </c>
      <c r="AW275" s="15" t="s">
        <v>35</v>
      </c>
      <c r="AX275" s="15" t="s">
        <v>83</v>
      </c>
      <c r="AY275" s="254" t="s">
        <v>126</v>
      </c>
    </row>
    <row r="276" s="2" customFormat="1" ht="16.5" customHeight="1">
      <c r="A276" s="40"/>
      <c r="B276" s="41"/>
      <c r="C276" s="202" t="s">
        <v>299</v>
      </c>
      <c r="D276" s="202" t="s">
        <v>128</v>
      </c>
      <c r="E276" s="203" t="s">
        <v>300</v>
      </c>
      <c r="F276" s="204" t="s">
        <v>301</v>
      </c>
      <c r="G276" s="205" t="s">
        <v>285</v>
      </c>
      <c r="H276" s="206">
        <v>118.59999999999999</v>
      </c>
      <c r="I276" s="207"/>
      <c r="J276" s="208">
        <f>ROUND(I276*H276,2)</f>
        <v>0</v>
      </c>
      <c r="K276" s="204" t="s">
        <v>132</v>
      </c>
      <c r="L276" s="46"/>
      <c r="M276" s="209" t="s">
        <v>19</v>
      </c>
      <c r="N276" s="210" t="s">
        <v>46</v>
      </c>
      <c r="O276" s="86"/>
      <c r="P276" s="211">
        <f>O276*H276</f>
        <v>0</v>
      </c>
      <c r="Q276" s="211">
        <v>0</v>
      </c>
      <c r="R276" s="211">
        <f>Q276*H276</f>
        <v>0</v>
      </c>
      <c r="S276" s="211">
        <v>0.20499999999999999</v>
      </c>
      <c r="T276" s="212">
        <f>S276*H276</f>
        <v>24.312999999999999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3" t="s">
        <v>133</v>
      </c>
      <c r="AT276" s="213" t="s">
        <v>128</v>
      </c>
      <c r="AU276" s="213" t="s">
        <v>85</v>
      </c>
      <c r="AY276" s="19" t="s">
        <v>126</v>
      </c>
      <c r="BE276" s="214">
        <f>IF(N276="základní",J276,0)</f>
        <v>0</v>
      </c>
      <c r="BF276" s="214">
        <f>IF(N276="snížená",J276,0)</f>
        <v>0</v>
      </c>
      <c r="BG276" s="214">
        <f>IF(N276="zákl. přenesená",J276,0)</f>
        <v>0</v>
      </c>
      <c r="BH276" s="214">
        <f>IF(N276="sníž. přenesená",J276,0)</f>
        <v>0</v>
      </c>
      <c r="BI276" s="214">
        <f>IF(N276="nulová",J276,0)</f>
        <v>0</v>
      </c>
      <c r="BJ276" s="19" t="s">
        <v>83</v>
      </c>
      <c r="BK276" s="214">
        <f>ROUND(I276*H276,2)</f>
        <v>0</v>
      </c>
      <c r="BL276" s="19" t="s">
        <v>133</v>
      </c>
      <c r="BM276" s="213" t="s">
        <v>302</v>
      </c>
    </row>
    <row r="277" s="2" customFormat="1">
      <c r="A277" s="40"/>
      <c r="B277" s="41"/>
      <c r="C277" s="42"/>
      <c r="D277" s="215" t="s">
        <v>135</v>
      </c>
      <c r="E277" s="42"/>
      <c r="F277" s="216" t="s">
        <v>303</v>
      </c>
      <c r="G277" s="42"/>
      <c r="H277" s="42"/>
      <c r="I277" s="217"/>
      <c r="J277" s="42"/>
      <c r="K277" s="42"/>
      <c r="L277" s="46"/>
      <c r="M277" s="218"/>
      <c r="N277" s="219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135</v>
      </c>
      <c r="AU277" s="19" t="s">
        <v>85</v>
      </c>
    </row>
    <row r="278" s="2" customFormat="1">
      <c r="A278" s="40"/>
      <c r="B278" s="41"/>
      <c r="C278" s="42"/>
      <c r="D278" s="220" t="s">
        <v>137</v>
      </c>
      <c r="E278" s="42"/>
      <c r="F278" s="221" t="s">
        <v>304</v>
      </c>
      <c r="G278" s="42"/>
      <c r="H278" s="42"/>
      <c r="I278" s="217"/>
      <c r="J278" s="42"/>
      <c r="K278" s="42"/>
      <c r="L278" s="46"/>
      <c r="M278" s="218"/>
      <c r="N278" s="219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137</v>
      </c>
      <c r="AU278" s="19" t="s">
        <v>85</v>
      </c>
    </row>
    <row r="279" s="2" customFormat="1">
      <c r="A279" s="40"/>
      <c r="B279" s="41"/>
      <c r="C279" s="42"/>
      <c r="D279" s="215" t="s">
        <v>139</v>
      </c>
      <c r="E279" s="42"/>
      <c r="F279" s="222" t="s">
        <v>289</v>
      </c>
      <c r="G279" s="42"/>
      <c r="H279" s="42"/>
      <c r="I279" s="217"/>
      <c r="J279" s="42"/>
      <c r="K279" s="42"/>
      <c r="L279" s="46"/>
      <c r="M279" s="218"/>
      <c r="N279" s="219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139</v>
      </c>
      <c r="AU279" s="19" t="s">
        <v>85</v>
      </c>
    </row>
    <row r="280" s="13" customFormat="1">
      <c r="A280" s="13"/>
      <c r="B280" s="223"/>
      <c r="C280" s="224"/>
      <c r="D280" s="215" t="s">
        <v>141</v>
      </c>
      <c r="E280" s="225" t="s">
        <v>19</v>
      </c>
      <c r="F280" s="226" t="s">
        <v>152</v>
      </c>
      <c r="G280" s="224"/>
      <c r="H280" s="225" t="s">
        <v>19</v>
      </c>
      <c r="I280" s="227"/>
      <c r="J280" s="224"/>
      <c r="K280" s="224"/>
      <c r="L280" s="228"/>
      <c r="M280" s="229"/>
      <c r="N280" s="230"/>
      <c r="O280" s="230"/>
      <c r="P280" s="230"/>
      <c r="Q280" s="230"/>
      <c r="R280" s="230"/>
      <c r="S280" s="230"/>
      <c r="T280" s="23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2" t="s">
        <v>141</v>
      </c>
      <c r="AU280" s="232" t="s">
        <v>85</v>
      </c>
      <c r="AV280" s="13" t="s">
        <v>83</v>
      </c>
      <c r="AW280" s="13" t="s">
        <v>35</v>
      </c>
      <c r="AX280" s="13" t="s">
        <v>75</v>
      </c>
      <c r="AY280" s="232" t="s">
        <v>126</v>
      </c>
    </row>
    <row r="281" s="14" customFormat="1">
      <c r="A281" s="14"/>
      <c r="B281" s="233"/>
      <c r="C281" s="234"/>
      <c r="D281" s="215" t="s">
        <v>141</v>
      </c>
      <c r="E281" s="235" t="s">
        <v>19</v>
      </c>
      <c r="F281" s="236" t="s">
        <v>305</v>
      </c>
      <c r="G281" s="234"/>
      <c r="H281" s="237">
        <v>27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3" t="s">
        <v>141</v>
      </c>
      <c r="AU281" s="243" t="s">
        <v>85</v>
      </c>
      <c r="AV281" s="14" t="s">
        <v>85</v>
      </c>
      <c r="AW281" s="14" t="s">
        <v>35</v>
      </c>
      <c r="AX281" s="14" t="s">
        <v>75</v>
      </c>
      <c r="AY281" s="243" t="s">
        <v>126</v>
      </c>
    </row>
    <row r="282" s="13" customFormat="1">
      <c r="A282" s="13"/>
      <c r="B282" s="223"/>
      <c r="C282" s="224"/>
      <c r="D282" s="215" t="s">
        <v>141</v>
      </c>
      <c r="E282" s="225" t="s">
        <v>19</v>
      </c>
      <c r="F282" s="226" t="s">
        <v>142</v>
      </c>
      <c r="G282" s="224"/>
      <c r="H282" s="225" t="s">
        <v>19</v>
      </c>
      <c r="I282" s="227"/>
      <c r="J282" s="224"/>
      <c r="K282" s="224"/>
      <c r="L282" s="228"/>
      <c r="M282" s="229"/>
      <c r="N282" s="230"/>
      <c r="O282" s="230"/>
      <c r="P282" s="230"/>
      <c r="Q282" s="230"/>
      <c r="R282" s="230"/>
      <c r="S282" s="230"/>
      <c r="T282" s="23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2" t="s">
        <v>141</v>
      </c>
      <c r="AU282" s="232" t="s">
        <v>85</v>
      </c>
      <c r="AV282" s="13" t="s">
        <v>83</v>
      </c>
      <c r="AW282" s="13" t="s">
        <v>35</v>
      </c>
      <c r="AX282" s="13" t="s">
        <v>75</v>
      </c>
      <c r="AY282" s="232" t="s">
        <v>126</v>
      </c>
    </row>
    <row r="283" s="14" customFormat="1">
      <c r="A283" s="14"/>
      <c r="B283" s="233"/>
      <c r="C283" s="234"/>
      <c r="D283" s="215" t="s">
        <v>141</v>
      </c>
      <c r="E283" s="235" t="s">
        <v>19</v>
      </c>
      <c r="F283" s="236" t="s">
        <v>306</v>
      </c>
      <c r="G283" s="234"/>
      <c r="H283" s="237">
        <v>15.199999999999999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3" t="s">
        <v>141</v>
      </c>
      <c r="AU283" s="243" t="s">
        <v>85</v>
      </c>
      <c r="AV283" s="14" t="s">
        <v>85</v>
      </c>
      <c r="AW283" s="14" t="s">
        <v>35</v>
      </c>
      <c r="AX283" s="14" t="s">
        <v>75</v>
      </c>
      <c r="AY283" s="243" t="s">
        <v>126</v>
      </c>
    </row>
    <row r="284" s="13" customFormat="1">
      <c r="A284" s="13"/>
      <c r="B284" s="223"/>
      <c r="C284" s="224"/>
      <c r="D284" s="215" t="s">
        <v>141</v>
      </c>
      <c r="E284" s="225" t="s">
        <v>19</v>
      </c>
      <c r="F284" s="226" t="s">
        <v>143</v>
      </c>
      <c r="G284" s="224"/>
      <c r="H284" s="225" t="s">
        <v>19</v>
      </c>
      <c r="I284" s="227"/>
      <c r="J284" s="224"/>
      <c r="K284" s="224"/>
      <c r="L284" s="228"/>
      <c r="M284" s="229"/>
      <c r="N284" s="230"/>
      <c r="O284" s="230"/>
      <c r="P284" s="230"/>
      <c r="Q284" s="230"/>
      <c r="R284" s="230"/>
      <c r="S284" s="230"/>
      <c r="T284" s="23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2" t="s">
        <v>141</v>
      </c>
      <c r="AU284" s="232" t="s">
        <v>85</v>
      </c>
      <c r="AV284" s="13" t="s">
        <v>83</v>
      </c>
      <c r="AW284" s="13" t="s">
        <v>35</v>
      </c>
      <c r="AX284" s="13" t="s">
        <v>75</v>
      </c>
      <c r="AY284" s="232" t="s">
        <v>126</v>
      </c>
    </row>
    <row r="285" s="14" customFormat="1">
      <c r="A285" s="14"/>
      <c r="B285" s="233"/>
      <c r="C285" s="234"/>
      <c r="D285" s="215" t="s">
        <v>141</v>
      </c>
      <c r="E285" s="235" t="s">
        <v>19</v>
      </c>
      <c r="F285" s="236" t="s">
        <v>307</v>
      </c>
      <c r="G285" s="234"/>
      <c r="H285" s="237">
        <v>13.199999999999999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3" t="s">
        <v>141</v>
      </c>
      <c r="AU285" s="243" t="s">
        <v>85</v>
      </c>
      <c r="AV285" s="14" t="s">
        <v>85</v>
      </c>
      <c r="AW285" s="14" t="s">
        <v>35</v>
      </c>
      <c r="AX285" s="14" t="s">
        <v>75</v>
      </c>
      <c r="AY285" s="243" t="s">
        <v>126</v>
      </c>
    </row>
    <row r="286" s="13" customFormat="1">
      <c r="A286" s="13"/>
      <c r="B286" s="223"/>
      <c r="C286" s="224"/>
      <c r="D286" s="215" t="s">
        <v>141</v>
      </c>
      <c r="E286" s="225" t="s">
        <v>19</v>
      </c>
      <c r="F286" s="226" t="s">
        <v>145</v>
      </c>
      <c r="G286" s="224"/>
      <c r="H286" s="225" t="s">
        <v>19</v>
      </c>
      <c r="I286" s="227"/>
      <c r="J286" s="224"/>
      <c r="K286" s="224"/>
      <c r="L286" s="228"/>
      <c r="M286" s="229"/>
      <c r="N286" s="230"/>
      <c r="O286" s="230"/>
      <c r="P286" s="230"/>
      <c r="Q286" s="230"/>
      <c r="R286" s="230"/>
      <c r="S286" s="230"/>
      <c r="T286" s="23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2" t="s">
        <v>141</v>
      </c>
      <c r="AU286" s="232" t="s">
        <v>85</v>
      </c>
      <c r="AV286" s="13" t="s">
        <v>83</v>
      </c>
      <c r="AW286" s="13" t="s">
        <v>35</v>
      </c>
      <c r="AX286" s="13" t="s">
        <v>75</v>
      </c>
      <c r="AY286" s="232" t="s">
        <v>126</v>
      </c>
    </row>
    <row r="287" s="14" customFormat="1">
      <c r="A287" s="14"/>
      <c r="B287" s="233"/>
      <c r="C287" s="234"/>
      <c r="D287" s="215" t="s">
        <v>141</v>
      </c>
      <c r="E287" s="235" t="s">
        <v>19</v>
      </c>
      <c r="F287" s="236" t="s">
        <v>306</v>
      </c>
      <c r="G287" s="234"/>
      <c r="H287" s="237">
        <v>15.199999999999999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3" t="s">
        <v>141</v>
      </c>
      <c r="AU287" s="243" t="s">
        <v>85</v>
      </c>
      <c r="AV287" s="14" t="s">
        <v>85</v>
      </c>
      <c r="AW287" s="14" t="s">
        <v>35</v>
      </c>
      <c r="AX287" s="14" t="s">
        <v>75</v>
      </c>
      <c r="AY287" s="243" t="s">
        <v>126</v>
      </c>
    </row>
    <row r="288" s="16" customFormat="1">
      <c r="A288" s="16"/>
      <c r="B288" s="255"/>
      <c r="C288" s="256"/>
      <c r="D288" s="215" t="s">
        <v>141</v>
      </c>
      <c r="E288" s="257" t="s">
        <v>19</v>
      </c>
      <c r="F288" s="258" t="s">
        <v>156</v>
      </c>
      <c r="G288" s="256"/>
      <c r="H288" s="259">
        <v>70.599999999999994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65" t="s">
        <v>141</v>
      </c>
      <c r="AU288" s="265" t="s">
        <v>85</v>
      </c>
      <c r="AV288" s="16" t="s">
        <v>157</v>
      </c>
      <c r="AW288" s="16" t="s">
        <v>35</v>
      </c>
      <c r="AX288" s="16" t="s">
        <v>75</v>
      </c>
      <c r="AY288" s="265" t="s">
        <v>126</v>
      </c>
    </row>
    <row r="289" s="13" customFormat="1">
      <c r="A289" s="13"/>
      <c r="B289" s="223"/>
      <c r="C289" s="224"/>
      <c r="D289" s="215" t="s">
        <v>141</v>
      </c>
      <c r="E289" s="225" t="s">
        <v>19</v>
      </c>
      <c r="F289" s="226" t="s">
        <v>308</v>
      </c>
      <c r="G289" s="224"/>
      <c r="H289" s="225" t="s">
        <v>19</v>
      </c>
      <c r="I289" s="227"/>
      <c r="J289" s="224"/>
      <c r="K289" s="224"/>
      <c r="L289" s="228"/>
      <c r="M289" s="229"/>
      <c r="N289" s="230"/>
      <c r="O289" s="230"/>
      <c r="P289" s="230"/>
      <c r="Q289" s="230"/>
      <c r="R289" s="230"/>
      <c r="S289" s="230"/>
      <c r="T289" s="23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2" t="s">
        <v>141</v>
      </c>
      <c r="AU289" s="232" t="s">
        <v>85</v>
      </c>
      <c r="AV289" s="13" t="s">
        <v>83</v>
      </c>
      <c r="AW289" s="13" t="s">
        <v>35</v>
      </c>
      <c r="AX289" s="13" t="s">
        <v>75</v>
      </c>
      <c r="AY289" s="232" t="s">
        <v>126</v>
      </c>
    </row>
    <row r="290" s="14" customFormat="1">
      <c r="A290" s="14"/>
      <c r="B290" s="233"/>
      <c r="C290" s="234"/>
      <c r="D290" s="215" t="s">
        <v>141</v>
      </c>
      <c r="E290" s="235" t="s">
        <v>19</v>
      </c>
      <c r="F290" s="236" t="s">
        <v>309</v>
      </c>
      <c r="G290" s="234"/>
      <c r="H290" s="237">
        <v>42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141</v>
      </c>
      <c r="AU290" s="243" t="s">
        <v>85</v>
      </c>
      <c r="AV290" s="14" t="s">
        <v>85</v>
      </c>
      <c r="AW290" s="14" t="s">
        <v>35</v>
      </c>
      <c r="AX290" s="14" t="s">
        <v>75</v>
      </c>
      <c r="AY290" s="243" t="s">
        <v>126</v>
      </c>
    </row>
    <row r="291" s="16" customFormat="1">
      <c r="A291" s="16"/>
      <c r="B291" s="255"/>
      <c r="C291" s="256"/>
      <c r="D291" s="215" t="s">
        <v>141</v>
      </c>
      <c r="E291" s="257" t="s">
        <v>19</v>
      </c>
      <c r="F291" s="258" t="s">
        <v>156</v>
      </c>
      <c r="G291" s="256"/>
      <c r="H291" s="259">
        <v>42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65" t="s">
        <v>141</v>
      </c>
      <c r="AU291" s="265" t="s">
        <v>85</v>
      </c>
      <c r="AV291" s="16" t="s">
        <v>157</v>
      </c>
      <c r="AW291" s="16" t="s">
        <v>35</v>
      </c>
      <c r="AX291" s="16" t="s">
        <v>75</v>
      </c>
      <c r="AY291" s="265" t="s">
        <v>126</v>
      </c>
    </row>
    <row r="292" s="13" customFormat="1">
      <c r="A292" s="13"/>
      <c r="B292" s="223"/>
      <c r="C292" s="224"/>
      <c r="D292" s="215" t="s">
        <v>141</v>
      </c>
      <c r="E292" s="225" t="s">
        <v>19</v>
      </c>
      <c r="F292" s="226" t="s">
        <v>227</v>
      </c>
      <c r="G292" s="224"/>
      <c r="H292" s="225" t="s">
        <v>19</v>
      </c>
      <c r="I292" s="227"/>
      <c r="J292" s="224"/>
      <c r="K292" s="224"/>
      <c r="L292" s="228"/>
      <c r="M292" s="229"/>
      <c r="N292" s="230"/>
      <c r="O292" s="230"/>
      <c r="P292" s="230"/>
      <c r="Q292" s="230"/>
      <c r="R292" s="230"/>
      <c r="S292" s="230"/>
      <c r="T292" s="23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2" t="s">
        <v>141</v>
      </c>
      <c r="AU292" s="232" t="s">
        <v>85</v>
      </c>
      <c r="AV292" s="13" t="s">
        <v>83</v>
      </c>
      <c r="AW292" s="13" t="s">
        <v>35</v>
      </c>
      <c r="AX292" s="13" t="s">
        <v>75</v>
      </c>
      <c r="AY292" s="232" t="s">
        <v>126</v>
      </c>
    </row>
    <row r="293" s="14" customFormat="1">
      <c r="A293" s="14"/>
      <c r="B293" s="233"/>
      <c r="C293" s="234"/>
      <c r="D293" s="215" t="s">
        <v>141</v>
      </c>
      <c r="E293" s="235" t="s">
        <v>19</v>
      </c>
      <c r="F293" s="236" t="s">
        <v>310</v>
      </c>
      <c r="G293" s="234"/>
      <c r="H293" s="237">
        <v>2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3" t="s">
        <v>141</v>
      </c>
      <c r="AU293" s="243" t="s">
        <v>85</v>
      </c>
      <c r="AV293" s="14" t="s">
        <v>85</v>
      </c>
      <c r="AW293" s="14" t="s">
        <v>35</v>
      </c>
      <c r="AX293" s="14" t="s">
        <v>75</v>
      </c>
      <c r="AY293" s="243" t="s">
        <v>126</v>
      </c>
    </row>
    <row r="294" s="13" customFormat="1">
      <c r="A294" s="13"/>
      <c r="B294" s="223"/>
      <c r="C294" s="224"/>
      <c r="D294" s="215" t="s">
        <v>141</v>
      </c>
      <c r="E294" s="225" t="s">
        <v>19</v>
      </c>
      <c r="F294" s="226" t="s">
        <v>229</v>
      </c>
      <c r="G294" s="224"/>
      <c r="H294" s="225" t="s">
        <v>19</v>
      </c>
      <c r="I294" s="227"/>
      <c r="J294" s="224"/>
      <c r="K294" s="224"/>
      <c r="L294" s="228"/>
      <c r="M294" s="229"/>
      <c r="N294" s="230"/>
      <c r="O294" s="230"/>
      <c r="P294" s="230"/>
      <c r="Q294" s="230"/>
      <c r="R294" s="230"/>
      <c r="S294" s="230"/>
      <c r="T294" s="23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2" t="s">
        <v>141</v>
      </c>
      <c r="AU294" s="232" t="s">
        <v>85</v>
      </c>
      <c r="AV294" s="13" t="s">
        <v>83</v>
      </c>
      <c r="AW294" s="13" t="s">
        <v>35</v>
      </c>
      <c r="AX294" s="13" t="s">
        <v>75</v>
      </c>
      <c r="AY294" s="232" t="s">
        <v>126</v>
      </c>
    </row>
    <row r="295" s="14" customFormat="1">
      <c r="A295" s="14"/>
      <c r="B295" s="233"/>
      <c r="C295" s="234"/>
      <c r="D295" s="215" t="s">
        <v>141</v>
      </c>
      <c r="E295" s="235" t="s">
        <v>19</v>
      </c>
      <c r="F295" s="236" t="s">
        <v>230</v>
      </c>
      <c r="G295" s="234"/>
      <c r="H295" s="237">
        <v>4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3" t="s">
        <v>141</v>
      </c>
      <c r="AU295" s="243" t="s">
        <v>85</v>
      </c>
      <c r="AV295" s="14" t="s">
        <v>85</v>
      </c>
      <c r="AW295" s="14" t="s">
        <v>35</v>
      </c>
      <c r="AX295" s="14" t="s">
        <v>75</v>
      </c>
      <c r="AY295" s="243" t="s">
        <v>126</v>
      </c>
    </row>
    <row r="296" s="15" customFormat="1">
      <c r="A296" s="15"/>
      <c r="B296" s="244"/>
      <c r="C296" s="245"/>
      <c r="D296" s="215" t="s">
        <v>141</v>
      </c>
      <c r="E296" s="246" t="s">
        <v>19</v>
      </c>
      <c r="F296" s="247" t="s">
        <v>146</v>
      </c>
      <c r="G296" s="245"/>
      <c r="H296" s="248">
        <v>118.59999999999999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4" t="s">
        <v>141</v>
      </c>
      <c r="AU296" s="254" t="s">
        <v>85</v>
      </c>
      <c r="AV296" s="15" t="s">
        <v>133</v>
      </c>
      <c r="AW296" s="15" t="s">
        <v>35</v>
      </c>
      <c r="AX296" s="15" t="s">
        <v>83</v>
      </c>
      <c r="AY296" s="254" t="s">
        <v>126</v>
      </c>
    </row>
    <row r="297" s="2" customFormat="1" ht="21.75" customHeight="1">
      <c r="A297" s="40"/>
      <c r="B297" s="41"/>
      <c r="C297" s="202" t="s">
        <v>291</v>
      </c>
      <c r="D297" s="202" t="s">
        <v>128</v>
      </c>
      <c r="E297" s="203" t="s">
        <v>311</v>
      </c>
      <c r="F297" s="204" t="s">
        <v>312</v>
      </c>
      <c r="G297" s="205" t="s">
        <v>313</v>
      </c>
      <c r="H297" s="206">
        <v>61.784999999999997</v>
      </c>
      <c r="I297" s="207"/>
      <c r="J297" s="208">
        <f>ROUND(I297*H297,2)</f>
        <v>0</v>
      </c>
      <c r="K297" s="204" t="s">
        <v>132</v>
      </c>
      <c r="L297" s="46"/>
      <c r="M297" s="209" t="s">
        <v>19</v>
      </c>
      <c r="N297" s="210" t="s">
        <v>46</v>
      </c>
      <c r="O297" s="86"/>
      <c r="P297" s="211">
        <f>O297*H297</f>
        <v>0</v>
      </c>
      <c r="Q297" s="211">
        <v>0</v>
      </c>
      <c r="R297" s="211">
        <f>Q297*H297</f>
        <v>0</v>
      </c>
      <c r="S297" s="211">
        <v>0</v>
      </c>
      <c r="T297" s="212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3" t="s">
        <v>133</v>
      </c>
      <c r="AT297" s="213" t="s">
        <v>128</v>
      </c>
      <c r="AU297" s="213" t="s">
        <v>85</v>
      </c>
      <c r="AY297" s="19" t="s">
        <v>126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19" t="s">
        <v>83</v>
      </c>
      <c r="BK297" s="214">
        <f>ROUND(I297*H297,2)</f>
        <v>0</v>
      </c>
      <c r="BL297" s="19" t="s">
        <v>133</v>
      </c>
      <c r="BM297" s="213" t="s">
        <v>314</v>
      </c>
    </row>
    <row r="298" s="2" customFormat="1">
      <c r="A298" s="40"/>
      <c r="B298" s="41"/>
      <c r="C298" s="42"/>
      <c r="D298" s="215" t="s">
        <v>135</v>
      </c>
      <c r="E298" s="42"/>
      <c r="F298" s="216" t="s">
        <v>315</v>
      </c>
      <c r="G298" s="42"/>
      <c r="H298" s="42"/>
      <c r="I298" s="217"/>
      <c r="J298" s="42"/>
      <c r="K298" s="42"/>
      <c r="L298" s="46"/>
      <c r="M298" s="218"/>
      <c r="N298" s="219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135</v>
      </c>
      <c r="AU298" s="19" t="s">
        <v>85</v>
      </c>
    </row>
    <row r="299" s="2" customFormat="1">
      <c r="A299" s="40"/>
      <c r="B299" s="41"/>
      <c r="C299" s="42"/>
      <c r="D299" s="220" t="s">
        <v>137</v>
      </c>
      <c r="E299" s="42"/>
      <c r="F299" s="221" t="s">
        <v>316</v>
      </c>
      <c r="G299" s="42"/>
      <c r="H299" s="42"/>
      <c r="I299" s="217"/>
      <c r="J299" s="42"/>
      <c r="K299" s="42"/>
      <c r="L299" s="46"/>
      <c r="M299" s="218"/>
      <c r="N299" s="219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137</v>
      </c>
      <c r="AU299" s="19" t="s">
        <v>85</v>
      </c>
    </row>
    <row r="300" s="2" customFormat="1">
      <c r="A300" s="40"/>
      <c r="B300" s="41"/>
      <c r="C300" s="42"/>
      <c r="D300" s="215" t="s">
        <v>139</v>
      </c>
      <c r="E300" s="42"/>
      <c r="F300" s="222" t="s">
        <v>317</v>
      </c>
      <c r="G300" s="42"/>
      <c r="H300" s="42"/>
      <c r="I300" s="217"/>
      <c r="J300" s="42"/>
      <c r="K300" s="42"/>
      <c r="L300" s="46"/>
      <c r="M300" s="218"/>
      <c r="N300" s="219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139</v>
      </c>
      <c r="AU300" s="19" t="s">
        <v>85</v>
      </c>
    </row>
    <row r="301" s="13" customFormat="1">
      <c r="A301" s="13"/>
      <c r="B301" s="223"/>
      <c r="C301" s="224"/>
      <c r="D301" s="215" t="s">
        <v>141</v>
      </c>
      <c r="E301" s="225" t="s">
        <v>19</v>
      </c>
      <c r="F301" s="226" t="s">
        <v>318</v>
      </c>
      <c r="G301" s="224"/>
      <c r="H301" s="225" t="s">
        <v>19</v>
      </c>
      <c r="I301" s="227"/>
      <c r="J301" s="224"/>
      <c r="K301" s="224"/>
      <c r="L301" s="228"/>
      <c r="M301" s="229"/>
      <c r="N301" s="230"/>
      <c r="O301" s="230"/>
      <c r="P301" s="230"/>
      <c r="Q301" s="230"/>
      <c r="R301" s="230"/>
      <c r="S301" s="230"/>
      <c r="T301" s="23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2" t="s">
        <v>141</v>
      </c>
      <c r="AU301" s="232" t="s">
        <v>85</v>
      </c>
      <c r="AV301" s="13" t="s">
        <v>83</v>
      </c>
      <c r="AW301" s="13" t="s">
        <v>35</v>
      </c>
      <c r="AX301" s="13" t="s">
        <v>75</v>
      </c>
      <c r="AY301" s="232" t="s">
        <v>126</v>
      </c>
    </row>
    <row r="302" s="14" customFormat="1">
      <c r="A302" s="14"/>
      <c r="B302" s="233"/>
      <c r="C302" s="234"/>
      <c r="D302" s="215" t="s">
        <v>141</v>
      </c>
      <c r="E302" s="235" t="s">
        <v>19</v>
      </c>
      <c r="F302" s="236" t="s">
        <v>319</v>
      </c>
      <c r="G302" s="234"/>
      <c r="H302" s="237">
        <v>29.925000000000001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3" t="s">
        <v>141</v>
      </c>
      <c r="AU302" s="243" t="s">
        <v>85</v>
      </c>
      <c r="AV302" s="14" t="s">
        <v>85</v>
      </c>
      <c r="AW302" s="14" t="s">
        <v>35</v>
      </c>
      <c r="AX302" s="14" t="s">
        <v>75</v>
      </c>
      <c r="AY302" s="243" t="s">
        <v>126</v>
      </c>
    </row>
    <row r="303" s="13" customFormat="1">
      <c r="A303" s="13"/>
      <c r="B303" s="223"/>
      <c r="C303" s="224"/>
      <c r="D303" s="215" t="s">
        <v>141</v>
      </c>
      <c r="E303" s="225" t="s">
        <v>19</v>
      </c>
      <c r="F303" s="226" t="s">
        <v>308</v>
      </c>
      <c r="G303" s="224"/>
      <c r="H303" s="225" t="s">
        <v>19</v>
      </c>
      <c r="I303" s="227"/>
      <c r="J303" s="224"/>
      <c r="K303" s="224"/>
      <c r="L303" s="228"/>
      <c r="M303" s="229"/>
      <c r="N303" s="230"/>
      <c r="O303" s="230"/>
      <c r="P303" s="230"/>
      <c r="Q303" s="230"/>
      <c r="R303" s="230"/>
      <c r="S303" s="230"/>
      <c r="T303" s="23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2" t="s">
        <v>141</v>
      </c>
      <c r="AU303" s="232" t="s">
        <v>85</v>
      </c>
      <c r="AV303" s="13" t="s">
        <v>83</v>
      </c>
      <c r="AW303" s="13" t="s">
        <v>35</v>
      </c>
      <c r="AX303" s="13" t="s">
        <v>75</v>
      </c>
      <c r="AY303" s="232" t="s">
        <v>126</v>
      </c>
    </row>
    <row r="304" s="14" customFormat="1">
      <c r="A304" s="14"/>
      <c r="B304" s="233"/>
      <c r="C304" s="234"/>
      <c r="D304" s="215" t="s">
        <v>141</v>
      </c>
      <c r="E304" s="235" t="s">
        <v>19</v>
      </c>
      <c r="F304" s="236" t="s">
        <v>320</v>
      </c>
      <c r="G304" s="234"/>
      <c r="H304" s="237">
        <v>3.7799999999999998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3" t="s">
        <v>141</v>
      </c>
      <c r="AU304" s="243" t="s">
        <v>85</v>
      </c>
      <c r="AV304" s="14" t="s">
        <v>85</v>
      </c>
      <c r="AW304" s="14" t="s">
        <v>35</v>
      </c>
      <c r="AX304" s="14" t="s">
        <v>75</v>
      </c>
      <c r="AY304" s="243" t="s">
        <v>126</v>
      </c>
    </row>
    <row r="305" s="13" customFormat="1">
      <c r="A305" s="13"/>
      <c r="B305" s="223"/>
      <c r="C305" s="224"/>
      <c r="D305" s="215" t="s">
        <v>141</v>
      </c>
      <c r="E305" s="225" t="s">
        <v>19</v>
      </c>
      <c r="F305" s="226" t="s">
        <v>321</v>
      </c>
      <c r="G305" s="224"/>
      <c r="H305" s="225" t="s">
        <v>19</v>
      </c>
      <c r="I305" s="227"/>
      <c r="J305" s="224"/>
      <c r="K305" s="224"/>
      <c r="L305" s="228"/>
      <c r="M305" s="229"/>
      <c r="N305" s="230"/>
      <c r="O305" s="230"/>
      <c r="P305" s="230"/>
      <c r="Q305" s="230"/>
      <c r="R305" s="230"/>
      <c r="S305" s="230"/>
      <c r="T305" s="23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2" t="s">
        <v>141</v>
      </c>
      <c r="AU305" s="232" t="s">
        <v>85</v>
      </c>
      <c r="AV305" s="13" t="s">
        <v>83</v>
      </c>
      <c r="AW305" s="13" t="s">
        <v>35</v>
      </c>
      <c r="AX305" s="13" t="s">
        <v>75</v>
      </c>
      <c r="AY305" s="232" t="s">
        <v>126</v>
      </c>
    </row>
    <row r="306" s="14" customFormat="1">
      <c r="A306" s="14"/>
      <c r="B306" s="233"/>
      <c r="C306" s="234"/>
      <c r="D306" s="215" t="s">
        <v>141</v>
      </c>
      <c r="E306" s="235" t="s">
        <v>19</v>
      </c>
      <c r="F306" s="236" t="s">
        <v>322</v>
      </c>
      <c r="G306" s="234"/>
      <c r="H306" s="237">
        <v>19.800000000000001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3" t="s">
        <v>141</v>
      </c>
      <c r="AU306" s="243" t="s">
        <v>85</v>
      </c>
      <c r="AV306" s="14" t="s">
        <v>85</v>
      </c>
      <c r="AW306" s="14" t="s">
        <v>35</v>
      </c>
      <c r="AX306" s="14" t="s">
        <v>75</v>
      </c>
      <c r="AY306" s="243" t="s">
        <v>126</v>
      </c>
    </row>
    <row r="307" s="16" customFormat="1">
      <c r="A307" s="16"/>
      <c r="B307" s="255"/>
      <c r="C307" s="256"/>
      <c r="D307" s="215" t="s">
        <v>141</v>
      </c>
      <c r="E307" s="257" t="s">
        <v>19</v>
      </c>
      <c r="F307" s="258" t="s">
        <v>156</v>
      </c>
      <c r="G307" s="256"/>
      <c r="H307" s="259">
        <v>53.505000000000003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65" t="s">
        <v>141</v>
      </c>
      <c r="AU307" s="265" t="s">
        <v>85</v>
      </c>
      <c r="AV307" s="16" t="s">
        <v>157</v>
      </c>
      <c r="AW307" s="16" t="s">
        <v>35</v>
      </c>
      <c r="AX307" s="16" t="s">
        <v>75</v>
      </c>
      <c r="AY307" s="265" t="s">
        <v>126</v>
      </c>
    </row>
    <row r="308" s="13" customFormat="1">
      <c r="A308" s="13"/>
      <c r="B308" s="223"/>
      <c r="C308" s="224"/>
      <c r="D308" s="215" t="s">
        <v>141</v>
      </c>
      <c r="E308" s="225" t="s">
        <v>19</v>
      </c>
      <c r="F308" s="226" t="s">
        <v>227</v>
      </c>
      <c r="G308" s="224"/>
      <c r="H308" s="225" t="s">
        <v>19</v>
      </c>
      <c r="I308" s="227"/>
      <c r="J308" s="224"/>
      <c r="K308" s="224"/>
      <c r="L308" s="228"/>
      <c r="M308" s="229"/>
      <c r="N308" s="230"/>
      <c r="O308" s="230"/>
      <c r="P308" s="230"/>
      <c r="Q308" s="230"/>
      <c r="R308" s="230"/>
      <c r="S308" s="230"/>
      <c r="T308" s="23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2" t="s">
        <v>141</v>
      </c>
      <c r="AU308" s="232" t="s">
        <v>85</v>
      </c>
      <c r="AV308" s="13" t="s">
        <v>83</v>
      </c>
      <c r="AW308" s="13" t="s">
        <v>35</v>
      </c>
      <c r="AX308" s="13" t="s">
        <v>75</v>
      </c>
      <c r="AY308" s="232" t="s">
        <v>126</v>
      </c>
    </row>
    <row r="309" s="14" customFormat="1">
      <c r="A309" s="14"/>
      <c r="B309" s="233"/>
      <c r="C309" s="234"/>
      <c r="D309" s="215" t="s">
        <v>141</v>
      </c>
      <c r="E309" s="235" t="s">
        <v>19</v>
      </c>
      <c r="F309" s="236" t="s">
        <v>323</v>
      </c>
      <c r="G309" s="234"/>
      <c r="H309" s="237">
        <v>0.17999999999999999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3" t="s">
        <v>141</v>
      </c>
      <c r="AU309" s="243" t="s">
        <v>85</v>
      </c>
      <c r="AV309" s="14" t="s">
        <v>85</v>
      </c>
      <c r="AW309" s="14" t="s">
        <v>35</v>
      </c>
      <c r="AX309" s="14" t="s">
        <v>75</v>
      </c>
      <c r="AY309" s="243" t="s">
        <v>126</v>
      </c>
    </row>
    <row r="310" s="13" customFormat="1">
      <c r="A310" s="13"/>
      <c r="B310" s="223"/>
      <c r="C310" s="224"/>
      <c r="D310" s="215" t="s">
        <v>141</v>
      </c>
      <c r="E310" s="225" t="s">
        <v>19</v>
      </c>
      <c r="F310" s="226" t="s">
        <v>229</v>
      </c>
      <c r="G310" s="224"/>
      <c r="H310" s="225" t="s">
        <v>19</v>
      </c>
      <c r="I310" s="227"/>
      <c r="J310" s="224"/>
      <c r="K310" s="224"/>
      <c r="L310" s="228"/>
      <c r="M310" s="229"/>
      <c r="N310" s="230"/>
      <c r="O310" s="230"/>
      <c r="P310" s="230"/>
      <c r="Q310" s="230"/>
      <c r="R310" s="230"/>
      <c r="S310" s="230"/>
      <c r="T310" s="23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2" t="s">
        <v>141</v>
      </c>
      <c r="AU310" s="232" t="s">
        <v>85</v>
      </c>
      <c r="AV310" s="13" t="s">
        <v>83</v>
      </c>
      <c r="AW310" s="13" t="s">
        <v>35</v>
      </c>
      <c r="AX310" s="13" t="s">
        <v>75</v>
      </c>
      <c r="AY310" s="232" t="s">
        <v>126</v>
      </c>
    </row>
    <row r="311" s="14" customFormat="1">
      <c r="A311" s="14"/>
      <c r="B311" s="233"/>
      <c r="C311" s="234"/>
      <c r="D311" s="215" t="s">
        <v>141</v>
      </c>
      <c r="E311" s="235" t="s">
        <v>19</v>
      </c>
      <c r="F311" s="236" t="s">
        <v>324</v>
      </c>
      <c r="G311" s="234"/>
      <c r="H311" s="237">
        <v>0.35999999999999999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3" t="s">
        <v>141</v>
      </c>
      <c r="AU311" s="243" t="s">
        <v>85</v>
      </c>
      <c r="AV311" s="14" t="s">
        <v>85</v>
      </c>
      <c r="AW311" s="14" t="s">
        <v>35</v>
      </c>
      <c r="AX311" s="14" t="s">
        <v>75</v>
      </c>
      <c r="AY311" s="243" t="s">
        <v>126</v>
      </c>
    </row>
    <row r="312" s="16" customFormat="1">
      <c r="A312" s="16"/>
      <c r="B312" s="255"/>
      <c r="C312" s="256"/>
      <c r="D312" s="215" t="s">
        <v>141</v>
      </c>
      <c r="E312" s="257" t="s">
        <v>19</v>
      </c>
      <c r="F312" s="258" t="s">
        <v>156</v>
      </c>
      <c r="G312" s="256"/>
      <c r="H312" s="259">
        <v>0.54000000000000004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65" t="s">
        <v>141</v>
      </c>
      <c r="AU312" s="265" t="s">
        <v>85</v>
      </c>
      <c r="AV312" s="16" t="s">
        <v>157</v>
      </c>
      <c r="AW312" s="16" t="s">
        <v>35</v>
      </c>
      <c r="AX312" s="16" t="s">
        <v>75</v>
      </c>
      <c r="AY312" s="265" t="s">
        <v>126</v>
      </c>
    </row>
    <row r="313" s="13" customFormat="1">
      <c r="A313" s="13"/>
      <c r="B313" s="223"/>
      <c r="C313" s="224"/>
      <c r="D313" s="215" t="s">
        <v>141</v>
      </c>
      <c r="E313" s="225" t="s">
        <v>19</v>
      </c>
      <c r="F313" s="226" t="s">
        <v>325</v>
      </c>
      <c r="G313" s="224"/>
      <c r="H313" s="225" t="s">
        <v>19</v>
      </c>
      <c r="I313" s="227"/>
      <c r="J313" s="224"/>
      <c r="K313" s="224"/>
      <c r="L313" s="228"/>
      <c r="M313" s="229"/>
      <c r="N313" s="230"/>
      <c r="O313" s="230"/>
      <c r="P313" s="230"/>
      <c r="Q313" s="230"/>
      <c r="R313" s="230"/>
      <c r="S313" s="230"/>
      <c r="T313" s="23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2" t="s">
        <v>141</v>
      </c>
      <c r="AU313" s="232" t="s">
        <v>85</v>
      </c>
      <c r="AV313" s="13" t="s">
        <v>83</v>
      </c>
      <c r="AW313" s="13" t="s">
        <v>35</v>
      </c>
      <c r="AX313" s="13" t="s">
        <v>75</v>
      </c>
      <c r="AY313" s="232" t="s">
        <v>126</v>
      </c>
    </row>
    <row r="314" s="14" customFormat="1">
      <c r="A314" s="14"/>
      <c r="B314" s="233"/>
      <c r="C314" s="234"/>
      <c r="D314" s="215" t="s">
        <v>141</v>
      </c>
      <c r="E314" s="235" t="s">
        <v>19</v>
      </c>
      <c r="F314" s="236" t="s">
        <v>326</v>
      </c>
      <c r="G314" s="234"/>
      <c r="H314" s="237">
        <v>7.5599999999999996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141</v>
      </c>
      <c r="AU314" s="243" t="s">
        <v>85</v>
      </c>
      <c r="AV314" s="14" t="s">
        <v>85</v>
      </c>
      <c r="AW314" s="14" t="s">
        <v>35</v>
      </c>
      <c r="AX314" s="14" t="s">
        <v>75</v>
      </c>
      <c r="AY314" s="243" t="s">
        <v>126</v>
      </c>
    </row>
    <row r="315" s="13" customFormat="1">
      <c r="A315" s="13"/>
      <c r="B315" s="223"/>
      <c r="C315" s="224"/>
      <c r="D315" s="215" t="s">
        <v>141</v>
      </c>
      <c r="E315" s="225" t="s">
        <v>19</v>
      </c>
      <c r="F315" s="226" t="s">
        <v>327</v>
      </c>
      <c r="G315" s="224"/>
      <c r="H315" s="225" t="s">
        <v>19</v>
      </c>
      <c r="I315" s="227"/>
      <c r="J315" s="224"/>
      <c r="K315" s="224"/>
      <c r="L315" s="228"/>
      <c r="M315" s="229"/>
      <c r="N315" s="230"/>
      <c r="O315" s="230"/>
      <c r="P315" s="230"/>
      <c r="Q315" s="230"/>
      <c r="R315" s="230"/>
      <c r="S315" s="230"/>
      <c r="T315" s="23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2" t="s">
        <v>141</v>
      </c>
      <c r="AU315" s="232" t="s">
        <v>85</v>
      </c>
      <c r="AV315" s="13" t="s">
        <v>83</v>
      </c>
      <c r="AW315" s="13" t="s">
        <v>35</v>
      </c>
      <c r="AX315" s="13" t="s">
        <v>75</v>
      </c>
      <c r="AY315" s="232" t="s">
        <v>126</v>
      </c>
    </row>
    <row r="316" s="14" customFormat="1">
      <c r="A316" s="14"/>
      <c r="B316" s="233"/>
      <c r="C316" s="234"/>
      <c r="D316" s="215" t="s">
        <v>141</v>
      </c>
      <c r="E316" s="235" t="s">
        <v>19</v>
      </c>
      <c r="F316" s="236" t="s">
        <v>323</v>
      </c>
      <c r="G316" s="234"/>
      <c r="H316" s="237">
        <v>0.17999999999999999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3" t="s">
        <v>141</v>
      </c>
      <c r="AU316" s="243" t="s">
        <v>85</v>
      </c>
      <c r="AV316" s="14" t="s">
        <v>85</v>
      </c>
      <c r="AW316" s="14" t="s">
        <v>35</v>
      </c>
      <c r="AX316" s="14" t="s">
        <v>75</v>
      </c>
      <c r="AY316" s="243" t="s">
        <v>126</v>
      </c>
    </row>
    <row r="317" s="15" customFormat="1">
      <c r="A317" s="15"/>
      <c r="B317" s="244"/>
      <c r="C317" s="245"/>
      <c r="D317" s="215" t="s">
        <v>141</v>
      </c>
      <c r="E317" s="246" t="s">
        <v>19</v>
      </c>
      <c r="F317" s="247" t="s">
        <v>146</v>
      </c>
      <c r="G317" s="245"/>
      <c r="H317" s="248">
        <v>61.784999999999997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4" t="s">
        <v>141</v>
      </c>
      <c r="AU317" s="254" t="s">
        <v>85</v>
      </c>
      <c r="AV317" s="15" t="s">
        <v>133</v>
      </c>
      <c r="AW317" s="15" t="s">
        <v>35</v>
      </c>
      <c r="AX317" s="15" t="s">
        <v>83</v>
      </c>
      <c r="AY317" s="254" t="s">
        <v>126</v>
      </c>
    </row>
    <row r="318" s="2" customFormat="1" ht="16.5" customHeight="1">
      <c r="A318" s="40"/>
      <c r="B318" s="41"/>
      <c r="C318" s="202" t="s">
        <v>7</v>
      </c>
      <c r="D318" s="202" t="s">
        <v>128</v>
      </c>
      <c r="E318" s="203" t="s">
        <v>328</v>
      </c>
      <c r="F318" s="204" t="s">
        <v>329</v>
      </c>
      <c r="G318" s="205" t="s">
        <v>313</v>
      </c>
      <c r="H318" s="206">
        <v>24.335999999999999</v>
      </c>
      <c r="I318" s="207"/>
      <c r="J318" s="208">
        <f>ROUND(I318*H318,2)</f>
        <v>0</v>
      </c>
      <c r="K318" s="204" t="s">
        <v>132</v>
      </c>
      <c r="L318" s="46"/>
      <c r="M318" s="209" t="s">
        <v>19</v>
      </c>
      <c r="N318" s="210" t="s">
        <v>46</v>
      </c>
      <c r="O318" s="86"/>
      <c r="P318" s="211">
        <f>O318*H318</f>
        <v>0</v>
      </c>
      <c r="Q318" s="211">
        <v>0</v>
      </c>
      <c r="R318" s="211">
        <f>Q318*H318</f>
        <v>0</v>
      </c>
      <c r="S318" s="211">
        <v>0</v>
      </c>
      <c r="T318" s="212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3" t="s">
        <v>133</v>
      </c>
      <c r="AT318" s="213" t="s">
        <v>128</v>
      </c>
      <c r="AU318" s="213" t="s">
        <v>85</v>
      </c>
      <c r="AY318" s="19" t="s">
        <v>126</v>
      </c>
      <c r="BE318" s="214">
        <f>IF(N318="základní",J318,0)</f>
        <v>0</v>
      </c>
      <c r="BF318" s="214">
        <f>IF(N318="snížená",J318,0)</f>
        <v>0</v>
      </c>
      <c r="BG318" s="214">
        <f>IF(N318="zákl. přenesená",J318,0)</f>
        <v>0</v>
      </c>
      <c r="BH318" s="214">
        <f>IF(N318="sníž. přenesená",J318,0)</f>
        <v>0</v>
      </c>
      <c r="BI318" s="214">
        <f>IF(N318="nulová",J318,0)</f>
        <v>0</v>
      </c>
      <c r="BJ318" s="19" t="s">
        <v>83</v>
      </c>
      <c r="BK318" s="214">
        <f>ROUND(I318*H318,2)</f>
        <v>0</v>
      </c>
      <c r="BL318" s="19" t="s">
        <v>133</v>
      </c>
      <c r="BM318" s="213" t="s">
        <v>330</v>
      </c>
    </row>
    <row r="319" s="2" customFormat="1">
      <c r="A319" s="40"/>
      <c r="B319" s="41"/>
      <c r="C319" s="42"/>
      <c r="D319" s="215" t="s">
        <v>135</v>
      </c>
      <c r="E319" s="42"/>
      <c r="F319" s="216" t="s">
        <v>331</v>
      </c>
      <c r="G319" s="42"/>
      <c r="H319" s="42"/>
      <c r="I319" s="217"/>
      <c r="J319" s="42"/>
      <c r="K319" s="42"/>
      <c r="L319" s="46"/>
      <c r="M319" s="218"/>
      <c r="N319" s="219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135</v>
      </c>
      <c r="AU319" s="19" t="s">
        <v>85</v>
      </c>
    </row>
    <row r="320" s="2" customFormat="1">
      <c r="A320" s="40"/>
      <c r="B320" s="41"/>
      <c r="C320" s="42"/>
      <c r="D320" s="220" t="s">
        <v>137</v>
      </c>
      <c r="E320" s="42"/>
      <c r="F320" s="221" t="s">
        <v>332</v>
      </c>
      <c r="G320" s="42"/>
      <c r="H320" s="42"/>
      <c r="I320" s="217"/>
      <c r="J320" s="42"/>
      <c r="K320" s="42"/>
      <c r="L320" s="46"/>
      <c r="M320" s="218"/>
      <c r="N320" s="219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137</v>
      </c>
      <c r="AU320" s="19" t="s">
        <v>85</v>
      </c>
    </row>
    <row r="321" s="2" customFormat="1">
      <c r="A321" s="40"/>
      <c r="B321" s="41"/>
      <c r="C321" s="42"/>
      <c r="D321" s="215" t="s">
        <v>139</v>
      </c>
      <c r="E321" s="42"/>
      <c r="F321" s="222" t="s">
        <v>333</v>
      </c>
      <c r="G321" s="42"/>
      <c r="H321" s="42"/>
      <c r="I321" s="217"/>
      <c r="J321" s="42"/>
      <c r="K321" s="42"/>
      <c r="L321" s="46"/>
      <c r="M321" s="218"/>
      <c r="N321" s="219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139</v>
      </c>
      <c r="AU321" s="19" t="s">
        <v>85</v>
      </c>
    </row>
    <row r="322" s="13" customFormat="1">
      <c r="A322" s="13"/>
      <c r="B322" s="223"/>
      <c r="C322" s="224"/>
      <c r="D322" s="215" t="s">
        <v>141</v>
      </c>
      <c r="E322" s="225" t="s">
        <v>19</v>
      </c>
      <c r="F322" s="226" t="s">
        <v>334</v>
      </c>
      <c r="G322" s="224"/>
      <c r="H322" s="225" t="s">
        <v>19</v>
      </c>
      <c r="I322" s="227"/>
      <c r="J322" s="224"/>
      <c r="K322" s="224"/>
      <c r="L322" s="228"/>
      <c r="M322" s="229"/>
      <c r="N322" s="230"/>
      <c r="O322" s="230"/>
      <c r="P322" s="230"/>
      <c r="Q322" s="230"/>
      <c r="R322" s="230"/>
      <c r="S322" s="230"/>
      <c r="T322" s="23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2" t="s">
        <v>141</v>
      </c>
      <c r="AU322" s="232" t="s">
        <v>85</v>
      </c>
      <c r="AV322" s="13" t="s">
        <v>83</v>
      </c>
      <c r="AW322" s="13" t="s">
        <v>35</v>
      </c>
      <c r="AX322" s="13" t="s">
        <v>75</v>
      </c>
      <c r="AY322" s="232" t="s">
        <v>126</v>
      </c>
    </row>
    <row r="323" s="14" customFormat="1">
      <c r="A323" s="14"/>
      <c r="B323" s="233"/>
      <c r="C323" s="234"/>
      <c r="D323" s="215" t="s">
        <v>141</v>
      </c>
      <c r="E323" s="235" t="s">
        <v>19</v>
      </c>
      <c r="F323" s="236" t="s">
        <v>335</v>
      </c>
      <c r="G323" s="234"/>
      <c r="H323" s="237">
        <v>19.838000000000001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3" t="s">
        <v>141</v>
      </c>
      <c r="AU323" s="243" t="s">
        <v>85</v>
      </c>
      <c r="AV323" s="14" t="s">
        <v>85</v>
      </c>
      <c r="AW323" s="14" t="s">
        <v>35</v>
      </c>
      <c r="AX323" s="14" t="s">
        <v>75</v>
      </c>
      <c r="AY323" s="243" t="s">
        <v>126</v>
      </c>
    </row>
    <row r="324" s="13" customFormat="1">
      <c r="A324" s="13"/>
      <c r="B324" s="223"/>
      <c r="C324" s="224"/>
      <c r="D324" s="215" t="s">
        <v>141</v>
      </c>
      <c r="E324" s="225" t="s">
        <v>19</v>
      </c>
      <c r="F324" s="226" t="s">
        <v>336</v>
      </c>
      <c r="G324" s="224"/>
      <c r="H324" s="225" t="s">
        <v>19</v>
      </c>
      <c r="I324" s="227"/>
      <c r="J324" s="224"/>
      <c r="K324" s="224"/>
      <c r="L324" s="228"/>
      <c r="M324" s="229"/>
      <c r="N324" s="230"/>
      <c r="O324" s="230"/>
      <c r="P324" s="230"/>
      <c r="Q324" s="230"/>
      <c r="R324" s="230"/>
      <c r="S324" s="230"/>
      <c r="T324" s="23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2" t="s">
        <v>141</v>
      </c>
      <c r="AU324" s="232" t="s">
        <v>85</v>
      </c>
      <c r="AV324" s="13" t="s">
        <v>83</v>
      </c>
      <c r="AW324" s="13" t="s">
        <v>35</v>
      </c>
      <c r="AX324" s="13" t="s">
        <v>75</v>
      </c>
      <c r="AY324" s="232" t="s">
        <v>126</v>
      </c>
    </row>
    <row r="325" s="14" customFormat="1">
      <c r="A325" s="14"/>
      <c r="B325" s="233"/>
      <c r="C325" s="234"/>
      <c r="D325" s="215" t="s">
        <v>141</v>
      </c>
      <c r="E325" s="235" t="s">
        <v>19</v>
      </c>
      <c r="F325" s="236" t="s">
        <v>337</v>
      </c>
      <c r="G325" s="234"/>
      <c r="H325" s="237">
        <v>4.4980000000000002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3" t="s">
        <v>141</v>
      </c>
      <c r="AU325" s="243" t="s">
        <v>85</v>
      </c>
      <c r="AV325" s="14" t="s">
        <v>85</v>
      </c>
      <c r="AW325" s="14" t="s">
        <v>35</v>
      </c>
      <c r="AX325" s="14" t="s">
        <v>75</v>
      </c>
      <c r="AY325" s="243" t="s">
        <v>126</v>
      </c>
    </row>
    <row r="326" s="15" customFormat="1">
      <c r="A326" s="15"/>
      <c r="B326" s="244"/>
      <c r="C326" s="245"/>
      <c r="D326" s="215" t="s">
        <v>141</v>
      </c>
      <c r="E326" s="246" t="s">
        <v>19</v>
      </c>
      <c r="F326" s="247" t="s">
        <v>146</v>
      </c>
      <c r="G326" s="245"/>
      <c r="H326" s="248">
        <v>24.335999999999999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4" t="s">
        <v>141</v>
      </c>
      <c r="AU326" s="254" t="s">
        <v>85</v>
      </c>
      <c r="AV326" s="15" t="s">
        <v>133</v>
      </c>
      <c r="AW326" s="15" t="s">
        <v>35</v>
      </c>
      <c r="AX326" s="15" t="s">
        <v>83</v>
      </c>
      <c r="AY326" s="254" t="s">
        <v>126</v>
      </c>
    </row>
    <row r="327" s="2" customFormat="1" ht="16.5" customHeight="1">
      <c r="A327" s="40"/>
      <c r="B327" s="41"/>
      <c r="C327" s="266" t="s">
        <v>338</v>
      </c>
      <c r="D327" s="266" t="s">
        <v>339</v>
      </c>
      <c r="E327" s="267" t="s">
        <v>340</v>
      </c>
      <c r="F327" s="268" t="s">
        <v>341</v>
      </c>
      <c r="G327" s="269" t="s">
        <v>342</v>
      </c>
      <c r="H327" s="270">
        <v>8.5009999999999994</v>
      </c>
      <c r="I327" s="271"/>
      <c r="J327" s="272">
        <f>ROUND(I327*H327,2)</f>
        <v>0</v>
      </c>
      <c r="K327" s="268" t="s">
        <v>132</v>
      </c>
      <c r="L327" s="273"/>
      <c r="M327" s="274" t="s">
        <v>19</v>
      </c>
      <c r="N327" s="275" t="s">
        <v>46</v>
      </c>
      <c r="O327" s="86"/>
      <c r="P327" s="211">
        <f>O327*H327</f>
        <v>0</v>
      </c>
      <c r="Q327" s="211">
        <v>1</v>
      </c>
      <c r="R327" s="211">
        <f>Q327*H327</f>
        <v>8.5009999999999994</v>
      </c>
      <c r="S327" s="211">
        <v>0</v>
      </c>
      <c r="T327" s="212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3" t="s">
        <v>200</v>
      </c>
      <c r="AT327" s="213" t="s">
        <v>339</v>
      </c>
      <c r="AU327" s="213" t="s">
        <v>85</v>
      </c>
      <c r="AY327" s="19" t="s">
        <v>126</v>
      </c>
      <c r="BE327" s="214">
        <f>IF(N327="základní",J327,0)</f>
        <v>0</v>
      </c>
      <c r="BF327" s="214">
        <f>IF(N327="snížená",J327,0)</f>
        <v>0</v>
      </c>
      <c r="BG327" s="214">
        <f>IF(N327="zákl. přenesená",J327,0)</f>
        <v>0</v>
      </c>
      <c r="BH327" s="214">
        <f>IF(N327="sníž. přenesená",J327,0)</f>
        <v>0</v>
      </c>
      <c r="BI327" s="214">
        <f>IF(N327="nulová",J327,0)</f>
        <v>0</v>
      </c>
      <c r="BJ327" s="19" t="s">
        <v>83</v>
      </c>
      <c r="BK327" s="214">
        <f>ROUND(I327*H327,2)</f>
        <v>0</v>
      </c>
      <c r="BL327" s="19" t="s">
        <v>133</v>
      </c>
      <c r="BM327" s="213" t="s">
        <v>343</v>
      </c>
    </row>
    <row r="328" s="2" customFormat="1">
      <c r="A328" s="40"/>
      <c r="B328" s="41"/>
      <c r="C328" s="42"/>
      <c r="D328" s="215" t="s">
        <v>135</v>
      </c>
      <c r="E328" s="42"/>
      <c r="F328" s="216" t="s">
        <v>341</v>
      </c>
      <c r="G328" s="42"/>
      <c r="H328" s="42"/>
      <c r="I328" s="217"/>
      <c r="J328" s="42"/>
      <c r="K328" s="42"/>
      <c r="L328" s="46"/>
      <c r="M328" s="218"/>
      <c r="N328" s="219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135</v>
      </c>
      <c r="AU328" s="19" t="s">
        <v>85</v>
      </c>
    </row>
    <row r="329" s="14" customFormat="1">
      <c r="A329" s="14"/>
      <c r="B329" s="233"/>
      <c r="C329" s="234"/>
      <c r="D329" s="215" t="s">
        <v>141</v>
      </c>
      <c r="E329" s="235" t="s">
        <v>19</v>
      </c>
      <c r="F329" s="236" t="s">
        <v>344</v>
      </c>
      <c r="G329" s="234"/>
      <c r="H329" s="237">
        <v>8.0960000000000001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3" t="s">
        <v>141</v>
      </c>
      <c r="AU329" s="243" t="s">
        <v>85</v>
      </c>
      <c r="AV329" s="14" t="s">
        <v>85</v>
      </c>
      <c r="AW329" s="14" t="s">
        <v>35</v>
      </c>
      <c r="AX329" s="14" t="s">
        <v>83</v>
      </c>
      <c r="AY329" s="243" t="s">
        <v>126</v>
      </c>
    </row>
    <row r="330" s="14" customFormat="1">
      <c r="A330" s="14"/>
      <c r="B330" s="233"/>
      <c r="C330" s="234"/>
      <c r="D330" s="215" t="s">
        <v>141</v>
      </c>
      <c r="E330" s="234"/>
      <c r="F330" s="236" t="s">
        <v>345</v>
      </c>
      <c r="G330" s="234"/>
      <c r="H330" s="237">
        <v>8.5009999999999994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3" t="s">
        <v>141</v>
      </c>
      <c r="AU330" s="243" t="s">
        <v>85</v>
      </c>
      <c r="AV330" s="14" t="s">
        <v>85</v>
      </c>
      <c r="AW330" s="14" t="s">
        <v>4</v>
      </c>
      <c r="AX330" s="14" t="s">
        <v>83</v>
      </c>
      <c r="AY330" s="243" t="s">
        <v>126</v>
      </c>
    </row>
    <row r="331" s="2" customFormat="1" ht="16.5" customHeight="1">
      <c r="A331" s="40"/>
      <c r="B331" s="41"/>
      <c r="C331" s="266" t="s">
        <v>346</v>
      </c>
      <c r="D331" s="266" t="s">
        <v>339</v>
      </c>
      <c r="E331" s="267" t="s">
        <v>347</v>
      </c>
      <c r="F331" s="268" t="s">
        <v>348</v>
      </c>
      <c r="G331" s="269" t="s">
        <v>342</v>
      </c>
      <c r="H331" s="270">
        <v>37.493000000000002</v>
      </c>
      <c r="I331" s="271"/>
      <c r="J331" s="272">
        <f>ROUND(I331*H331,2)</f>
        <v>0</v>
      </c>
      <c r="K331" s="268" t="s">
        <v>132</v>
      </c>
      <c r="L331" s="273"/>
      <c r="M331" s="274" t="s">
        <v>19</v>
      </c>
      <c r="N331" s="275" t="s">
        <v>46</v>
      </c>
      <c r="O331" s="86"/>
      <c r="P331" s="211">
        <f>O331*H331</f>
        <v>0</v>
      </c>
      <c r="Q331" s="211">
        <v>1</v>
      </c>
      <c r="R331" s="211">
        <f>Q331*H331</f>
        <v>37.493000000000002</v>
      </c>
      <c r="S331" s="211">
        <v>0</v>
      </c>
      <c r="T331" s="212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3" t="s">
        <v>200</v>
      </c>
      <c r="AT331" s="213" t="s">
        <v>339</v>
      </c>
      <c r="AU331" s="213" t="s">
        <v>85</v>
      </c>
      <c r="AY331" s="19" t="s">
        <v>126</v>
      </c>
      <c r="BE331" s="214">
        <f>IF(N331="základní",J331,0)</f>
        <v>0</v>
      </c>
      <c r="BF331" s="214">
        <f>IF(N331="snížená",J331,0)</f>
        <v>0</v>
      </c>
      <c r="BG331" s="214">
        <f>IF(N331="zákl. přenesená",J331,0)</f>
        <v>0</v>
      </c>
      <c r="BH331" s="214">
        <f>IF(N331="sníž. přenesená",J331,0)</f>
        <v>0</v>
      </c>
      <c r="BI331" s="214">
        <f>IF(N331="nulová",J331,0)</f>
        <v>0</v>
      </c>
      <c r="BJ331" s="19" t="s">
        <v>83</v>
      </c>
      <c r="BK331" s="214">
        <f>ROUND(I331*H331,2)</f>
        <v>0</v>
      </c>
      <c r="BL331" s="19" t="s">
        <v>133</v>
      </c>
      <c r="BM331" s="213" t="s">
        <v>349</v>
      </c>
    </row>
    <row r="332" s="2" customFormat="1">
      <c r="A332" s="40"/>
      <c r="B332" s="41"/>
      <c r="C332" s="42"/>
      <c r="D332" s="215" t="s">
        <v>135</v>
      </c>
      <c r="E332" s="42"/>
      <c r="F332" s="216" t="s">
        <v>348</v>
      </c>
      <c r="G332" s="42"/>
      <c r="H332" s="42"/>
      <c r="I332" s="217"/>
      <c r="J332" s="42"/>
      <c r="K332" s="42"/>
      <c r="L332" s="46"/>
      <c r="M332" s="218"/>
      <c r="N332" s="219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135</v>
      </c>
      <c r="AU332" s="19" t="s">
        <v>85</v>
      </c>
    </row>
    <row r="333" s="14" customFormat="1">
      <c r="A333" s="14"/>
      <c r="B333" s="233"/>
      <c r="C333" s="234"/>
      <c r="D333" s="215" t="s">
        <v>141</v>
      </c>
      <c r="E333" s="235" t="s">
        <v>19</v>
      </c>
      <c r="F333" s="236" t="s">
        <v>350</v>
      </c>
      <c r="G333" s="234"/>
      <c r="H333" s="237">
        <v>35.707999999999998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3" t="s">
        <v>141</v>
      </c>
      <c r="AU333" s="243" t="s">
        <v>85</v>
      </c>
      <c r="AV333" s="14" t="s">
        <v>85</v>
      </c>
      <c r="AW333" s="14" t="s">
        <v>35</v>
      </c>
      <c r="AX333" s="14" t="s">
        <v>83</v>
      </c>
      <c r="AY333" s="243" t="s">
        <v>126</v>
      </c>
    </row>
    <row r="334" s="14" customFormat="1">
      <c r="A334" s="14"/>
      <c r="B334" s="233"/>
      <c r="C334" s="234"/>
      <c r="D334" s="215" t="s">
        <v>141</v>
      </c>
      <c r="E334" s="234"/>
      <c r="F334" s="236" t="s">
        <v>351</v>
      </c>
      <c r="G334" s="234"/>
      <c r="H334" s="237">
        <v>37.493000000000002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3" t="s">
        <v>141</v>
      </c>
      <c r="AU334" s="243" t="s">
        <v>85</v>
      </c>
      <c r="AV334" s="14" t="s">
        <v>85</v>
      </c>
      <c r="AW334" s="14" t="s">
        <v>4</v>
      </c>
      <c r="AX334" s="14" t="s">
        <v>83</v>
      </c>
      <c r="AY334" s="243" t="s">
        <v>126</v>
      </c>
    </row>
    <row r="335" s="2" customFormat="1" ht="16.5" customHeight="1">
      <c r="A335" s="40"/>
      <c r="B335" s="41"/>
      <c r="C335" s="202" t="s">
        <v>352</v>
      </c>
      <c r="D335" s="202" t="s">
        <v>128</v>
      </c>
      <c r="E335" s="203" t="s">
        <v>353</v>
      </c>
      <c r="F335" s="204" t="s">
        <v>354</v>
      </c>
      <c r="G335" s="205" t="s">
        <v>313</v>
      </c>
      <c r="H335" s="206">
        <v>24.335999999999999</v>
      </c>
      <c r="I335" s="207"/>
      <c r="J335" s="208">
        <f>ROUND(I335*H335,2)</f>
        <v>0</v>
      </c>
      <c r="K335" s="204" t="s">
        <v>132</v>
      </c>
      <c r="L335" s="46"/>
      <c r="M335" s="209" t="s">
        <v>19</v>
      </c>
      <c r="N335" s="210" t="s">
        <v>46</v>
      </c>
      <c r="O335" s="86"/>
      <c r="P335" s="211">
        <f>O335*H335</f>
        <v>0</v>
      </c>
      <c r="Q335" s="211">
        <v>0</v>
      </c>
      <c r="R335" s="211">
        <f>Q335*H335</f>
        <v>0</v>
      </c>
      <c r="S335" s="211">
        <v>0</v>
      </c>
      <c r="T335" s="212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3" t="s">
        <v>133</v>
      </c>
      <c r="AT335" s="213" t="s">
        <v>128</v>
      </c>
      <c r="AU335" s="213" t="s">
        <v>85</v>
      </c>
      <c r="AY335" s="19" t="s">
        <v>126</v>
      </c>
      <c r="BE335" s="214">
        <f>IF(N335="základní",J335,0)</f>
        <v>0</v>
      </c>
      <c r="BF335" s="214">
        <f>IF(N335="snížená",J335,0)</f>
        <v>0</v>
      </c>
      <c r="BG335" s="214">
        <f>IF(N335="zákl. přenesená",J335,0)</f>
        <v>0</v>
      </c>
      <c r="BH335" s="214">
        <f>IF(N335="sníž. přenesená",J335,0)</f>
        <v>0</v>
      </c>
      <c r="BI335" s="214">
        <f>IF(N335="nulová",J335,0)</f>
        <v>0</v>
      </c>
      <c r="BJ335" s="19" t="s">
        <v>83</v>
      </c>
      <c r="BK335" s="214">
        <f>ROUND(I335*H335,2)</f>
        <v>0</v>
      </c>
      <c r="BL335" s="19" t="s">
        <v>133</v>
      </c>
      <c r="BM335" s="213" t="s">
        <v>355</v>
      </c>
    </row>
    <row r="336" s="2" customFormat="1">
      <c r="A336" s="40"/>
      <c r="B336" s="41"/>
      <c r="C336" s="42"/>
      <c r="D336" s="215" t="s">
        <v>135</v>
      </c>
      <c r="E336" s="42"/>
      <c r="F336" s="216" t="s">
        <v>356</v>
      </c>
      <c r="G336" s="42"/>
      <c r="H336" s="42"/>
      <c r="I336" s="217"/>
      <c r="J336" s="42"/>
      <c r="K336" s="42"/>
      <c r="L336" s="46"/>
      <c r="M336" s="218"/>
      <c r="N336" s="219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135</v>
      </c>
      <c r="AU336" s="19" t="s">
        <v>85</v>
      </c>
    </row>
    <row r="337" s="2" customFormat="1">
      <c r="A337" s="40"/>
      <c r="B337" s="41"/>
      <c r="C337" s="42"/>
      <c r="D337" s="220" t="s">
        <v>137</v>
      </c>
      <c r="E337" s="42"/>
      <c r="F337" s="221" t="s">
        <v>357</v>
      </c>
      <c r="G337" s="42"/>
      <c r="H337" s="42"/>
      <c r="I337" s="217"/>
      <c r="J337" s="42"/>
      <c r="K337" s="42"/>
      <c r="L337" s="46"/>
      <c r="M337" s="218"/>
      <c r="N337" s="219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137</v>
      </c>
      <c r="AU337" s="19" t="s">
        <v>85</v>
      </c>
    </row>
    <row r="338" s="2" customFormat="1">
      <c r="A338" s="40"/>
      <c r="B338" s="41"/>
      <c r="C338" s="42"/>
      <c r="D338" s="215" t="s">
        <v>139</v>
      </c>
      <c r="E338" s="42"/>
      <c r="F338" s="222" t="s">
        <v>358</v>
      </c>
      <c r="G338" s="42"/>
      <c r="H338" s="42"/>
      <c r="I338" s="217"/>
      <c r="J338" s="42"/>
      <c r="K338" s="42"/>
      <c r="L338" s="46"/>
      <c r="M338" s="218"/>
      <c r="N338" s="219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139</v>
      </c>
      <c r="AU338" s="19" t="s">
        <v>85</v>
      </c>
    </row>
    <row r="339" s="2" customFormat="1" ht="16.5" customHeight="1">
      <c r="A339" s="40"/>
      <c r="B339" s="41"/>
      <c r="C339" s="202" t="s">
        <v>359</v>
      </c>
      <c r="D339" s="202" t="s">
        <v>128</v>
      </c>
      <c r="E339" s="203" t="s">
        <v>360</v>
      </c>
      <c r="F339" s="204" t="s">
        <v>361</v>
      </c>
      <c r="G339" s="205" t="s">
        <v>313</v>
      </c>
      <c r="H339" s="206">
        <v>74.283000000000001</v>
      </c>
      <c r="I339" s="207"/>
      <c r="J339" s="208">
        <f>ROUND(I339*H339,2)</f>
        <v>0</v>
      </c>
      <c r="K339" s="204" t="s">
        <v>132</v>
      </c>
      <c r="L339" s="46"/>
      <c r="M339" s="209" t="s">
        <v>19</v>
      </c>
      <c r="N339" s="210" t="s">
        <v>46</v>
      </c>
      <c r="O339" s="86"/>
      <c r="P339" s="211">
        <f>O339*H339</f>
        <v>0</v>
      </c>
      <c r="Q339" s="211">
        <v>0</v>
      </c>
      <c r="R339" s="211">
        <f>Q339*H339</f>
        <v>0</v>
      </c>
      <c r="S339" s="211">
        <v>0</v>
      </c>
      <c r="T339" s="212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3" t="s">
        <v>133</v>
      </c>
      <c r="AT339" s="213" t="s">
        <v>128</v>
      </c>
      <c r="AU339" s="213" t="s">
        <v>85</v>
      </c>
      <c r="AY339" s="19" t="s">
        <v>126</v>
      </c>
      <c r="BE339" s="214">
        <f>IF(N339="základní",J339,0)</f>
        <v>0</v>
      </c>
      <c r="BF339" s="214">
        <f>IF(N339="snížená",J339,0)</f>
        <v>0</v>
      </c>
      <c r="BG339" s="214">
        <f>IF(N339="zákl. přenesená",J339,0)</f>
        <v>0</v>
      </c>
      <c r="BH339" s="214">
        <f>IF(N339="sníž. přenesená",J339,0)</f>
        <v>0</v>
      </c>
      <c r="BI339" s="214">
        <f>IF(N339="nulová",J339,0)</f>
        <v>0</v>
      </c>
      <c r="BJ339" s="19" t="s">
        <v>83</v>
      </c>
      <c r="BK339" s="214">
        <f>ROUND(I339*H339,2)</f>
        <v>0</v>
      </c>
      <c r="BL339" s="19" t="s">
        <v>133</v>
      </c>
      <c r="BM339" s="213" t="s">
        <v>362</v>
      </c>
    </row>
    <row r="340" s="2" customFormat="1">
      <c r="A340" s="40"/>
      <c r="B340" s="41"/>
      <c r="C340" s="42"/>
      <c r="D340" s="215" t="s">
        <v>135</v>
      </c>
      <c r="E340" s="42"/>
      <c r="F340" s="216" t="s">
        <v>363</v>
      </c>
      <c r="G340" s="42"/>
      <c r="H340" s="42"/>
      <c r="I340" s="217"/>
      <c r="J340" s="42"/>
      <c r="K340" s="42"/>
      <c r="L340" s="46"/>
      <c r="M340" s="218"/>
      <c r="N340" s="219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135</v>
      </c>
      <c r="AU340" s="19" t="s">
        <v>85</v>
      </c>
    </row>
    <row r="341" s="2" customFormat="1">
      <c r="A341" s="40"/>
      <c r="B341" s="41"/>
      <c r="C341" s="42"/>
      <c r="D341" s="220" t="s">
        <v>137</v>
      </c>
      <c r="E341" s="42"/>
      <c r="F341" s="221" t="s">
        <v>364</v>
      </c>
      <c r="G341" s="42"/>
      <c r="H341" s="42"/>
      <c r="I341" s="217"/>
      <c r="J341" s="42"/>
      <c r="K341" s="42"/>
      <c r="L341" s="46"/>
      <c r="M341" s="218"/>
      <c r="N341" s="219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137</v>
      </c>
      <c r="AU341" s="19" t="s">
        <v>85</v>
      </c>
    </row>
    <row r="342" s="2" customFormat="1">
      <c r="A342" s="40"/>
      <c r="B342" s="41"/>
      <c r="C342" s="42"/>
      <c r="D342" s="215" t="s">
        <v>139</v>
      </c>
      <c r="E342" s="42"/>
      <c r="F342" s="222" t="s">
        <v>365</v>
      </c>
      <c r="G342" s="42"/>
      <c r="H342" s="42"/>
      <c r="I342" s="217"/>
      <c r="J342" s="42"/>
      <c r="K342" s="42"/>
      <c r="L342" s="46"/>
      <c r="M342" s="218"/>
      <c r="N342" s="219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139</v>
      </c>
      <c r="AU342" s="19" t="s">
        <v>85</v>
      </c>
    </row>
    <row r="343" s="14" customFormat="1">
      <c r="A343" s="14"/>
      <c r="B343" s="233"/>
      <c r="C343" s="234"/>
      <c r="D343" s="215" t="s">
        <v>141</v>
      </c>
      <c r="E343" s="235" t="s">
        <v>19</v>
      </c>
      <c r="F343" s="236" t="s">
        <v>366</v>
      </c>
      <c r="G343" s="234"/>
      <c r="H343" s="237">
        <v>16.27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3" t="s">
        <v>141</v>
      </c>
      <c r="AU343" s="243" t="s">
        <v>85</v>
      </c>
      <c r="AV343" s="14" t="s">
        <v>85</v>
      </c>
      <c r="AW343" s="14" t="s">
        <v>35</v>
      </c>
      <c r="AX343" s="14" t="s">
        <v>75</v>
      </c>
      <c r="AY343" s="243" t="s">
        <v>126</v>
      </c>
    </row>
    <row r="344" s="13" customFormat="1">
      <c r="A344" s="13"/>
      <c r="B344" s="223"/>
      <c r="C344" s="224"/>
      <c r="D344" s="215" t="s">
        <v>141</v>
      </c>
      <c r="E344" s="225" t="s">
        <v>19</v>
      </c>
      <c r="F344" s="226" t="s">
        <v>367</v>
      </c>
      <c r="G344" s="224"/>
      <c r="H344" s="225" t="s">
        <v>19</v>
      </c>
      <c r="I344" s="227"/>
      <c r="J344" s="224"/>
      <c r="K344" s="224"/>
      <c r="L344" s="228"/>
      <c r="M344" s="229"/>
      <c r="N344" s="230"/>
      <c r="O344" s="230"/>
      <c r="P344" s="230"/>
      <c r="Q344" s="230"/>
      <c r="R344" s="230"/>
      <c r="S344" s="230"/>
      <c r="T344" s="23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2" t="s">
        <v>141</v>
      </c>
      <c r="AU344" s="232" t="s">
        <v>85</v>
      </c>
      <c r="AV344" s="13" t="s">
        <v>83</v>
      </c>
      <c r="AW344" s="13" t="s">
        <v>35</v>
      </c>
      <c r="AX344" s="13" t="s">
        <v>75</v>
      </c>
      <c r="AY344" s="232" t="s">
        <v>126</v>
      </c>
    </row>
    <row r="345" s="14" customFormat="1">
      <c r="A345" s="14"/>
      <c r="B345" s="233"/>
      <c r="C345" s="234"/>
      <c r="D345" s="215" t="s">
        <v>141</v>
      </c>
      <c r="E345" s="235" t="s">
        <v>19</v>
      </c>
      <c r="F345" s="236" t="s">
        <v>368</v>
      </c>
      <c r="G345" s="234"/>
      <c r="H345" s="237">
        <v>34.912999999999997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3" t="s">
        <v>141</v>
      </c>
      <c r="AU345" s="243" t="s">
        <v>85</v>
      </c>
      <c r="AV345" s="14" t="s">
        <v>85</v>
      </c>
      <c r="AW345" s="14" t="s">
        <v>35</v>
      </c>
      <c r="AX345" s="14" t="s">
        <v>75</v>
      </c>
      <c r="AY345" s="243" t="s">
        <v>126</v>
      </c>
    </row>
    <row r="346" s="14" customFormat="1">
      <c r="A346" s="14"/>
      <c r="B346" s="233"/>
      <c r="C346" s="234"/>
      <c r="D346" s="215" t="s">
        <v>141</v>
      </c>
      <c r="E346" s="235" t="s">
        <v>19</v>
      </c>
      <c r="F346" s="236" t="s">
        <v>369</v>
      </c>
      <c r="G346" s="234"/>
      <c r="H346" s="237">
        <v>23.100000000000001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3" t="s">
        <v>141</v>
      </c>
      <c r="AU346" s="243" t="s">
        <v>85</v>
      </c>
      <c r="AV346" s="14" t="s">
        <v>85</v>
      </c>
      <c r="AW346" s="14" t="s">
        <v>35</v>
      </c>
      <c r="AX346" s="14" t="s">
        <v>75</v>
      </c>
      <c r="AY346" s="243" t="s">
        <v>126</v>
      </c>
    </row>
    <row r="347" s="15" customFormat="1">
      <c r="A347" s="15"/>
      <c r="B347" s="244"/>
      <c r="C347" s="245"/>
      <c r="D347" s="215" t="s">
        <v>141</v>
      </c>
      <c r="E347" s="246" t="s">
        <v>19</v>
      </c>
      <c r="F347" s="247" t="s">
        <v>146</v>
      </c>
      <c r="G347" s="245"/>
      <c r="H347" s="248">
        <v>74.283000000000001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4" t="s">
        <v>141</v>
      </c>
      <c r="AU347" s="254" t="s">
        <v>85</v>
      </c>
      <c r="AV347" s="15" t="s">
        <v>133</v>
      </c>
      <c r="AW347" s="15" t="s">
        <v>35</v>
      </c>
      <c r="AX347" s="15" t="s">
        <v>83</v>
      </c>
      <c r="AY347" s="254" t="s">
        <v>126</v>
      </c>
    </row>
    <row r="348" s="2" customFormat="1" ht="16.5" customHeight="1">
      <c r="A348" s="40"/>
      <c r="B348" s="41"/>
      <c r="C348" s="202" t="s">
        <v>370</v>
      </c>
      <c r="D348" s="202" t="s">
        <v>128</v>
      </c>
      <c r="E348" s="203" t="s">
        <v>371</v>
      </c>
      <c r="F348" s="204" t="s">
        <v>372</v>
      </c>
      <c r="G348" s="205" t="s">
        <v>131</v>
      </c>
      <c r="H348" s="206">
        <v>198.375</v>
      </c>
      <c r="I348" s="207"/>
      <c r="J348" s="208">
        <f>ROUND(I348*H348,2)</f>
        <v>0</v>
      </c>
      <c r="K348" s="204" t="s">
        <v>132</v>
      </c>
      <c r="L348" s="46"/>
      <c r="M348" s="209" t="s">
        <v>19</v>
      </c>
      <c r="N348" s="210" t="s">
        <v>46</v>
      </c>
      <c r="O348" s="86"/>
      <c r="P348" s="211">
        <f>O348*H348</f>
        <v>0</v>
      </c>
      <c r="Q348" s="211">
        <v>0</v>
      </c>
      <c r="R348" s="211">
        <f>Q348*H348</f>
        <v>0</v>
      </c>
      <c r="S348" s="211">
        <v>0</v>
      </c>
      <c r="T348" s="212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3" t="s">
        <v>133</v>
      </c>
      <c r="AT348" s="213" t="s">
        <v>128</v>
      </c>
      <c r="AU348" s="213" t="s">
        <v>85</v>
      </c>
      <c r="AY348" s="19" t="s">
        <v>126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19" t="s">
        <v>83</v>
      </c>
      <c r="BK348" s="214">
        <f>ROUND(I348*H348,2)</f>
        <v>0</v>
      </c>
      <c r="BL348" s="19" t="s">
        <v>133</v>
      </c>
      <c r="BM348" s="213" t="s">
        <v>373</v>
      </c>
    </row>
    <row r="349" s="2" customFormat="1">
      <c r="A349" s="40"/>
      <c r="B349" s="41"/>
      <c r="C349" s="42"/>
      <c r="D349" s="215" t="s">
        <v>135</v>
      </c>
      <c r="E349" s="42"/>
      <c r="F349" s="216" t="s">
        <v>374</v>
      </c>
      <c r="G349" s="42"/>
      <c r="H349" s="42"/>
      <c r="I349" s="217"/>
      <c r="J349" s="42"/>
      <c r="K349" s="42"/>
      <c r="L349" s="46"/>
      <c r="M349" s="218"/>
      <c r="N349" s="219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135</v>
      </c>
      <c r="AU349" s="19" t="s">
        <v>85</v>
      </c>
    </row>
    <row r="350" s="2" customFormat="1">
      <c r="A350" s="40"/>
      <c r="B350" s="41"/>
      <c r="C350" s="42"/>
      <c r="D350" s="220" t="s">
        <v>137</v>
      </c>
      <c r="E350" s="42"/>
      <c r="F350" s="221" t="s">
        <v>375</v>
      </c>
      <c r="G350" s="42"/>
      <c r="H350" s="42"/>
      <c r="I350" s="217"/>
      <c r="J350" s="42"/>
      <c r="K350" s="42"/>
      <c r="L350" s="46"/>
      <c r="M350" s="218"/>
      <c r="N350" s="219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137</v>
      </c>
      <c r="AU350" s="19" t="s">
        <v>85</v>
      </c>
    </row>
    <row r="351" s="2" customFormat="1">
      <c r="A351" s="40"/>
      <c r="B351" s="41"/>
      <c r="C351" s="42"/>
      <c r="D351" s="215" t="s">
        <v>139</v>
      </c>
      <c r="E351" s="42"/>
      <c r="F351" s="222" t="s">
        <v>376</v>
      </c>
      <c r="G351" s="42"/>
      <c r="H351" s="42"/>
      <c r="I351" s="217"/>
      <c r="J351" s="42"/>
      <c r="K351" s="42"/>
      <c r="L351" s="46"/>
      <c r="M351" s="218"/>
      <c r="N351" s="219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139</v>
      </c>
      <c r="AU351" s="19" t="s">
        <v>85</v>
      </c>
    </row>
    <row r="352" s="2" customFormat="1" ht="16.5" customHeight="1">
      <c r="A352" s="40"/>
      <c r="B352" s="41"/>
      <c r="C352" s="202" t="s">
        <v>305</v>
      </c>
      <c r="D352" s="202" t="s">
        <v>128</v>
      </c>
      <c r="E352" s="203" t="s">
        <v>377</v>
      </c>
      <c r="F352" s="204" t="s">
        <v>378</v>
      </c>
      <c r="G352" s="205" t="s">
        <v>131</v>
      </c>
      <c r="H352" s="206">
        <v>4877.1750000000002</v>
      </c>
      <c r="I352" s="207"/>
      <c r="J352" s="208">
        <f>ROUND(I352*H352,2)</f>
        <v>0</v>
      </c>
      <c r="K352" s="204" t="s">
        <v>132</v>
      </c>
      <c r="L352" s="46"/>
      <c r="M352" s="209" t="s">
        <v>19</v>
      </c>
      <c r="N352" s="210" t="s">
        <v>46</v>
      </c>
      <c r="O352" s="86"/>
      <c r="P352" s="211">
        <f>O352*H352</f>
        <v>0</v>
      </c>
      <c r="Q352" s="211">
        <v>0</v>
      </c>
      <c r="R352" s="211">
        <f>Q352*H352</f>
        <v>0</v>
      </c>
      <c r="S352" s="211">
        <v>0</v>
      </c>
      <c r="T352" s="212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3" t="s">
        <v>133</v>
      </c>
      <c r="AT352" s="213" t="s">
        <v>128</v>
      </c>
      <c r="AU352" s="213" t="s">
        <v>85</v>
      </c>
      <c r="AY352" s="19" t="s">
        <v>126</v>
      </c>
      <c r="BE352" s="214">
        <f>IF(N352="základní",J352,0)</f>
        <v>0</v>
      </c>
      <c r="BF352" s="214">
        <f>IF(N352="snížená",J352,0)</f>
        <v>0</v>
      </c>
      <c r="BG352" s="214">
        <f>IF(N352="zákl. přenesená",J352,0)</f>
        <v>0</v>
      </c>
      <c r="BH352" s="214">
        <f>IF(N352="sníž. přenesená",J352,0)</f>
        <v>0</v>
      </c>
      <c r="BI352" s="214">
        <f>IF(N352="nulová",J352,0)</f>
        <v>0</v>
      </c>
      <c r="BJ352" s="19" t="s">
        <v>83</v>
      </c>
      <c r="BK352" s="214">
        <f>ROUND(I352*H352,2)</f>
        <v>0</v>
      </c>
      <c r="BL352" s="19" t="s">
        <v>133</v>
      </c>
      <c r="BM352" s="213" t="s">
        <v>379</v>
      </c>
    </row>
    <row r="353" s="2" customFormat="1">
      <c r="A353" s="40"/>
      <c r="B353" s="41"/>
      <c r="C353" s="42"/>
      <c r="D353" s="215" t="s">
        <v>135</v>
      </c>
      <c r="E353" s="42"/>
      <c r="F353" s="216" t="s">
        <v>380</v>
      </c>
      <c r="G353" s="42"/>
      <c r="H353" s="42"/>
      <c r="I353" s="217"/>
      <c r="J353" s="42"/>
      <c r="K353" s="42"/>
      <c r="L353" s="46"/>
      <c r="M353" s="218"/>
      <c r="N353" s="219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135</v>
      </c>
      <c r="AU353" s="19" t="s">
        <v>85</v>
      </c>
    </row>
    <row r="354" s="2" customFormat="1">
      <c r="A354" s="40"/>
      <c r="B354" s="41"/>
      <c r="C354" s="42"/>
      <c r="D354" s="220" t="s">
        <v>137</v>
      </c>
      <c r="E354" s="42"/>
      <c r="F354" s="221" t="s">
        <v>381</v>
      </c>
      <c r="G354" s="42"/>
      <c r="H354" s="42"/>
      <c r="I354" s="217"/>
      <c r="J354" s="42"/>
      <c r="K354" s="42"/>
      <c r="L354" s="46"/>
      <c r="M354" s="218"/>
      <c r="N354" s="219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137</v>
      </c>
      <c r="AU354" s="19" t="s">
        <v>85</v>
      </c>
    </row>
    <row r="355" s="2" customFormat="1">
      <c r="A355" s="40"/>
      <c r="B355" s="41"/>
      <c r="C355" s="42"/>
      <c r="D355" s="215" t="s">
        <v>139</v>
      </c>
      <c r="E355" s="42"/>
      <c r="F355" s="222" t="s">
        <v>382</v>
      </c>
      <c r="G355" s="42"/>
      <c r="H355" s="42"/>
      <c r="I355" s="217"/>
      <c r="J355" s="42"/>
      <c r="K355" s="42"/>
      <c r="L355" s="46"/>
      <c r="M355" s="218"/>
      <c r="N355" s="219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139</v>
      </c>
      <c r="AU355" s="19" t="s">
        <v>85</v>
      </c>
    </row>
    <row r="356" s="14" customFormat="1">
      <c r="A356" s="14"/>
      <c r="B356" s="233"/>
      <c r="C356" s="234"/>
      <c r="D356" s="215" t="s">
        <v>141</v>
      </c>
      <c r="E356" s="235" t="s">
        <v>19</v>
      </c>
      <c r="F356" s="236" t="s">
        <v>383</v>
      </c>
      <c r="G356" s="234"/>
      <c r="H356" s="237">
        <v>4181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3" t="s">
        <v>141</v>
      </c>
      <c r="AU356" s="243" t="s">
        <v>85</v>
      </c>
      <c r="AV356" s="14" t="s">
        <v>85</v>
      </c>
      <c r="AW356" s="14" t="s">
        <v>35</v>
      </c>
      <c r="AX356" s="14" t="s">
        <v>75</v>
      </c>
      <c r="AY356" s="243" t="s">
        <v>126</v>
      </c>
    </row>
    <row r="357" s="14" customFormat="1">
      <c r="A357" s="14"/>
      <c r="B357" s="233"/>
      <c r="C357" s="234"/>
      <c r="D357" s="215" t="s">
        <v>141</v>
      </c>
      <c r="E357" s="235" t="s">
        <v>19</v>
      </c>
      <c r="F357" s="236" t="s">
        <v>384</v>
      </c>
      <c r="G357" s="234"/>
      <c r="H357" s="237">
        <v>114.09999999999999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3" t="s">
        <v>141</v>
      </c>
      <c r="AU357" s="243" t="s">
        <v>85</v>
      </c>
      <c r="AV357" s="14" t="s">
        <v>85</v>
      </c>
      <c r="AW357" s="14" t="s">
        <v>35</v>
      </c>
      <c r="AX357" s="14" t="s">
        <v>75</v>
      </c>
      <c r="AY357" s="243" t="s">
        <v>126</v>
      </c>
    </row>
    <row r="358" s="14" customFormat="1">
      <c r="A358" s="14"/>
      <c r="B358" s="233"/>
      <c r="C358" s="234"/>
      <c r="D358" s="215" t="s">
        <v>141</v>
      </c>
      <c r="E358" s="235" t="s">
        <v>19</v>
      </c>
      <c r="F358" s="236" t="s">
        <v>385</v>
      </c>
      <c r="G358" s="234"/>
      <c r="H358" s="237">
        <v>351.07499999999999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3" t="s">
        <v>141</v>
      </c>
      <c r="AU358" s="243" t="s">
        <v>85</v>
      </c>
      <c r="AV358" s="14" t="s">
        <v>85</v>
      </c>
      <c r="AW358" s="14" t="s">
        <v>35</v>
      </c>
      <c r="AX358" s="14" t="s">
        <v>75</v>
      </c>
      <c r="AY358" s="243" t="s">
        <v>126</v>
      </c>
    </row>
    <row r="359" s="14" customFormat="1">
      <c r="A359" s="14"/>
      <c r="B359" s="233"/>
      <c r="C359" s="234"/>
      <c r="D359" s="215" t="s">
        <v>141</v>
      </c>
      <c r="E359" s="235" t="s">
        <v>19</v>
      </c>
      <c r="F359" s="236" t="s">
        <v>386</v>
      </c>
      <c r="G359" s="234"/>
      <c r="H359" s="237">
        <v>207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3" t="s">
        <v>141</v>
      </c>
      <c r="AU359" s="243" t="s">
        <v>85</v>
      </c>
      <c r="AV359" s="14" t="s">
        <v>85</v>
      </c>
      <c r="AW359" s="14" t="s">
        <v>35</v>
      </c>
      <c r="AX359" s="14" t="s">
        <v>75</v>
      </c>
      <c r="AY359" s="243" t="s">
        <v>126</v>
      </c>
    </row>
    <row r="360" s="14" customFormat="1">
      <c r="A360" s="14"/>
      <c r="B360" s="233"/>
      <c r="C360" s="234"/>
      <c r="D360" s="215" t="s">
        <v>141</v>
      </c>
      <c r="E360" s="235" t="s">
        <v>19</v>
      </c>
      <c r="F360" s="236" t="s">
        <v>352</v>
      </c>
      <c r="G360" s="234"/>
      <c r="H360" s="237">
        <v>24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3" t="s">
        <v>141</v>
      </c>
      <c r="AU360" s="243" t="s">
        <v>85</v>
      </c>
      <c r="AV360" s="14" t="s">
        <v>85</v>
      </c>
      <c r="AW360" s="14" t="s">
        <v>35</v>
      </c>
      <c r="AX360" s="14" t="s">
        <v>75</v>
      </c>
      <c r="AY360" s="243" t="s">
        <v>126</v>
      </c>
    </row>
    <row r="361" s="15" customFormat="1">
      <c r="A361" s="15"/>
      <c r="B361" s="244"/>
      <c r="C361" s="245"/>
      <c r="D361" s="215" t="s">
        <v>141</v>
      </c>
      <c r="E361" s="246" t="s">
        <v>19</v>
      </c>
      <c r="F361" s="247" t="s">
        <v>146</v>
      </c>
      <c r="G361" s="245"/>
      <c r="H361" s="248">
        <v>4877.1750000000002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4" t="s">
        <v>141</v>
      </c>
      <c r="AU361" s="254" t="s">
        <v>85</v>
      </c>
      <c r="AV361" s="15" t="s">
        <v>133</v>
      </c>
      <c r="AW361" s="15" t="s">
        <v>35</v>
      </c>
      <c r="AX361" s="15" t="s">
        <v>83</v>
      </c>
      <c r="AY361" s="254" t="s">
        <v>126</v>
      </c>
    </row>
    <row r="362" s="12" customFormat="1" ht="20.88" customHeight="1">
      <c r="A362" s="12"/>
      <c r="B362" s="186"/>
      <c r="C362" s="187"/>
      <c r="D362" s="188" t="s">
        <v>74</v>
      </c>
      <c r="E362" s="200" t="s">
        <v>282</v>
      </c>
      <c r="F362" s="200" t="s">
        <v>387</v>
      </c>
      <c r="G362" s="187"/>
      <c r="H362" s="187"/>
      <c r="I362" s="190"/>
      <c r="J362" s="201">
        <f>BK362</f>
        <v>0</v>
      </c>
      <c r="K362" s="187"/>
      <c r="L362" s="192"/>
      <c r="M362" s="193"/>
      <c r="N362" s="194"/>
      <c r="O362" s="194"/>
      <c r="P362" s="195">
        <f>SUM(P363:P376)</f>
        <v>0</v>
      </c>
      <c r="Q362" s="194"/>
      <c r="R362" s="195">
        <f>SUM(R363:R376)</f>
        <v>0.0059509999999999997</v>
      </c>
      <c r="S362" s="194"/>
      <c r="T362" s="196">
        <f>SUM(T363:T376)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97" t="s">
        <v>83</v>
      </c>
      <c r="AT362" s="198" t="s">
        <v>74</v>
      </c>
      <c r="AU362" s="198" t="s">
        <v>85</v>
      </c>
      <c r="AY362" s="197" t="s">
        <v>126</v>
      </c>
      <c r="BK362" s="199">
        <f>SUM(BK363:BK376)</f>
        <v>0</v>
      </c>
    </row>
    <row r="363" s="2" customFormat="1" ht="16.5" customHeight="1">
      <c r="A363" s="40"/>
      <c r="B363" s="41"/>
      <c r="C363" s="202" t="s">
        <v>388</v>
      </c>
      <c r="D363" s="202" t="s">
        <v>128</v>
      </c>
      <c r="E363" s="203" t="s">
        <v>389</v>
      </c>
      <c r="F363" s="204" t="s">
        <v>390</v>
      </c>
      <c r="G363" s="205" t="s">
        <v>131</v>
      </c>
      <c r="H363" s="206">
        <v>198.375</v>
      </c>
      <c r="I363" s="207"/>
      <c r="J363" s="208">
        <f>ROUND(I363*H363,2)</f>
        <v>0</v>
      </c>
      <c r="K363" s="204" t="s">
        <v>132</v>
      </c>
      <c r="L363" s="46"/>
      <c r="M363" s="209" t="s">
        <v>19</v>
      </c>
      <c r="N363" s="210" t="s">
        <v>46</v>
      </c>
      <c r="O363" s="86"/>
      <c r="P363" s="211">
        <f>O363*H363</f>
        <v>0</v>
      </c>
      <c r="Q363" s="211">
        <v>0</v>
      </c>
      <c r="R363" s="211">
        <f>Q363*H363</f>
        <v>0</v>
      </c>
      <c r="S363" s="211">
        <v>0</v>
      </c>
      <c r="T363" s="212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3" t="s">
        <v>133</v>
      </c>
      <c r="AT363" s="213" t="s">
        <v>128</v>
      </c>
      <c r="AU363" s="213" t="s">
        <v>157</v>
      </c>
      <c r="AY363" s="19" t="s">
        <v>126</v>
      </c>
      <c r="BE363" s="214">
        <f>IF(N363="základní",J363,0)</f>
        <v>0</v>
      </c>
      <c r="BF363" s="214">
        <f>IF(N363="snížená",J363,0)</f>
        <v>0</v>
      </c>
      <c r="BG363" s="214">
        <f>IF(N363="zákl. přenesená",J363,0)</f>
        <v>0</v>
      </c>
      <c r="BH363" s="214">
        <f>IF(N363="sníž. přenesená",J363,0)</f>
        <v>0</v>
      </c>
      <c r="BI363" s="214">
        <f>IF(N363="nulová",J363,0)</f>
        <v>0</v>
      </c>
      <c r="BJ363" s="19" t="s">
        <v>83</v>
      </c>
      <c r="BK363" s="214">
        <f>ROUND(I363*H363,2)</f>
        <v>0</v>
      </c>
      <c r="BL363" s="19" t="s">
        <v>133</v>
      </c>
      <c r="BM363" s="213" t="s">
        <v>391</v>
      </c>
    </row>
    <row r="364" s="2" customFormat="1">
      <c r="A364" s="40"/>
      <c r="B364" s="41"/>
      <c r="C364" s="42"/>
      <c r="D364" s="215" t="s">
        <v>135</v>
      </c>
      <c r="E364" s="42"/>
      <c r="F364" s="216" t="s">
        <v>392</v>
      </c>
      <c r="G364" s="42"/>
      <c r="H364" s="42"/>
      <c r="I364" s="217"/>
      <c r="J364" s="42"/>
      <c r="K364" s="42"/>
      <c r="L364" s="46"/>
      <c r="M364" s="218"/>
      <c r="N364" s="219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135</v>
      </c>
      <c r="AU364" s="19" t="s">
        <v>157</v>
      </c>
    </row>
    <row r="365" s="2" customFormat="1">
      <c r="A365" s="40"/>
      <c r="B365" s="41"/>
      <c r="C365" s="42"/>
      <c r="D365" s="220" t="s">
        <v>137</v>
      </c>
      <c r="E365" s="42"/>
      <c r="F365" s="221" t="s">
        <v>393</v>
      </c>
      <c r="G365" s="42"/>
      <c r="H365" s="42"/>
      <c r="I365" s="217"/>
      <c r="J365" s="42"/>
      <c r="K365" s="42"/>
      <c r="L365" s="46"/>
      <c r="M365" s="218"/>
      <c r="N365" s="219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137</v>
      </c>
      <c r="AU365" s="19" t="s">
        <v>157</v>
      </c>
    </row>
    <row r="366" s="2" customFormat="1">
      <c r="A366" s="40"/>
      <c r="B366" s="41"/>
      <c r="C366" s="42"/>
      <c r="D366" s="215" t="s">
        <v>139</v>
      </c>
      <c r="E366" s="42"/>
      <c r="F366" s="222" t="s">
        <v>394</v>
      </c>
      <c r="G366" s="42"/>
      <c r="H366" s="42"/>
      <c r="I366" s="217"/>
      <c r="J366" s="42"/>
      <c r="K366" s="42"/>
      <c r="L366" s="46"/>
      <c r="M366" s="218"/>
      <c r="N366" s="219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139</v>
      </c>
      <c r="AU366" s="19" t="s">
        <v>157</v>
      </c>
    </row>
    <row r="367" s="13" customFormat="1">
      <c r="A367" s="13"/>
      <c r="B367" s="223"/>
      <c r="C367" s="224"/>
      <c r="D367" s="215" t="s">
        <v>141</v>
      </c>
      <c r="E367" s="225" t="s">
        <v>19</v>
      </c>
      <c r="F367" s="226" t="s">
        <v>367</v>
      </c>
      <c r="G367" s="224"/>
      <c r="H367" s="225" t="s">
        <v>19</v>
      </c>
      <c r="I367" s="227"/>
      <c r="J367" s="224"/>
      <c r="K367" s="224"/>
      <c r="L367" s="228"/>
      <c r="M367" s="229"/>
      <c r="N367" s="230"/>
      <c r="O367" s="230"/>
      <c r="P367" s="230"/>
      <c r="Q367" s="230"/>
      <c r="R367" s="230"/>
      <c r="S367" s="230"/>
      <c r="T367" s="23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2" t="s">
        <v>141</v>
      </c>
      <c r="AU367" s="232" t="s">
        <v>157</v>
      </c>
      <c r="AV367" s="13" t="s">
        <v>83</v>
      </c>
      <c r="AW367" s="13" t="s">
        <v>35</v>
      </c>
      <c r="AX367" s="13" t="s">
        <v>75</v>
      </c>
      <c r="AY367" s="232" t="s">
        <v>126</v>
      </c>
    </row>
    <row r="368" s="14" customFormat="1">
      <c r="A368" s="14"/>
      <c r="B368" s="233"/>
      <c r="C368" s="234"/>
      <c r="D368" s="215" t="s">
        <v>141</v>
      </c>
      <c r="E368" s="235" t="s">
        <v>19</v>
      </c>
      <c r="F368" s="236" t="s">
        <v>395</v>
      </c>
      <c r="G368" s="234"/>
      <c r="H368" s="237">
        <v>116.375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3" t="s">
        <v>141</v>
      </c>
      <c r="AU368" s="243" t="s">
        <v>157</v>
      </c>
      <c r="AV368" s="14" t="s">
        <v>85</v>
      </c>
      <c r="AW368" s="14" t="s">
        <v>35</v>
      </c>
      <c r="AX368" s="14" t="s">
        <v>75</v>
      </c>
      <c r="AY368" s="243" t="s">
        <v>126</v>
      </c>
    </row>
    <row r="369" s="14" customFormat="1">
      <c r="A369" s="14"/>
      <c r="B369" s="233"/>
      <c r="C369" s="234"/>
      <c r="D369" s="215" t="s">
        <v>141</v>
      </c>
      <c r="E369" s="235" t="s">
        <v>19</v>
      </c>
      <c r="F369" s="236" t="s">
        <v>396</v>
      </c>
      <c r="G369" s="234"/>
      <c r="H369" s="237">
        <v>77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3" t="s">
        <v>141</v>
      </c>
      <c r="AU369" s="243" t="s">
        <v>157</v>
      </c>
      <c r="AV369" s="14" t="s">
        <v>85</v>
      </c>
      <c r="AW369" s="14" t="s">
        <v>35</v>
      </c>
      <c r="AX369" s="14" t="s">
        <v>75</v>
      </c>
      <c r="AY369" s="243" t="s">
        <v>126</v>
      </c>
    </row>
    <row r="370" s="16" customFormat="1">
      <c r="A370" s="16"/>
      <c r="B370" s="255"/>
      <c r="C370" s="256"/>
      <c r="D370" s="215" t="s">
        <v>141</v>
      </c>
      <c r="E370" s="257" t="s">
        <v>19</v>
      </c>
      <c r="F370" s="258" t="s">
        <v>156</v>
      </c>
      <c r="G370" s="256"/>
      <c r="H370" s="259">
        <v>193.375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65" t="s">
        <v>141</v>
      </c>
      <c r="AU370" s="265" t="s">
        <v>157</v>
      </c>
      <c r="AV370" s="16" t="s">
        <v>157</v>
      </c>
      <c r="AW370" s="16" t="s">
        <v>35</v>
      </c>
      <c r="AX370" s="16" t="s">
        <v>75</v>
      </c>
      <c r="AY370" s="265" t="s">
        <v>126</v>
      </c>
    </row>
    <row r="371" s="13" customFormat="1">
      <c r="A371" s="13"/>
      <c r="B371" s="223"/>
      <c r="C371" s="224"/>
      <c r="D371" s="215" t="s">
        <v>141</v>
      </c>
      <c r="E371" s="225" t="s">
        <v>19</v>
      </c>
      <c r="F371" s="226" t="s">
        <v>397</v>
      </c>
      <c r="G371" s="224"/>
      <c r="H371" s="225" t="s">
        <v>19</v>
      </c>
      <c r="I371" s="227"/>
      <c r="J371" s="224"/>
      <c r="K371" s="224"/>
      <c r="L371" s="228"/>
      <c r="M371" s="229"/>
      <c r="N371" s="230"/>
      <c r="O371" s="230"/>
      <c r="P371" s="230"/>
      <c r="Q371" s="230"/>
      <c r="R371" s="230"/>
      <c r="S371" s="230"/>
      <c r="T371" s="23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2" t="s">
        <v>141</v>
      </c>
      <c r="AU371" s="232" t="s">
        <v>157</v>
      </c>
      <c r="AV371" s="13" t="s">
        <v>83</v>
      </c>
      <c r="AW371" s="13" t="s">
        <v>35</v>
      </c>
      <c r="AX371" s="13" t="s">
        <v>75</v>
      </c>
      <c r="AY371" s="232" t="s">
        <v>126</v>
      </c>
    </row>
    <row r="372" s="14" customFormat="1">
      <c r="A372" s="14"/>
      <c r="B372" s="233"/>
      <c r="C372" s="234"/>
      <c r="D372" s="215" t="s">
        <v>141</v>
      </c>
      <c r="E372" s="235" t="s">
        <v>19</v>
      </c>
      <c r="F372" s="236" t="s">
        <v>398</v>
      </c>
      <c r="G372" s="234"/>
      <c r="H372" s="237">
        <v>5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3" t="s">
        <v>141</v>
      </c>
      <c r="AU372" s="243" t="s">
        <v>157</v>
      </c>
      <c r="AV372" s="14" t="s">
        <v>85</v>
      </c>
      <c r="AW372" s="14" t="s">
        <v>35</v>
      </c>
      <c r="AX372" s="14" t="s">
        <v>75</v>
      </c>
      <c r="AY372" s="243" t="s">
        <v>126</v>
      </c>
    </row>
    <row r="373" s="15" customFormat="1">
      <c r="A373" s="15"/>
      <c r="B373" s="244"/>
      <c r="C373" s="245"/>
      <c r="D373" s="215" t="s">
        <v>141</v>
      </c>
      <c r="E373" s="246" t="s">
        <v>19</v>
      </c>
      <c r="F373" s="247" t="s">
        <v>146</v>
      </c>
      <c r="G373" s="245"/>
      <c r="H373" s="248">
        <v>198.375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4" t="s">
        <v>141</v>
      </c>
      <c r="AU373" s="254" t="s">
        <v>157</v>
      </c>
      <c r="AV373" s="15" t="s">
        <v>133</v>
      </c>
      <c r="AW373" s="15" t="s">
        <v>35</v>
      </c>
      <c r="AX373" s="15" t="s">
        <v>83</v>
      </c>
      <c r="AY373" s="254" t="s">
        <v>126</v>
      </c>
    </row>
    <row r="374" s="2" customFormat="1" ht="16.5" customHeight="1">
      <c r="A374" s="40"/>
      <c r="B374" s="41"/>
      <c r="C374" s="266" t="s">
        <v>399</v>
      </c>
      <c r="D374" s="266" t="s">
        <v>339</v>
      </c>
      <c r="E374" s="267" t="s">
        <v>400</v>
      </c>
      <c r="F374" s="268" t="s">
        <v>401</v>
      </c>
      <c r="G374" s="269" t="s">
        <v>402</v>
      </c>
      <c r="H374" s="270">
        <v>5.9509999999999996</v>
      </c>
      <c r="I374" s="271"/>
      <c r="J374" s="272">
        <f>ROUND(I374*H374,2)</f>
        <v>0</v>
      </c>
      <c r="K374" s="268" t="s">
        <v>132</v>
      </c>
      <c r="L374" s="273"/>
      <c r="M374" s="274" t="s">
        <v>19</v>
      </c>
      <c r="N374" s="275" t="s">
        <v>46</v>
      </c>
      <c r="O374" s="86"/>
      <c r="P374" s="211">
        <f>O374*H374</f>
        <v>0</v>
      </c>
      <c r="Q374" s="211">
        <v>0.001</v>
      </c>
      <c r="R374" s="211">
        <f>Q374*H374</f>
        <v>0.0059509999999999997</v>
      </c>
      <c r="S374" s="211">
        <v>0</v>
      </c>
      <c r="T374" s="212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3" t="s">
        <v>200</v>
      </c>
      <c r="AT374" s="213" t="s">
        <v>339</v>
      </c>
      <c r="AU374" s="213" t="s">
        <v>157</v>
      </c>
      <c r="AY374" s="19" t="s">
        <v>126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19" t="s">
        <v>83</v>
      </c>
      <c r="BK374" s="214">
        <f>ROUND(I374*H374,2)</f>
        <v>0</v>
      </c>
      <c r="BL374" s="19" t="s">
        <v>133</v>
      </c>
      <c r="BM374" s="213" t="s">
        <v>403</v>
      </c>
    </row>
    <row r="375" s="2" customFormat="1">
      <c r="A375" s="40"/>
      <c r="B375" s="41"/>
      <c r="C375" s="42"/>
      <c r="D375" s="215" t="s">
        <v>135</v>
      </c>
      <c r="E375" s="42"/>
      <c r="F375" s="216" t="s">
        <v>401</v>
      </c>
      <c r="G375" s="42"/>
      <c r="H375" s="42"/>
      <c r="I375" s="217"/>
      <c r="J375" s="42"/>
      <c r="K375" s="42"/>
      <c r="L375" s="46"/>
      <c r="M375" s="218"/>
      <c r="N375" s="219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135</v>
      </c>
      <c r="AU375" s="19" t="s">
        <v>157</v>
      </c>
    </row>
    <row r="376" s="14" customFormat="1">
      <c r="A376" s="14"/>
      <c r="B376" s="233"/>
      <c r="C376" s="234"/>
      <c r="D376" s="215" t="s">
        <v>141</v>
      </c>
      <c r="E376" s="234"/>
      <c r="F376" s="236" t="s">
        <v>404</v>
      </c>
      <c r="G376" s="234"/>
      <c r="H376" s="237">
        <v>5.9509999999999996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3" t="s">
        <v>141</v>
      </c>
      <c r="AU376" s="243" t="s">
        <v>157</v>
      </c>
      <c r="AV376" s="14" t="s">
        <v>85</v>
      </c>
      <c r="AW376" s="14" t="s">
        <v>4</v>
      </c>
      <c r="AX376" s="14" t="s">
        <v>83</v>
      </c>
      <c r="AY376" s="243" t="s">
        <v>126</v>
      </c>
    </row>
    <row r="377" s="12" customFormat="1" ht="22.8" customHeight="1">
      <c r="A377" s="12"/>
      <c r="B377" s="186"/>
      <c r="C377" s="187"/>
      <c r="D377" s="188" t="s">
        <v>74</v>
      </c>
      <c r="E377" s="200" t="s">
        <v>85</v>
      </c>
      <c r="F377" s="200" t="s">
        <v>405</v>
      </c>
      <c r="G377" s="187"/>
      <c r="H377" s="187"/>
      <c r="I377" s="190"/>
      <c r="J377" s="201">
        <f>BK377</f>
        <v>0</v>
      </c>
      <c r="K377" s="187"/>
      <c r="L377" s="192"/>
      <c r="M377" s="193"/>
      <c r="N377" s="194"/>
      <c r="O377" s="194"/>
      <c r="P377" s="195">
        <f>SUM(P378:P383)</f>
        <v>0</v>
      </c>
      <c r="Q377" s="194"/>
      <c r="R377" s="195">
        <f>SUM(R378:R383)</f>
        <v>2.3010222040000001</v>
      </c>
      <c r="S377" s="194"/>
      <c r="T377" s="196">
        <f>SUM(T378:T383)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97" t="s">
        <v>83</v>
      </c>
      <c r="AT377" s="198" t="s">
        <v>74</v>
      </c>
      <c r="AU377" s="198" t="s">
        <v>83</v>
      </c>
      <c r="AY377" s="197" t="s">
        <v>126</v>
      </c>
      <c r="BK377" s="199">
        <f>SUM(BK378:BK383)</f>
        <v>0</v>
      </c>
    </row>
    <row r="378" s="2" customFormat="1" ht="16.5" customHeight="1">
      <c r="A378" s="40"/>
      <c r="B378" s="41"/>
      <c r="C378" s="202" t="s">
        <v>406</v>
      </c>
      <c r="D378" s="202" t="s">
        <v>128</v>
      </c>
      <c r="E378" s="203" t="s">
        <v>407</v>
      </c>
      <c r="F378" s="204" t="s">
        <v>408</v>
      </c>
      <c r="G378" s="205" t="s">
        <v>313</v>
      </c>
      <c r="H378" s="206">
        <v>1</v>
      </c>
      <c r="I378" s="207"/>
      <c r="J378" s="208">
        <f>ROUND(I378*H378,2)</f>
        <v>0</v>
      </c>
      <c r="K378" s="204" t="s">
        <v>132</v>
      </c>
      <c r="L378" s="46"/>
      <c r="M378" s="209" t="s">
        <v>19</v>
      </c>
      <c r="N378" s="210" t="s">
        <v>46</v>
      </c>
      <c r="O378" s="86"/>
      <c r="P378" s="211">
        <f>O378*H378</f>
        <v>0</v>
      </c>
      <c r="Q378" s="211">
        <v>2.3010222040000001</v>
      </c>
      <c r="R378" s="211">
        <f>Q378*H378</f>
        <v>2.3010222040000001</v>
      </c>
      <c r="S378" s="211">
        <v>0</v>
      </c>
      <c r="T378" s="212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3" t="s">
        <v>133</v>
      </c>
      <c r="AT378" s="213" t="s">
        <v>128</v>
      </c>
      <c r="AU378" s="213" t="s">
        <v>85</v>
      </c>
      <c r="AY378" s="19" t="s">
        <v>126</v>
      </c>
      <c r="BE378" s="214">
        <f>IF(N378="základní",J378,0)</f>
        <v>0</v>
      </c>
      <c r="BF378" s="214">
        <f>IF(N378="snížená",J378,0)</f>
        <v>0</v>
      </c>
      <c r="BG378" s="214">
        <f>IF(N378="zákl. přenesená",J378,0)</f>
        <v>0</v>
      </c>
      <c r="BH378" s="214">
        <f>IF(N378="sníž. přenesená",J378,0)</f>
        <v>0</v>
      </c>
      <c r="BI378" s="214">
        <f>IF(N378="nulová",J378,0)</f>
        <v>0</v>
      </c>
      <c r="BJ378" s="19" t="s">
        <v>83</v>
      </c>
      <c r="BK378" s="214">
        <f>ROUND(I378*H378,2)</f>
        <v>0</v>
      </c>
      <c r="BL378" s="19" t="s">
        <v>133</v>
      </c>
      <c r="BM378" s="213" t="s">
        <v>409</v>
      </c>
    </row>
    <row r="379" s="2" customFormat="1">
      <c r="A379" s="40"/>
      <c r="B379" s="41"/>
      <c r="C379" s="42"/>
      <c r="D379" s="215" t="s">
        <v>135</v>
      </c>
      <c r="E379" s="42"/>
      <c r="F379" s="216" t="s">
        <v>410</v>
      </c>
      <c r="G379" s="42"/>
      <c r="H379" s="42"/>
      <c r="I379" s="217"/>
      <c r="J379" s="42"/>
      <c r="K379" s="42"/>
      <c r="L379" s="46"/>
      <c r="M379" s="218"/>
      <c r="N379" s="219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135</v>
      </c>
      <c r="AU379" s="19" t="s">
        <v>85</v>
      </c>
    </row>
    <row r="380" s="2" customFormat="1">
      <c r="A380" s="40"/>
      <c r="B380" s="41"/>
      <c r="C380" s="42"/>
      <c r="D380" s="220" t="s">
        <v>137</v>
      </c>
      <c r="E380" s="42"/>
      <c r="F380" s="221" t="s">
        <v>411</v>
      </c>
      <c r="G380" s="42"/>
      <c r="H380" s="42"/>
      <c r="I380" s="217"/>
      <c r="J380" s="42"/>
      <c r="K380" s="42"/>
      <c r="L380" s="46"/>
      <c r="M380" s="218"/>
      <c r="N380" s="219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137</v>
      </c>
      <c r="AU380" s="19" t="s">
        <v>85</v>
      </c>
    </row>
    <row r="381" s="2" customFormat="1">
      <c r="A381" s="40"/>
      <c r="B381" s="41"/>
      <c r="C381" s="42"/>
      <c r="D381" s="215" t="s">
        <v>139</v>
      </c>
      <c r="E381" s="42"/>
      <c r="F381" s="222" t="s">
        <v>412</v>
      </c>
      <c r="G381" s="42"/>
      <c r="H381" s="42"/>
      <c r="I381" s="217"/>
      <c r="J381" s="42"/>
      <c r="K381" s="42"/>
      <c r="L381" s="46"/>
      <c r="M381" s="218"/>
      <c r="N381" s="219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139</v>
      </c>
      <c r="AU381" s="19" t="s">
        <v>85</v>
      </c>
    </row>
    <row r="382" s="13" customFormat="1">
      <c r="A382" s="13"/>
      <c r="B382" s="223"/>
      <c r="C382" s="224"/>
      <c r="D382" s="215" t="s">
        <v>141</v>
      </c>
      <c r="E382" s="225" t="s">
        <v>19</v>
      </c>
      <c r="F382" s="226" t="s">
        <v>413</v>
      </c>
      <c r="G382" s="224"/>
      <c r="H382" s="225" t="s">
        <v>19</v>
      </c>
      <c r="I382" s="227"/>
      <c r="J382" s="224"/>
      <c r="K382" s="224"/>
      <c r="L382" s="228"/>
      <c r="M382" s="229"/>
      <c r="N382" s="230"/>
      <c r="O382" s="230"/>
      <c r="P382" s="230"/>
      <c r="Q382" s="230"/>
      <c r="R382" s="230"/>
      <c r="S382" s="230"/>
      <c r="T382" s="23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2" t="s">
        <v>141</v>
      </c>
      <c r="AU382" s="232" t="s">
        <v>85</v>
      </c>
      <c r="AV382" s="13" t="s">
        <v>83</v>
      </c>
      <c r="AW382" s="13" t="s">
        <v>35</v>
      </c>
      <c r="AX382" s="13" t="s">
        <v>75</v>
      </c>
      <c r="AY382" s="232" t="s">
        <v>126</v>
      </c>
    </row>
    <row r="383" s="14" customFormat="1">
      <c r="A383" s="14"/>
      <c r="B383" s="233"/>
      <c r="C383" s="234"/>
      <c r="D383" s="215" t="s">
        <v>141</v>
      </c>
      <c r="E383" s="235" t="s">
        <v>19</v>
      </c>
      <c r="F383" s="236" t="s">
        <v>414</v>
      </c>
      <c r="G383" s="234"/>
      <c r="H383" s="237">
        <v>1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3" t="s">
        <v>141</v>
      </c>
      <c r="AU383" s="243" t="s">
        <v>85</v>
      </c>
      <c r="AV383" s="14" t="s">
        <v>85</v>
      </c>
      <c r="AW383" s="14" t="s">
        <v>35</v>
      </c>
      <c r="AX383" s="14" t="s">
        <v>83</v>
      </c>
      <c r="AY383" s="243" t="s">
        <v>126</v>
      </c>
    </row>
    <row r="384" s="12" customFormat="1" ht="22.8" customHeight="1">
      <c r="A384" s="12"/>
      <c r="B384" s="186"/>
      <c r="C384" s="187"/>
      <c r="D384" s="188" t="s">
        <v>74</v>
      </c>
      <c r="E384" s="200" t="s">
        <v>181</v>
      </c>
      <c r="F384" s="200" t="s">
        <v>415</v>
      </c>
      <c r="G384" s="187"/>
      <c r="H384" s="187"/>
      <c r="I384" s="190"/>
      <c r="J384" s="201">
        <f>BK384</f>
        <v>0</v>
      </c>
      <c r="K384" s="187"/>
      <c r="L384" s="192"/>
      <c r="M384" s="193"/>
      <c r="N384" s="194"/>
      <c r="O384" s="194"/>
      <c r="P384" s="195">
        <f>SUM(P385:P570)</f>
        <v>0</v>
      </c>
      <c r="Q384" s="194"/>
      <c r="R384" s="195">
        <f>SUM(R385:R570)</f>
        <v>2694.8753653399999</v>
      </c>
      <c r="S384" s="194"/>
      <c r="T384" s="196">
        <f>SUM(T385:T570)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97" t="s">
        <v>83</v>
      </c>
      <c r="AT384" s="198" t="s">
        <v>74</v>
      </c>
      <c r="AU384" s="198" t="s">
        <v>83</v>
      </c>
      <c r="AY384" s="197" t="s">
        <v>126</v>
      </c>
      <c r="BK384" s="199">
        <f>SUM(BK385:BK570)</f>
        <v>0</v>
      </c>
    </row>
    <row r="385" s="2" customFormat="1" ht="16.5" customHeight="1">
      <c r="A385" s="40"/>
      <c r="B385" s="41"/>
      <c r="C385" s="202" t="s">
        <v>416</v>
      </c>
      <c r="D385" s="202" t="s">
        <v>128</v>
      </c>
      <c r="E385" s="203" t="s">
        <v>417</v>
      </c>
      <c r="F385" s="204" t="s">
        <v>418</v>
      </c>
      <c r="G385" s="205" t="s">
        <v>131</v>
      </c>
      <c r="H385" s="206">
        <v>114.09999999999999</v>
      </c>
      <c r="I385" s="207"/>
      <c r="J385" s="208">
        <f>ROUND(I385*H385,2)</f>
        <v>0</v>
      </c>
      <c r="K385" s="204" t="s">
        <v>132</v>
      </c>
      <c r="L385" s="46"/>
      <c r="M385" s="209" t="s">
        <v>19</v>
      </c>
      <c r="N385" s="210" t="s">
        <v>46</v>
      </c>
      <c r="O385" s="86"/>
      <c r="P385" s="211">
        <f>O385*H385</f>
        <v>0</v>
      </c>
      <c r="Q385" s="211">
        <v>0</v>
      </c>
      <c r="R385" s="211">
        <f>Q385*H385</f>
        <v>0</v>
      </c>
      <c r="S385" s="211">
        <v>0</v>
      </c>
      <c r="T385" s="212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3" t="s">
        <v>133</v>
      </c>
      <c r="AT385" s="213" t="s">
        <v>128</v>
      </c>
      <c r="AU385" s="213" t="s">
        <v>85</v>
      </c>
      <c r="AY385" s="19" t="s">
        <v>126</v>
      </c>
      <c r="BE385" s="214">
        <f>IF(N385="základní",J385,0)</f>
        <v>0</v>
      </c>
      <c r="BF385" s="214">
        <f>IF(N385="snížená",J385,0)</f>
        <v>0</v>
      </c>
      <c r="BG385" s="214">
        <f>IF(N385="zákl. přenesená",J385,0)</f>
        <v>0</v>
      </c>
      <c r="BH385" s="214">
        <f>IF(N385="sníž. přenesená",J385,0)</f>
        <v>0</v>
      </c>
      <c r="BI385" s="214">
        <f>IF(N385="nulová",J385,0)</f>
        <v>0</v>
      </c>
      <c r="BJ385" s="19" t="s">
        <v>83</v>
      </c>
      <c r="BK385" s="214">
        <f>ROUND(I385*H385,2)</f>
        <v>0</v>
      </c>
      <c r="BL385" s="19" t="s">
        <v>133</v>
      </c>
      <c r="BM385" s="213" t="s">
        <v>419</v>
      </c>
    </row>
    <row r="386" s="2" customFormat="1">
      <c r="A386" s="40"/>
      <c r="B386" s="41"/>
      <c r="C386" s="42"/>
      <c r="D386" s="215" t="s">
        <v>135</v>
      </c>
      <c r="E386" s="42"/>
      <c r="F386" s="216" t="s">
        <v>420</v>
      </c>
      <c r="G386" s="42"/>
      <c r="H386" s="42"/>
      <c r="I386" s="217"/>
      <c r="J386" s="42"/>
      <c r="K386" s="42"/>
      <c r="L386" s="46"/>
      <c r="M386" s="218"/>
      <c r="N386" s="219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135</v>
      </c>
      <c r="AU386" s="19" t="s">
        <v>85</v>
      </c>
    </row>
    <row r="387" s="2" customFormat="1">
      <c r="A387" s="40"/>
      <c r="B387" s="41"/>
      <c r="C387" s="42"/>
      <c r="D387" s="220" t="s">
        <v>137</v>
      </c>
      <c r="E387" s="42"/>
      <c r="F387" s="221" t="s">
        <v>421</v>
      </c>
      <c r="G387" s="42"/>
      <c r="H387" s="42"/>
      <c r="I387" s="217"/>
      <c r="J387" s="42"/>
      <c r="K387" s="42"/>
      <c r="L387" s="46"/>
      <c r="M387" s="218"/>
      <c r="N387" s="219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137</v>
      </c>
      <c r="AU387" s="19" t="s">
        <v>85</v>
      </c>
    </row>
    <row r="388" s="2" customFormat="1">
      <c r="A388" s="40"/>
      <c r="B388" s="41"/>
      <c r="C388" s="42"/>
      <c r="D388" s="215" t="s">
        <v>139</v>
      </c>
      <c r="E388" s="42"/>
      <c r="F388" s="222" t="s">
        <v>422</v>
      </c>
      <c r="G388" s="42"/>
      <c r="H388" s="42"/>
      <c r="I388" s="217"/>
      <c r="J388" s="42"/>
      <c r="K388" s="42"/>
      <c r="L388" s="46"/>
      <c r="M388" s="218"/>
      <c r="N388" s="219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139</v>
      </c>
      <c r="AU388" s="19" t="s">
        <v>85</v>
      </c>
    </row>
    <row r="389" s="13" customFormat="1">
      <c r="A389" s="13"/>
      <c r="B389" s="223"/>
      <c r="C389" s="224"/>
      <c r="D389" s="215" t="s">
        <v>141</v>
      </c>
      <c r="E389" s="225" t="s">
        <v>19</v>
      </c>
      <c r="F389" s="226" t="s">
        <v>397</v>
      </c>
      <c r="G389" s="224"/>
      <c r="H389" s="225" t="s">
        <v>19</v>
      </c>
      <c r="I389" s="227"/>
      <c r="J389" s="224"/>
      <c r="K389" s="224"/>
      <c r="L389" s="228"/>
      <c r="M389" s="229"/>
      <c r="N389" s="230"/>
      <c r="O389" s="230"/>
      <c r="P389" s="230"/>
      <c r="Q389" s="230"/>
      <c r="R389" s="230"/>
      <c r="S389" s="230"/>
      <c r="T389" s="23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2" t="s">
        <v>141</v>
      </c>
      <c r="AU389" s="232" t="s">
        <v>85</v>
      </c>
      <c r="AV389" s="13" t="s">
        <v>83</v>
      </c>
      <c r="AW389" s="13" t="s">
        <v>35</v>
      </c>
      <c r="AX389" s="13" t="s">
        <v>75</v>
      </c>
      <c r="AY389" s="232" t="s">
        <v>126</v>
      </c>
    </row>
    <row r="390" s="14" customFormat="1">
      <c r="A390" s="14"/>
      <c r="B390" s="233"/>
      <c r="C390" s="234"/>
      <c r="D390" s="215" t="s">
        <v>141</v>
      </c>
      <c r="E390" s="235" t="s">
        <v>19</v>
      </c>
      <c r="F390" s="236" t="s">
        <v>423</v>
      </c>
      <c r="G390" s="234"/>
      <c r="H390" s="237">
        <v>10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3" t="s">
        <v>141</v>
      </c>
      <c r="AU390" s="243" t="s">
        <v>85</v>
      </c>
      <c r="AV390" s="14" t="s">
        <v>85</v>
      </c>
      <c r="AW390" s="14" t="s">
        <v>35</v>
      </c>
      <c r="AX390" s="14" t="s">
        <v>75</v>
      </c>
      <c r="AY390" s="243" t="s">
        <v>126</v>
      </c>
    </row>
    <row r="391" s="13" customFormat="1">
      <c r="A391" s="13"/>
      <c r="B391" s="223"/>
      <c r="C391" s="224"/>
      <c r="D391" s="215" t="s">
        <v>141</v>
      </c>
      <c r="E391" s="225" t="s">
        <v>19</v>
      </c>
      <c r="F391" s="226" t="s">
        <v>179</v>
      </c>
      <c r="G391" s="224"/>
      <c r="H391" s="225" t="s">
        <v>19</v>
      </c>
      <c r="I391" s="227"/>
      <c r="J391" s="224"/>
      <c r="K391" s="224"/>
      <c r="L391" s="228"/>
      <c r="M391" s="229"/>
      <c r="N391" s="230"/>
      <c r="O391" s="230"/>
      <c r="P391" s="230"/>
      <c r="Q391" s="230"/>
      <c r="R391" s="230"/>
      <c r="S391" s="230"/>
      <c r="T391" s="23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2" t="s">
        <v>141</v>
      </c>
      <c r="AU391" s="232" t="s">
        <v>85</v>
      </c>
      <c r="AV391" s="13" t="s">
        <v>83</v>
      </c>
      <c r="AW391" s="13" t="s">
        <v>35</v>
      </c>
      <c r="AX391" s="13" t="s">
        <v>75</v>
      </c>
      <c r="AY391" s="232" t="s">
        <v>126</v>
      </c>
    </row>
    <row r="392" s="14" customFormat="1">
      <c r="A392" s="14"/>
      <c r="B392" s="233"/>
      <c r="C392" s="234"/>
      <c r="D392" s="215" t="s">
        <v>141</v>
      </c>
      <c r="E392" s="235" t="s">
        <v>19</v>
      </c>
      <c r="F392" s="236" t="s">
        <v>424</v>
      </c>
      <c r="G392" s="234"/>
      <c r="H392" s="237">
        <v>93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3" t="s">
        <v>141</v>
      </c>
      <c r="AU392" s="243" t="s">
        <v>85</v>
      </c>
      <c r="AV392" s="14" t="s">
        <v>85</v>
      </c>
      <c r="AW392" s="14" t="s">
        <v>35</v>
      </c>
      <c r="AX392" s="14" t="s">
        <v>75</v>
      </c>
      <c r="AY392" s="243" t="s">
        <v>126</v>
      </c>
    </row>
    <row r="393" s="16" customFormat="1">
      <c r="A393" s="16"/>
      <c r="B393" s="255"/>
      <c r="C393" s="256"/>
      <c r="D393" s="215" t="s">
        <v>141</v>
      </c>
      <c r="E393" s="257" t="s">
        <v>19</v>
      </c>
      <c r="F393" s="258" t="s">
        <v>156</v>
      </c>
      <c r="G393" s="256"/>
      <c r="H393" s="259">
        <v>103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65" t="s">
        <v>141</v>
      </c>
      <c r="AU393" s="265" t="s">
        <v>85</v>
      </c>
      <c r="AV393" s="16" t="s">
        <v>157</v>
      </c>
      <c r="AW393" s="16" t="s">
        <v>35</v>
      </c>
      <c r="AX393" s="16" t="s">
        <v>75</v>
      </c>
      <c r="AY393" s="265" t="s">
        <v>126</v>
      </c>
    </row>
    <row r="394" s="13" customFormat="1">
      <c r="A394" s="13"/>
      <c r="B394" s="223"/>
      <c r="C394" s="224"/>
      <c r="D394" s="215" t="s">
        <v>141</v>
      </c>
      <c r="E394" s="225" t="s">
        <v>19</v>
      </c>
      <c r="F394" s="226" t="s">
        <v>227</v>
      </c>
      <c r="G394" s="224"/>
      <c r="H394" s="225" t="s">
        <v>19</v>
      </c>
      <c r="I394" s="227"/>
      <c r="J394" s="224"/>
      <c r="K394" s="224"/>
      <c r="L394" s="228"/>
      <c r="M394" s="229"/>
      <c r="N394" s="230"/>
      <c r="O394" s="230"/>
      <c r="P394" s="230"/>
      <c r="Q394" s="230"/>
      <c r="R394" s="230"/>
      <c r="S394" s="230"/>
      <c r="T394" s="23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2" t="s">
        <v>141</v>
      </c>
      <c r="AU394" s="232" t="s">
        <v>85</v>
      </c>
      <c r="AV394" s="13" t="s">
        <v>83</v>
      </c>
      <c r="AW394" s="13" t="s">
        <v>35</v>
      </c>
      <c r="AX394" s="13" t="s">
        <v>75</v>
      </c>
      <c r="AY394" s="232" t="s">
        <v>126</v>
      </c>
    </row>
    <row r="395" s="14" customFormat="1">
      <c r="A395" s="14"/>
      <c r="B395" s="233"/>
      <c r="C395" s="234"/>
      <c r="D395" s="215" t="s">
        <v>141</v>
      </c>
      <c r="E395" s="235" t="s">
        <v>19</v>
      </c>
      <c r="F395" s="236" t="s">
        <v>310</v>
      </c>
      <c r="G395" s="234"/>
      <c r="H395" s="237">
        <v>2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3" t="s">
        <v>141</v>
      </c>
      <c r="AU395" s="243" t="s">
        <v>85</v>
      </c>
      <c r="AV395" s="14" t="s">
        <v>85</v>
      </c>
      <c r="AW395" s="14" t="s">
        <v>35</v>
      </c>
      <c r="AX395" s="14" t="s">
        <v>75</v>
      </c>
      <c r="AY395" s="243" t="s">
        <v>126</v>
      </c>
    </row>
    <row r="396" s="13" customFormat="1">
      <c r="A396" s="13"/>
      <c r="B396" s="223"/>
      <c r="C396" s="224"/>
      <c r="D396" s="215" t="s">
        <v>141</v>
      </c>
      <c r="E396" s="225" t="s">
        <v>19</v>
      </c>
      <c r="F396" s="226" t="s">
        <v>229</v>
      </c>
      <c r="G396" s="224"/>
      <c r="H396" s="225" t="s">
        <v>19</v>
      </c>
      <c r="I396" s="227"/>
      <c r="J396" s="224"/>
      <c r="K396" s="224"/>
      <c r="L396" s="228"/>
      <c r="M396" s="229"/>
      <c r="N396" s="230"/>
      <c r="O396" s="230"/>
      <c r="P396" s="230"/>
      <c r="Q396" s="230"/>
      <c r="R396" s="230"/>
      <c r="S396" s="230"/>
      <c r="T396" s="23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2" t="s">
        <v>141</v>
      </c>
      <c r="AU396" s="232" t="s">
        <v>85</v>
      </c>
      <c r="AV396" s="13" t="s">
        <v>83</v>
      </c>
      <c r="AW396" s="13" t="s">
        <v>35</v>
      </c>
      <c r="AX396" s="13" t="s">
        <v>75</v>
      </c>
      <c r="AY396" s="232" t="s">
        <v>126</v>
      </c>
    </row>
    <row r="397" s="14" customFormat="1">
      <c r="A397" s="14"/>
      <c r="B397" s="233"/>
      <c r="C397" s="234"/>
      <c r="D397" s="215" t="s">
        <v>141</v>
      </c>
      <c r="E397" s="235" t="s">
        <v>19</v>
      </c>
      <c r="F397" s="236" t="s">
        <v>230</v>
      </c>
      <c r="G397" s="234"/>
      <c r="H397" s="237">
        <v>4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3" t="s">
        <v>141</v>
      </c>
      <c r="AU397" s="243" t="s">
        <v>85</v>
      </c>
      <c r="AV397" s="14" t="s">
        <v>85</v>
      </c>
      <c r="AW397" s="14" t="s">
        <v>35</v>
      </c>
      <c r="AX397" s="14" t="s">
        <v>75</v>
      </c>
      <c r="AY397" s="243" t="s">
        <v>126</v>
      </c>
    </row>
    <row r="398" s="16" customFormat="1">
      <c r="A398" s="16"/>
      <c r="B398" s="255"/>
      <c r="C398" s="256"/>
      <c r="D398" s="215" t="s">
        <v>141</v>
      </c>
      <c r="E398" s="257" t="s">
        <v>19</v>
      </c>
      <c r="F398" s="258" t="s">
        <v>156</v>
      </c>
      <c r="G398" s="256"/>
      <c r="H398" s="259">
        <v>6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65" t="s">
        <v>141</v>
      </c>
      <c r="AU398" s="265" t="s">
        <v>85</v>
      </c>
      <c r="AV398" s="16" t="s">
        <v>157</v>
      </c>
      <c r="AW398" s="16" t="s">
        <v>35</v>
      </c>
      <c r="AX398" s="16" t="s">
        <v>75</v>
      </c>
      <c r="AY398" s="265" t="s">
        <v>126</v>
      </c>
    </row>
    <row r="399" s="13" customFormat="1">
      <c r="A399" s="13"/>
      <c r="B399" s="223"/>
      <c r="C399" s="224"/>
      <c r="D399" s="215" t="s">
        <v>141</v>
      </c>
      <c r="E399" s="225" t="s">
        <v>19</v>
      </c>
      <c r="F399" s="226" t="s">
        <v>327</v>
      </c>
      <c r="G399" s="224"/>
      <c r="H399" s="225" t="s">
        <v>19</v>
      </c>
      <c r="I399" s="227"/>
      <c r="J399" s="224"/>
      <c r="K399" s="224"/>
      <c r="L399" s="228"/>
      <c r="M399" s="229"/>
      <c r="N399" s="230"/>
      <c r="O399" s="230"/>
      <c r="P399" s="230"/>
      <c r="Q399" s="230"/>
      <c r="R399" s="230"/>
      <c r="S399" s="230"/>
      <c r="T399" s="23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2" t="s">
        <v>141</v>
      </c>
      <c r="AU399" s="232" t="s">
        <v>85</v>
      </c>
      <c r="AV399" s="13" t="s">
        <v>83</v>
      </c>
      <c r="AW399" s="13" t="s">
        <v>35</v>
      </c>
      <c r="AX399" s="13" t="s">
        <v>75</v>
      </c>
      <c r="AY399" s="232" t="s">
        <v>126</v>
      </c>
    </row>
    <row r="400" s="14" customFormat="1">
      <c r="A400" s="14"/>
      <c r="B400" s="233"/>
      <c r="C400" s="234"/>
      <c r="D400" s="215" t="s">
        <v>141</v>
      </c>
      <c r="E400" s="235" t="s">
        <v>19</v>
      </c>
      <c r="F400" s="236" t="s">
        <v>153</v>
      </c>
      <c r="G400" s="234"/>
      <c r="H400" s="237">
        <v>5.0999999999999996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3" t="s">
        <v>141</v>
      </c>
      <c r="AU400" s="243" t="s">
        <v>85</v>
      </c>
      <c r="AV400" s="14" t="s">
        <v>85</v>
      </c>
      <c r="AW400" s="14" t="s">
        <v>35</v>
      </c>
      <c r="AX400" s="14" t="s">
        <v>75</v>
      </c>
      <c r="AY400" s="243" t="s">
        <v>126</v>
      </c>
    </row>
    <row r="401" s="15" customFormat="1">
      <c r="A401" s="15"/>
      <c r="B401" s="244"/>
      <c r="C401" s="245"/>
      <c r="D401" s="215" t="s">
        <v>141</v>
      </c>
      <c r="E401" s="246" t="s">
        <v>19</v>
      </c>
      <c r="F401" s="247" t="s">
        <v>146</v>
      </c>
      <c r="G401" s="245"/>
      <c r="H401" s="248">
        <v>114.09999999999999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4" t="s">
        <v>141</v>
      </c>
      <c r="AU401" s="254" t="s">
        <v>85</v>
      </c>
      <c r="AV401" s="15" t="s">
        <v>133</v>
      </c>
      <c r="AW401" s="15" t="s">
        <v>35</v>
      </c>
      <c r="AX401" s="15" t="s">
        <v>83</v>
      </c>
      <c r="AY401" s="254" t="s">
        <v>126</v>
      </c>
    </row>
    <row r="402" s="2" customFormat="1" ht="16.5" customHeight="1">
      <c r="A402" s="40"/>
      <c r="B402" s="41"/>
      <c r="C402" s="202" t="s">
        <v>425</v>
      </c>
      <c r="D402" s="202" t="s">
        <v>128</v>
      </c>
      <c r="E402" s="203" t="s">
        <v>426</v>
      </c>
      <c r="F402" s="204" t="s">
        <v>427</v>
      </c>
      <c r="G402" s="205" t="s">
        <v>131</v>
      </c>
      <c r="H402" s="206">
        <v>351.07499999999999</v>
      </c>
      <c r="I402" s="207"/>
      <c r="J402" s="208">
        <f>ROUND(I402*H402,2)</f>
        <v>0</v>
      </c>
      <c r="K402" s="204" t="s">
        <v>132</v>
      </c>
      <c r="L402" s="46"/>
      <c r="M402" s="209" t="s">
        <v>19</v>
      </c>
      <c r="N402" s="210" t="s">
        <v>46</v>
      </c>
      <c r="O402" s="86"/>
      <c r="P402" s="211">
        <f>O402*H402</f>
        <v>0</v>
      </c>
      <c r="Q402" s="211">
        <v>0.34499999999999997</v>
      </c>
      <c r="R402" s="211">
        <f>Q402*H402</f>
        <v>121.12087499999998</v>
      </c>
      <c r="S402" s="211">
        <v>0</v>
      </c>
      <c r="T402" s="212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3" t="s">
        <v>133</v>
      </c>
      <c r="AT402" s="213" t="s">
        <v>128</v>
      </c>
      <c r="AU402" s="213" t="s">
        <v>85</v>
      </c>
      <c r="AY402" s="19" t="s">
        <v>126</v>
      </c>
      <c r="BE402" s="214">
        <f>IF(N402="základní",J402,0)</f>
        <v>0</v>
      </c>
      <c r="BF402" s="214">
        <f>IF(N402="snížená",J402,0)</f>
        <v>0</v>
      </c>
      <c r="BG402" s="214">
        <f>IF(N402="zákl. přenesená",J402,0)</f>
        <v>0</v>
      </c>
      <c r="BH402" s="214">
        <f>IF(N402="sníž. přenesená",J402,0)</f>
        <v>0</v>
      </c>
      <c r="BI402" s="214">
        <f>IF(N402="nulová",J402,0)</f>
        <v>0</v>
      </c>
      <c r="BJ402" s="19" t="s">
        <v>83</v>
      </c>
      <c r="BK402" s="214">
        <f>ROUND(I402*H402,2)</f>
        <v>0</v>
      </c>
      <c r="BL402" s="19" t="s">
        <v>133</v>
      </c>
      <c r="BM402" s="213" t="s">
        <v>428</v>
      </c>
    </row>
    <row r="403" s="2" customFormat="1">
      <c r="A403" s="40"/>
      <c r="B403" s="41"/>
      <c r="C403" s="42"/>
      <c r="D403" s="215" t="s">
        <v>135</v>
      </c>
      <c r="E403" s="42"/>
      <c r="F403" s="216" t="s">
        <v>429</v>
      </c>
      <c r="G403" s="42"/>
      <c r="H403" s="42"/>
      <c r="I403" s="217"/>
      <c r="J403" s="42"/>
      <c r="K403" s="42"/>
      <c r="L403" s="46"/>
      <c r="M403" s="218"/>
      <c r="N403" s="219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135</v>
      </c>
      <c r="AU403" s="19" t="s">
        <v>85</v>
      </c>
    </row>
    <row r="404" s="2" customFormat="1">
      <c r="A404" s="40"/>
      <c r="B404" s="41"/>
      <c r="C404" s="42"/>
      <c r="D404" s="220" t="s">
        <v>137</v>
      </c>
      <c r="E404" s="42"/>
      <c r="F404" s="221" t="s">
        <v>430</v>
      </c>
      <c r="G404" s="42"/>
      <c r="H404" s="42"/>
      <c r="I404" s="217"/>
      <c r="J404" s="42"/>
      <c r="K404" s="42"/>
      <c r="L404" s="46"/>
      <c r="M404" s="218"/>
      <c r="N404" s="219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137</v>
      </c>
      <c r="AU404" s="19" t="s">
        <v>85</v>
      </c>
    </row>
    <row r="405" s="13" customFormat="1">
      <c r="A405" s="13"/>
      <c r="B405" s="223"/>
      <c r="C405" s="224"/>
      <c r="D405" s="215" t="s">
        <v>141</v>
      </c>
      <c r="E405" s="225" t="s">
        <v>19</v>
      </c>
      <c r="F405" s="226" t="s">
        <v>158</v>
      </c>
      <c r="G405" s="224"/>
      <c r="H405" s="225" t="s">
        <v>19</v>
      </c>
      <c r="I405" s="227"/>
      <c r="J405" s="224"/>
      <c r="K405" s="224"/>
      <c r="L405" s="228"/>
      <c r="M405" s="229"/>
      <c r="N405" s="230"/>
      <c r="O405" s="230"/>
      <c r="P405" s="230"/>
      <c r="Q405" s="230"/>
      <c r="R405" s="230"/>
      <c r="S405" s="230"/>
      <c r="T405" s="23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2" t="s">
        <v>141</v>
      </c>
      <c r="AU405" s="232" t="s">
        <v>85</v>
      </c>
      <c r="AV405" s="13" t="s">
        <v>83</v>
      </c>
      <c r="AW405" s="13" t="s">
        <v>35</v>
      </c>
      <c r="AX405" s="13" t="s">
        <v>75</v>
      </c>
      <c r="AY405" s="232" t="s">
        <v>126</v>
      </c>
    </row>
    <row r="406" s="14" customFormat="1">
      <c r="A406" s="14"/>
      <c r="B406" s="233"/>
      <c r="C406" s="234"/>
      <c r="D406" s="215" t="s">
        <v>141</v>
      </c>
      <c r="E406" s="235" t="s">
        <v>19</v>
      </c>
      <c r="F406" s="236" t="s">
        <v>431</v>
      </c>
      <c r="G406" s="234"/>
      <c r="H406" s="237">
        <v>82.875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3" t="s">
        <v>141</v>
      </c>
      <c r="AU406" s="243" t="s">
        <v>85</v>
      </c>
      <c r="AV406" s="14" t="s">
        <v>85</v>
      </c>
      <c r="AW406" s="14" t="s">
        <v>35</v>
      </c>
      <c r="AX406" s="14" t="s">
        <v>75</v>
      </c>
      <c r="AY406" s="243" t="s">
        <v>126</v>
      </c>
    </row>
    <row r="407" s="13" customFormat="1">
      <c r="A407" s="13"/>
      <c r="B407" s="223"/>
      <c r="C407" s="224"/>
      <c r="D407" s="215" t="s">
        <v>141</v>
      </c>
      <c r="E407" s="225" t="s">
        <v>19</v>
      </c>
      <c r="F407" s="226" t="s">
        <v>179</v>
      </c>
      <c r="G407" s="224"/>
      <c r="H407" s="225" t="s">
        <v>19</v>
      </c>
      <c r="I407" s="227"/>
      <c r="J407" s="224"/>
      <c r="K407" s="224"/>
      <c r="L407" s="228"/>
      <c r="M407" s="229"/>
      <c r="N407" s="230"/>
      <c r="O407" s="230"/>
      <c r="P407" s="230"/>
      <c r="Q407" s="230"/>
      <c r="R407" s="230"/>
      <c r="S407" s="230"/>
      <c r="T407" s="23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2" t="s">
        <v>141</v>
      </c>
      <c r="AU407" s="232" t="s">
        <v>85</v>
      </c>
      <c r="AV407" s="13" t="s">
        <v>83</v>
      </c>
      <c r="AW407" s="13" t="s">
        <v>35</v>
      </c>
      <c r="AX407" s="13" t="s">
        <v>75</v>
      </c>
      <c r="AY407" s="232" t="s">
        <v>126</v>
      </c>
    </row>
    <row r="408" s="14" customFormat="1">
      <c r="A408" s="14"/>
      <c r="B408" s="233"/>
      <c r="C408" s="234"/>
      <c r="D408" s="215" t="s">
        <v>141</v>
      </c>
      <c r="E408" s="235" t="s">
        <v>19</v>
      </c>
      <c r="F408" s="236" t="s">
        <v>432</v>
      </c>
      <c r="G408" s="234"/>
      <c r="H408" s="237">
        <v>18.199999999999999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3" t="s">
        <v>141</v>
      </c>
      <c r="AU408" s="243" t="s">
        <v>85</v>
      </c>
      <c r="AV408" s="14" t="s">
        <v>85</v>
      </c>
      <c r="AW408" s="14" t="s">
        <v>35</v>
      </c>
      <c r="AX408" s="14" t="s">
        <v>75</v>
      </c>
      <c r="AY408" s="243" t="s">
        <v>126</v>
      </c>
    </row>
    <row r="409" s="16" customFormat="1">
      <c r="A409" s="16"/>
      <c r="B409" s="255"/>
      <c r="C409" s="256"/>
      <c r="D409" s="215" t="s">
        <v>141</v>
      </c>
      <c r="E409" s="257" t="s">
        <v>19</v>
      </c>
      <c r="F409" s="258" t="s">
        <v>156</v>
      </c>
      <c r="G409" s="256"/>
      <c r="H409" s="259">
        <v>101.075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65" t="s">
        <v>141</v>
      </c>
      <c r="AU409" s="265" t="s">
        <v>85</v>
      </c>
      <c r="AV409" s="16" t="s">
        <v>157</v>
      </c>
      <c r="AW409" s="16" t="s">
        <v>35</v>
      </c>
      <c r="AX409" s="16" t="s">
        <v>75</v>
      </c>
      <c r="AY409" s="265" t="s">
        <v>126</v>
      </c>
    </row>
    <row r="410" s="13" customFormat="1">
      <c r="A410" s="13"/>
      <c r="B410" s="223"/>
      <c r="C410" s="224"/>
      <c r="D410" s="215" t="s">
        <v>141</v>
      </c>
      <c r="E410" s="225" t="s">
        <v>19</v>
      </c>
      <c r="F410" s="226" t="s">
        <v>161</v>
      </c>
      <c r="G410" s="224"/>
      <c r="H410" s="225" t="s">
        <v>19</v>
      </c>
      <c r="I410" s="227"/>
      <c r="J410" s="224"/>
      <c r="K410" s="224"/>
      <c r="L410" s="228"/>
      <c r="M410" s="229"/>
      <c r="N410" s="230"/>
      <c r="O410" s="230"/>
      <c r="P410" s="230"/>
      <c r="Q410" s="230"/>
      <c r="R410" s="230"/>
      <c r="S410" s="230"/>
      <c r="T410" s="23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2" t="s">
        <v>141</v>
      </c>
      <c r="AU410" s="232" t="s">
        <v>85</v>
      </c>
      <c r="AV410" s="13" t="s">
        <v>83</v>
      </c>
      <c r="AW410" s="13" t="s">
        <v>35</v>
      </c>
      <c r="AX410" s="13" t="s">
        <v>75</v>
      </c>
      <c r="AY410" s="232" t="s">
        <v>126</v>
      </c>
    </row>
    <row r="411" s="14" customFormat="1">
      <c r="A411" s="14"/>
      <c r="B411" s="233"/>
      <c r="C411" s="234"/>
      <c r="D411" s="215" t="s">
        <v>141</v>
      </c>
      <c r="E411" s="235" t="s">
        <v>19</v>
      </c>
      <c r="F411" s="236" t="s">
        <v>433</v>
      </c>
      <c r="G411" s="234"/>
      <c r="H411" s="237">
        <v>16.5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3" t="s">
        <v>141</v>
      </c>
      <c r="AU411" s="243" t="s">
        <v>85</v>
      </c>
      <c r="AV411" s="14" t="s">
        <v>85</v>
      </c>
      <c r="AW411" s="14" t="s">
        <v>35</v>
      </c>
      <c r="AX411" s="14" t="s">
        <v>75</v>
      </c>
      <c r="AY411" s="243" t="s">
        <v>126</v>
      </c>
    </row>
    <row r="412" s="13" customFormat="1">
      <c r="A412" s="13"/>
      <c r="B412" s="223"/>
      <c r="C412" s="224"/>
      <c r="D412" s="215" t="s">
        <v>141</v>
      </c>
      <c r="E412" s="225" t="s">
        <v>19</v>
      </c>
      <c r="F412" s="226" t="s">
        <v>163</v>
      </c>
      <c r="G412" s="224"/>
      <c r="H412" s="225" t="s">
        <v>19</v>
      </c>
      <c r="I412" s="227"/>
      <c r="J412" s="224"/>
      <c r="K412" s="224"/>
      <c r="L412" s="228"/>
      <c r="M412" s="229"/>
      <c r="N412" s="230"/>
      <c r="O412" s="230"/>
      <c r="P412" s="230"/>
      <c r="Q412" s="230"/>
      <c r="R412" s="230"/>
      <c r="S412" s="230"/>
      <c r="T412" s="23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2" t="s">
        <v>141</v>
      </c>
      <c r="AU412" s="232" t="s">
        <v>85</v>
      </c>
      <c r="AV412" s="13" t="s">
        <v>83</v>
      </c>
      <c r="AW412" s="13" t="s">
        <v>35</v>
      </c>
      <c r="AX412" s="13" t="s">
        <v>75</v>
      </c>
      <c r="AY412" s="232" t="s">
        <v>126</v>
      </c>
    </row>
    <row r="413" s="14" customFormat="1">
      <c r="A413" s="14"/>
      <c r="B413" s="233"/>
      <c r="C413" s="234"/>
      <c r="D413" s="215" t="s">
        <v>141</v>
      </c>
      <c r="E413" s="235" t="s">
        <v>19</v>
      </c>
      <c r="F413" s="236" t="s">
        <v>246</v>
      </c>
      <c r="G413" s="234"/>
      <c r="H413" s="237">
        <v>6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3" t="s">
        <v>141</v>
      </c>
      <c r="AU413" s="243" t="s">
        <v>85</v>
      </c>
      <c r="AV413" s="14" t="s">
        <v>85</v>
      </c>
      <c r="AW413" s="14" t="s">
        <v>35</v>
      </c>
      <c r="AX413" s="14" t="s">
        <v>75</v>
      </c>
      <c r="AY413" s="243" t="s">
        <v>126</v>
      </c>
    </row>
    <row r="414" s="16" customFormat="1">
      <c r="A414" s="16"/>
      <c r="B414" s="255"/>
      <c r="C414" s="256"/>
      <c r="D414" s="215" t="s">
        <v>141</v>
      </c>
      <c r="E414" s="257" t="s">
        <v>19</v>
      </c>
      <c r="F414" s="258" t="s">
        <v>156</v>
      </c>
      <c r="G414" s="256"/>
      <c r="H414" s="259">
        <v>22.5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65" t="s">
        <v>141</v>
      </c>
      <c r="AU414" s="265" t="s">
        <v>85</v>
      </c>
      <c r="AV414" s="16" t="s">
        <v>157</v>
      </c>
      <c r="AW414" s="16" t="s">
        <v>35</v>
      </c>
      <c r="AX414" s="16" t="s">
        <v>75</v>
      </c>
      <c r="AY414" s="265" t="s">
        <v>126</v>
      </c>
    </row>
    <row r="415" s="13" customFormat="1">
      <c r="A415" s="13"/>
      <c r="B415" s="223"/>
      <c r="C415" s="224"/>
      <c r="D415" s="215" t="s">
        <v>141</v>
      </c>
      <c r="E415" s="225" t="s">
        <v>19</v>
      </c>
      <c r="F415" s="226" t="s">
        <v>325</v>
      </c>
      <c r="G415" s="224"/>
      <c r="H415" s="225" t="s">
        <v>19</v>
      </c>
      <c r="I415" s="227"/>
      <c r="J415" s="224"/>
      <c r="K415" s="224"/>
      <c r="L415" s="228"/>
      <c r="M415" s="229"/>
      <c r="N415" s="230"/>
      <c r="O415" s="230"/>
      <c r="P415" s="230"/>
      <c r="Q415" s="230"/>
      <c r="R415" s="230"/>
      <c r="S415" s="230"/>
      <c r="T415" s="23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2" t="s">
        <v>141</v>
      </c>
      <c r="AU415" s="232" t="s">
        <v>85</v>
      </c>
      <c r="AV415" s="13" t="s">
        <v>83</v>
      </c>
      <c r="AW415" s="13" t="s">
        <v>35</v>
      </c>
      <c r="AX415" s="13" t="s">
        <v>75</v>
      </c>
      <c r="AY415" s="232" t="s">
        <v>126</v>
      </c>
    </row>
    <row r="416" s="14" customFormat="1">
      <c r="A416" s="14"/>
      <c r="B416" s="233"/>
      <c r="C416" s="234"/>
      <c r="D416" s="215" t="s">
        <v>141</v>
      </c>
      <c r="E416" s="235" t="s">
        <v>19</v>
      </c>
      <c r="F416" s="236" t="s">
        <v>434</v>
      </c>
      <c r="G416" s="234"/>
      <c r="H416" s="237">
        <v>20.5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3" t="s">
        <v>141</v>
      </c>
      <c r="AU416" s="243" t="s">
        <v>85</v>
      </c>
      <c r="AV416" s="14" t="s">
        <v>85</v>
      </c>
      <c r="AW416" s="14" t="s">
        <v>35</v>
      </c>
      <c r="AX416" s="14" t="s">
        <v>75</v>
      </c>
      <c r="AY416" s="243" t="s">
        <v>126</v>
      </c>
    </row>
    <row r="417" s="16" customFormat="1">
      <c r="A417" s="16"/>
      <c r="B417" s="255"/>
      <c r="C417" s="256"/>
      <c r="D417" s="215" t="s">
        <v>141</v>
      </c>
      <c r="E417" s="257" t="s">
        <v>19</v>
      </c>
      <c r="F417" s="258" t="s">
        <v>156</v>
      </c>
      <c r="G417" s="256"/>
      <c r="H417" s="259">
        <v>20.5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65" t="s">
        <v>141</v>
      </c>
      <c r="AU417" s="265" t="s">
        <v>85</v>
      </c>
      <c r="AV417" s="16" t="s">
        <v>157</v>
      </c>
      <c r="AW417" s="16" t="s">
        <v>35</v>
      </c>
      <c r="AX417" s="16" t="s">
        <v>75</v>
      </c>
      <c r="AY417" s="265" t="s">
        <v>126</v>
      </c>
    </row>
    <row r="418" s="13" customFormat="1">
      <c r="A418" s="13"/>
      <c r="B418" s="223"/>
      <c r="C418" s="224"/>
      <c r="D418" s="215" t="s">
        <v>141</v>
      </c>
      <c r="E418" s="225" t="s">
        <v>19</v>
      </c>
      <c r="F418" s="226" t="s">
        <v>435</v>
      </c>
      <c r="G418" s="224"/>
      <c r="H418" s="225" t="s">
        <v>19</v>
      </c>
      <c r="I418" s="227"/>
      <c r="J418" s="224"/>
      <c r="K418" s="224"/>
      <c r="L418" s="228"/>
      <c r="M418" s="229"/>
      <c r="N418" s="230"/>
      <c r="O418" s="230"/>
      <c r="P418" s="230"/>
      <c r="Q418" s="230"/>
      <c r="R418" s="230"/>
      <c r="S418" s="230"/>
      <c r="T418" s="23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2" t="s">
        <v>141</v>
      </c>
      <c r="AU418" s="232" t="s">
        <v>85</v>
      </c>
      <c r="AV418" s="13" t="s">
        <v>83</v>
      </c>
      <c r="AW418" s="13" t="s">
        <v>35</v>
      </c>
      <c r="AX418" s="13" t="s">
        <v>75</v>
      </c>
      <c r="AY418" s="232" t="s">
        <v>126</v>
      </c>
    </row>
    <row r="419" s="14" customFormat="1">
      <c r="A419" s="14"/>
      <c r="B419" s="233"/>
      <c r="C419" s="234"/>
      <c r="D419" s="215" t="s">
        <v>141</v>
      </c>
      <c r="E419" s="235" t="s">
        <v>19</v>
      </c>
      <c r="F419" s="236" t="s">
        <v>386</v>
      </c>
      <c r="G419" s="234"/>
      <c r="H419" s="237">
        <v>207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3" t="s">
        <v>141</v>
      </c>
      <c r="AU419" s="243" t="s">
        <v>85</v>
      </c>
      <c r="AV419" s="14" t="s">
        <v>85</v>
      </c>
      <c r="AW419" s="14" t="s">
        <v>35</v>
      </c>
      <c r="AX419" s="14" t="s">
        <v>75</v>
      </c>
      <c r="AY419" s="243" t="s">
        <v>126</v>
      </c>
    </row>
    <row r="420" s="15" customFormat="1">
      <c r="A420" s="15"/>
      <c r="B420" s="244"/>
      <c r="C420" s="245"/>
      <c r="D420" s="215" t="s">
        <v>141</v>
      </c>
      <c r="E420" s="246" t="s">
        <v>19</v>
      </c>
      <c r="F420" s="247" t="s">
        <v>146</v>
      </c>
      <c r="G420" s="245"/>
      <c r="H420" s="248">
        <v>351.07499999999999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4" t="s">
        <v>141</v>
      </c>
      <c r="AU420" s="254" t="s">
        <v>85</v>
      </c>
      <c r="AV420" s="15" t="s">
        <v>133</v>
      </c>
      <c r="AW420" s="15" t="s">
        <v>35</v>
      </c>
      <c r="AX420" s="15" t="s">
        <v>83</v>
      </c>
      <c r="AY420" s="254" t="s">
        <v>126</v>
      </c>
    </row>
    <row r="421" s="2" customFormat="1" ht="16.5" customHeight="1">
      <c r="A421" s="40"/>
      <c r="B421" s="41"/>
      <c r="C421" s="202" t="s">
        <v>436</v>
      </c>
      <c r="D421" s="202" t="s">
        <v>128</v>
      </c>
      <c r="E421" s="203" t="s">
        <v>437</v>
      </c>
      <c r="F421" s="204" t="s">
        <v>438</v>
      </c>
      <c r="G421" s="205" t="s">
        <v>131</v>
      </c>
      <c r="H421" s="206">
        <v>114.09999999999999</v>
      </c>
      <c r="I421" s="207"/>
      <c r="J421" s="208">
        <f>ROUND(I421*H421,2)</f>
        <v>0</v>
      </c>
      <c r="K421" s="204" t="s">
        <v>132</v>
      </c>
      <c r="L421" s="46"/>
      <c r="M421" s="209" t="s">
        <v>19</v>
      </c>
      <c r="N421" s="210" t="s">
        <v>46</v>
      </c>
      <c r="O421" s="86"/>
      <c r="P421" s="211">
        <f>O421*H421</f>
        <v>0</v>
      </c>
      <c r="Q421" s="211">
        <v>0.12</v>
      </c>
      <c r="R421" s="211">
        <f>Q421*H421</f>
        <v>13.691999999999998</v>
      </c>
      <c r="S421" s="211">
        <v>0</v>
      </c>
      <c r="T421" s="212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3" t="s">
        <v>133</v>
      </c>
      <c r="AT421" s="213" t="s">
        <v>128</v>
      </c>
      <c r="AU421" s="213" t="s">
        <v>85</v>
      </c>
      <c r="AY421" s="19" t="s">
        <v>126</v>
      </c>
      <c r="BE421" s="214">
        <f>IF(N421="základní",J421,0)</f>
        <v>0</v>
      </c>
      <c r="BF421" s="214">
        <f>IF(N421="snížená",J421,0)</f>
        <v>0</v>
      </c>
      <c r="BG421" s="214">
        <f>IF(N421="zákl. přenesená",J421,0)</f>
        <v>0</v>
      </c>
      <c r="BH421" s="214">
        <f>IF(N421="sníž. přenesená",J421,0)</f>
        <v>0</v>
      </c>
      <c r="BI421" s="214">
        <f>IF(N421="nulová",J421,0)</f>
        <v>0</v>
      </c>
      <c r="BJ421" s="19" t="s">
        <v>83</v>
      </c>
      <c r="BK421" s="214">
        <f>ROUND(I421*H421,2)</f>
        <v>0</v>
      </c>
      <c r="BL421" s="19" t="s">
        <v>133</v>
      </c>
      <c r="BM421" s="213" t="s">
        <v>439</v>
      </c>
    </row>
    <row r="422" s="2" customFormat="1">
      <c r="A422" s="40"/>
      <c r="B422" s="41"/>
      <c r="C422" s="42"/>
      <c r="D422" s="215" t="s">
        <v>135</v>
      </c>
      <c r="E422" s="42"/>
      <c r="F422" s="216" t="s">
        <v>440</v>
      </c>
      <c r="G422" s="42"/>
      <c r="H422" s="42"/>
      <c r="I422" s="217"/>
      <c r="J422" s="42"/>
      <c r="K422" s="42"/>
      <c r="L422" s="46"/>
      <c r="M422" s="218"/>
      <c r="N422" s="219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135</v>
      </c>
      <c r="AU422" s="19" t="s">
        <v>85</v>
      </c>
    </row>
    <row r="423" s="2" customFormat="1">
      <c r="A423" s="40"/>
      <c r="B423" s="41"/>
      <c r="C423" s="42"/>
      <c r="D423" s="220" t="s">
        <v>137</v>
      </c>
      <c r="E423" s="42"/>
      <c r="F423" s="221" t="s">
        <v>441</v>
      </c>
      <c r="G423" s="42"/>
      <c r="H423" s="42"/>
      <c r="I423" s="217"/>
      <c r="J423" s="42"/>
      <c r="K423" s="42"/>
      <c r="L423" s="46"/>
      <c r="M423" s="218"/>
      <c r="N423" s="219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137</v>
      </c>
      <c r="AU423" s="19" t="s">
        <v>85</v>
      </c>
    </row>
    <row r="424" s="13" customFormat="1">
      <c r="A424" s="13"/>
      <c r="B424" s="223"/>
      <c r="C424" s="224"/>
      <c r="D424" s="215" t="s">
        <v>141</v>
      </c>
      <c r="E424" s="225" t="s">
        <v>19</v>
      </c>
      <c r="F424" s="226" t="s">
        <v>397</v>
      </c>
      <c r="G424" s="224"/>
      <c r="H424" s="225" t="s">
        <v>19</v>
      </c>
      <c r="I424" s="227"/>
      <c r="J424" s="224"/>
      <c r="K424" s="224"/>
      <c r="L424" s="228"/>
      <c r="M424" s="229"/>
      <c r="N424" s="230"/>
      <c r="O424" s="230"/>
      <c r="P424" s="230"/>
      <c r="Q424" s="230"/>
      <c r="R424" s="230"/>
      <c r="S424" s="230"/>
      <c r="T424" s="23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2" t="s">
        <v>141</v>
      </c>
      <c r="AU424" s="232" t="s">
        <v>85</v>
      </c>
      <c r="AV424" s="13" t="s">
        <v>83</v>
      </c>
      <c r="AW424" s="13" t="s">
        <v>35</v>
      </c>
      <c r="AX424" s="13" t="s">
        <v>75</v>
      </c>
      <c r="AY424" s="232" t="s">
        <v>126</v>
      </c>
    </row>
    <row r="425" s="14" customFormat="1">
      <c r="A425" s="14"/>
      <c r="B425" s="233"/>
      <c r="C425" s="234"/>
      <c r="D425" s="215" t="s">
        <v>141</v>
      </c>
      <c r="E425" s="235" t="s">
        <v>19</v>
      </c>
      <c r="F425" s="236" t="s">
        <v>423</v>
      </c>
      <c r="G425" s="234"/>
      <c r="H425" s="237">
        <v>10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3" t="s">
        <v>141</v>
      </c>
      <c r="AU425" s="243" t="s">
        <v>85</v>
      </c>
      <c r="AV425" s="14" t="s">
        <v>85</v>
      </c>
      <c r="AW425" s="14" t="s">
        <v>35</v>
      </c>
      <c r="AX425" s="14" t="s">
        <v>75</v>
      </c>
      <c r="AY425" s="243" t="s">
        <v>126</v>
      </c>
    </row>
    <row r="426" s="13" customFormat="1">
      <c r="A426" s="13"/>
      <c r="B426" s="223"/>
      <c r="C426" s="224"/>
      <c r="D426" s="215" t="s">
        <v>141</v>
      </c>
      <c r="E426" s="225" t="s">
        <v>19</v>
      </c>
      <c r="F426" s="226" t="s">
        <v>179</v>
      </c>
      <c r="G426" s="224"/>
      <c r="H426" s="225" t="s">
        <v>19</v>
      </c>
      <c r="I426" s="227"/>
      <c r="J426" s="224"/>
      <c r="K426" s="224"/>
      <c r="L426" s="228"/>
      <c r="M426" s="229"/>
      <c r="N426" s="230"/>
      <c r="O426" s="230"/>
      <c r="P426" s="230"/>
      <c r="Q426" s="230"/>
      <c r="R426" s="230"/>
      <c r="S426" s="230"/>
      <c r="T426" s="23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2" t="s">
        <v>141</v>
      </c>
      <c r="AU426" s="232" t="s">
        <v>85</v>
      </c>
      <c r="AV426" s="13" t="s">
        <v>83</v>
      </c>
      <c r="AW426" s="13" t="s">
        <v>35</v>
      </c>
      <c r="AX426" s="13" t="s">
        <v>75</v>
      </c>
      <c r="AY426" s="232" t="s">
        <v>126</v>
      </c>
    </row>
    <row r="427" s="14" customFormat="1">
      <c r="A427" s="14"/>
      <c r="B427" s="233"/>
      <c r="C427" s="234"/>
      <c r="D427" s="215" t="s">
        <v>141</v>
      </c>
      <c r="E427" s="235" t="s">
        <v>19</v>
      </c>
      <c r="F427" s="236" t="s">
        <v>424</v>
      </c>
      <c r="G427" s="234"/>
      <c r="H427" s="237">
        <v>93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3" t="s">
        <v>141</v>
      </c>
      <c r="AU427" s="243" t="s">
        <v>85</v>
      </c>
      <c r="AV427" s="14" t="s">
        <v>85</v>
      </c>
      <c r="AW427" s="14" t="s">
        <v>35</v>
      </c>
      <c r="AX427" s="14" t="s">
        <v>75</v>
      </c>
      <c r="AY427" s="243" t="s">
        <v>126</v>
      </c>
    </row>
    <row r="428" s="13" customFormat="1">
      <c r="A428" s="13"/>
      <c r="B428" s="223"/>
      <c r="C428" s="224"/>
      <c r="D428" s="215" t="s">
        <v>141</v>
      </c>
      <c r="E428" s="225" t="s">
        <v>19</v>
      </c>
      <c r="F428" s="226" t="s">
        <v>227</v>
      </c>
      <c r="G428" s="224"/>
      <c r="H428" s="225" t="s">
        <v>19</v>
      </c>
      <c r="I428" s="227"/>
      <c r="J428" s="224"/>
      <c r="K428" s="224"/>
      <c r="L428" s="228"/>
      <c r="M428" s="229"/>
      <c r="N428" s="230"/>
      <c r="O428" s="230"/>
      <c r="P428" s="230"/>
      <c r="Q428" s="230"/>
      <c r="R428" s="230"/>
      <c r="S428" s="230"/>
      <c r="T428" s="23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2" t="s">
        <v>141</v>
      </c>
      <c r="AU428" s="232" t="s">
        <v>85</v>
      </c>
      <c r="AV428" s="13" t="s">
        <v>83</v>
      </c>
      <c r="AW428" s="13" t="s">
        <v>35</v>
      </c>
      <c r="AX428" s="13" t="s">
        <v>75</v>
      </c>
      <c r="AY428" s="232" t="s">
        <v>126</v>
      </c>
    </row>
    <row r="429" s="14" customFormat="1">
      <c r="A429" s="14"/>
      <c r="B429" s="233"/>
      <c r="C429" s="234"/>
      <c r="D429" s="215" t="s">
        <v>141</v>
      </c>
      <c r="E429" s="235" t="s">
        <v>19</v>
      </c>
      <c r="F429" s="236" t="s">
        <v>310</v>
      </c>
      <c r="G429" s="234"/>
      <c r="H429" s="237">
        <v>2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3" t="s">
        <v>141</v>
      </c>
      <c r="AU429" s="243" t="s">
        <v>85</v>
      </c>
      <c r="AV429" s="14" t="s">
        <v>85</v>
      </c>
      <c r="AW429" s="14" t="s">
        <v>35</v>
      </c>
      <c r="AX429" s="14" t="s">
        <v>75</v>
      </c>
      <c r="AY429" s="243" t="s">
        <v>126</v>
      </c>
    </row>
    <row r="430" s="13" customFormat="1">
      <c r="A430" s="13"/>
      <c r="B430" s="223"/>
      <c r="C430" s="224"/>
      <c r="D430" s="215" t="s">
        <v>141</v>
      </c>
      <c r="E430" s="225" t="s">
        <v>19</v>
      </c>
      <c r="F430" s="226" t="s">
        <v>229</v>
      </c>
      <c r="G430" s="224"/>
      <c r="H430" s="225" t="s">
        <v>19</v>
      </c>
      <c r="I430" s="227"/>
      <c r="J430" s="224"/>
      <c r="K430" s="224"/>
      <c r="L430" s="228"/>
      <c r="M430" s="229"/>
      <c r="N430" s="230"/>
      <c r="O430" s="230"/>
      <c r="P430" s="230"/>
      <c r="Q430" s="230"/>
      <c r="R430" s="230"/>
      <c r="S430" s="230"/>
      <c r="T430" s="23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2" t="s">
        <v>141</v>
      </c>
      <c r="AU430" s="232" t="s">
        <v>85</v>
      </c>
      <c r="AV430" s="13" t="s">
        <v>83</v>
      </c>
      <c r="AW430" s="13" t="s">
        <v>35</v>
      </c>
      <c r="AX430" s="13" t="s">
        <v>75</v>
      </c>
      <c r="AY430" s="232" t="s">
        <v>126</v>
      </c>
    </row>
    <row r="431" s="14" customFormat="1">
      <c r="A431" s="14"/>
      <c r="B431" s="233"/>
      <c r="C431" s="234"/>
      <c r="D431" s="215" t="s">
        <v>141</v>
      </c>
      <c r="E431" s="235" t="s">
        <v>19</v>
      </c>
      <c r="F431" s="236" t="s">
        <v>230</v>
      </c>
      <c r="G431" s="234"/>
      <c r="H431" s="237">
        <v>4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3" t="s">
        <v>141</v>
      </c>
      <c r="AU431" s="243" t="s">
        <v>85</v>
      </c>
      <c r="AV431" s="14" t="s">
        <v>85</v>
      </c>
      <c r="AW431" s="14" t="s">
        <v>35</v>
      </c>
      <c r="AX431" s="14" t="s">
        <v>75</v>
      </c>
      <c r="AY431" s="243" t="s">
        <v>126</v>
      </c>
    </row>
    <row r="432" s="16" customFormat="1">
      <c r="A432" s="16"/>
      <c r="B432" s="255"/>
      <c r="C432" s="256"/>
      <c r="D432" s="215" t="s">
        <v>141</v>
      </c>
      <c r="E432" s="257" t="s">
        <v>19</v>
      </c>
      <c r="F432" s="258" t="s">
        <v>156</v>
      </c>
      <c r="G432" s="256"/>
      <c r="H432" s="259">
        <v>109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65" t="s">
        <v>141</v>
      </c>
      <c r="AU432" s="265" t="s">
        <v>85</v>
      </c>
      <c r="AV432" s="16" t="s">
        <v>157</v>
      </c>
      <c r="AW432" s="16" t="s">
        <v>35</v>
      </c>
      <c r="AX432" s="16" t="s">
        <v>75</v>
      </c>
      <c r="AY432" s="265" t="s">
        <v>126</v>
      </c>
    </row>
    <row r="433" s="13" customFormat="1">
      <c r="A433" s="13"/>
      <c r="B433" s="223"/>
      <c r="C433" s="224"/>
      <c r="D433" s="215" t="s">
        <v>141</v>
      </c>
      <c r="E433" s="225" t="s">
        <v>19</v>
      </c>
      <c r="F433" s="226" t="s">
        <v>327</v>
      </c>
      <c r="G433" s="224"/>
      <c r="H433" s="225" t="s">
        <v>19</v>
      </c>
      <c r="I433" s="227"/>
      <c r="J433" s="224"/>
      <c r="K433" s="224"/>
      <c r="L433" s="228"/>
      <c r="M433" s="229"/>
      <c r="N433" s="230"/>
      <c r="O433" s="230"/>
      <c r="P433" s="230"/>
      <c r="Q433" s="230"/>
      <c r="R433" s="230"/>
      <c r="S433" s="230"/>
      <c r="T433" s="23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2" t="s">
        <v>141</v>
      </c>
      <c r="AU433" s="232" t="s">
        <v>85</v>
      </c>
      <c r="AV433" s="13" t="s">
        <v>83</v>
      </c>
      <c r="AW433" s="13" t="s">
        <v>35</v>
      </c>
      <c r="AX433" s="13" t="s">
        <v>75</v>
      </c>
      <c r="AY433" s="232" t="s">
        <v>126</v>
      </c>
    </row>
    <row r="434" s="14" customFormat="1">
      <c r="A434" s="14"/>
      <c r="B434" s="233"/>
      <c r="C434" s="234"/>
      <c r="D434" s="215" t="s">
        <v>141</v>
      </c>
      <c r="E434" s="235" t="s">
        <v>19</v>
      </c>
      <c r="F434" s="236" t="s">
        <v>153</v>
      </c>
      <c r="G434" s="234"/>
      <c r="H434" s="237">
        <v>5.0999999999999996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3" t="s">
        <v>141</v>
      </c>
      <c r="AU434" s="243" t="s">
        <v>85</v>
      </c>
      <c r="AV434" s="14" t="s">
        <v>85</v>
      </c>
      <c r="AW434" s="14" t="s">
        <v>35</v>
      </c>
      <c r="AX434" s="14" t="s">
        <v>75</v>
      </c>
      <c r="AY434" s="243" t="s">
        <v>126</v>
      </c>
    </row>
    <row r="435" s="15" customFormat="1">
      <c r="A435" s="15"/>
      <c r="B435" s="244"/>
      <c r="C435" s="245"/>
      <c r="D435" s="215" t="s">
        <v>141</v>
      </c>
      <c r="E435" s="246" t="s">
        <v>19</v>
      </c>
      <c r="F435" s="247" t="s">
        <v>146</v>
      </c>
      <c r="G435" s="245"/>
      <c r="H435" s="248">
        <v>114.09999999999999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4" t="s">
        <v>141</v>
      </c>
      <c r="AU435" s="254" t="s">
        <v>85</v>
      </c>
      <c r="AV435" s="15" t="s">
        <v>133</v>
      </c>
      <c r="AW435" s="15" t="s">
        <v>35</v>
      </c>
      <c r="AX435" s="15" t="s">
        <v>83</v>
      </c>
      <c r="AY435" s="254" t="s">
        <v>126</v>
      </c>
    </row>
    <row r="436" s="2" customFormat="1" ht="16.5" customHeight="1">
      <c r="A436" s="40"/>
      <c r="B436" s="41"/>
      <c r="C436" s="202" t="s">
        <v>442</v>
      </c>
      <c r="D436" s="202" t="s">
        <v>128</v>
      </c>
      <c r="E436" s="203" t="s">
        <v>443</v>
      </c>
      <c r="F436" s="204" t="s">
        <v>444</v>
      </c>
      <c r="G436" s="205" t="s">
        <v>131</v>
      </c>
      <c r="H436" s="206">
        <v>2988.8000000000002</v>
      </c>
      <c r="I436" s="207"/>
      <c r="J436" s="208">
        <f>ROUND(I436*H436,2)</f>
        <v>0</v>
      </c>
      <c r="K436" s="204" t="s">
        <v>132</v>
      </c>
      <c r="L436" s="46"/>
      <c r="M436" s="209" t="s">
        <v>19</v>
      </c>
      <c r="N436" s="210" t="s">
        <v>46</v>
      </c>
      <c r="O436" s="86"/>
      <c r="P436" s="211">
        <f>O436*H436</f>
        <v>0</v>
      </c>
      <c r="Q436" s="211">
        <v>0</v>
      </c>
      <c r="R436" s="211">
        <f>Q436*H436</f>
        <v>0</v>
      </c>
      <c r="S436" s="211">
        <v>0</v>
      </c>
      <c r="T436" s="212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3" t="s">
        <v>133</v>
      </c>
      <c r="AT436" s="213" t="s">
        <v>128</v>
      </c>
      <c r="AU436" s="213" t="s">
        <v>85</v>
      </c>
      <c r="AY436" s="19" t="s">
        <v>126</v>
      </c>
      <c r="BE436" s="214">
        <f>IF(N436="základní",J436,0)</f>
        <v>0</v>
      </c>
      <c r="BF436" s="214">
        <f>IF(N436="snížená",J436,0)</f>
        <v>0</v>
      </c>
      <c r="BG436" s="214">
        <f>IF(N436="zákl. přenesená",J436,0)</f>
        <v>0</v>
      </c>
      <c r="BH436" s="214">
        <f>IF(N436="sníž. přenesená",J436,0)</f>
        <v>0</v>
      </c>
      <c r="BI436" s="214">
        <f>IF(N436="nulová",J436,0)</f>
        <v>0</v>
      </c>
      <c r="BJ436" s="19" t="s">
        <v>83</v>
      </c>
      <c r="BK436" s="214">
        <f>ROUND(I436*H436,2)</f>
        <v>0</v>
      </c>
      <c r="BL436" s="19" t="s">
        <v>133</v>
      </c>
      <c r="BM436" s="213" t="s">
        <v>445</v>
      </c>
    </row>
    <row r="437" s="2" customFormat="1">
      <c r="A437" s="40"/>
      <c r="B437" s="41"/>
      <c r="C437" s="42"/>
      <c r="D437" s="215" t="s">
        <v>135</v>
      </c>
      <c r="E437" s="42"/>
      <c r="F437" s="216" t="s">
        <v>446</v>
      </c>
      <c r="G437" s="42"/>
      <c r="H437" s="42"/>
      <c r="I437" s="217"/>
      <c r="J437" s="42"/>
      <c r="K437" s="42"/>
      <c r="L437" s="46"/>
      <c r="M437" s="218"/>
      <c r="N437" s="219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135</v>
      </c>
      <c r="AU437" s="19" t="s">
        <v>85</v>
      </c>
    </row>
    <row r="438" s="2" customFormat="1">
      <c r="A438" s="40"/>
      <c r="B438" s="41"/>
      <c r="C438" s="42"/>
      <c r="D438" s="220" t="s">
        <v>137</v>
      </c>
      <c r="E438" s="42"/>
      <c r="F438" s="221" t="s">
        <v>447</v>
      </c>
      <c r="G438" s="42"/>
      <c r="H438" s="42"/>
      <c r="I438" s="217"/>
      <c r="J438" s="42"/>
      <c r="K438" s="42"/>
      <c r="L438" s="46"/>
      <c r="M438" s="218"/>
      <c r="N438" s="219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137</v>
      </c>
      <c r="AU438" s="19" t="s">
        <v>85</v>
      </c>
    </row>
    <row r="439" s="2" customFormat="1">
      <c r="A439" s="40"/>
      <c r="B439" s="41"/>
      <c r="C439" s="42"/>
      <c r="D439" s="215" t="s">
        <v>139</v>
      </c>
      <c r="E439" s="42"/>
      <c r="F439" s="222" t="s">
        <v>448</v>
      </c>
      <c r="G439" s="42"/>
      <c r="H439" s="42"/>
      <c r="I439" s="217"/>
      <c r="J439" s="42"/>
      <c r="K439" s="42"/>
      <c r="L439" s="46"/>
      <c r="M439" s="218"/>
      <c r="N439" s="219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139</v>
      </c>
      <c r="AU439" s="19" t="s">
        <v>85</v>
      </c>
    </row>
    <row r="440" s="13" customFormat="1">
      <c r="A440" s="13"/>
      <c r="B440" s="223"/>
      <c r="C440" s="224"/>
      <c r="D440" s="215" t="s">
        <v>141</v>
      </c>
      <c r="E440" s="225" t="s">
        <v>19</v>
      </c>
      <c r="F440" s="226" t="s">
        <v>449</v>
      </c>
      <c r="G440" s="224"/>
      <c r="H440" s="225" t="s">
        <v>19</v>
      </c>
      <c r="I440" s="227"/>
      <c r="J440" s="224"/>
      <c r="K440" s="224"/>
      <c r="L440" s="228"/>
      <c r="M440" s="229"/>
      <c r="N440" s="230"/>
      <c r="O440" s="230"/>
      <c r="P440" s="230"/>
      <c r="Q440" s="230"/>
      <c r="R440" s="230"/>
      <c r="S440" s="230"/>
      <c r="T440" s="23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2" t="s">
        <v>141</v>
      </c>
      <c r="AU440" s="232" t="s">
        <v>85</v>
      </c>
      <c r="AV440" s="13" t="s">
        <v>83</v>
      </c>
      <c r="AW440" s="13" t="s">
        <v>35</v>
      </c>
      <c r="AX440" s="13" t="s">
        <v>75</v>
      </c>
      <c r="AY440" s="232" t="s">
        <v>126</v>
      </c>
    </row>
    <row r="441" s="14" customFormat="1">
      <c r="A441" s="14"/>
      <c r="B441" s="233"/>
      <c r="C441" s="234"/>
      <c r="D441" s="215" t="s">
        <v>141</v>
      </c>
      <c r="E441" s="235" t="s">
        <v>19</v>
      </c>
      <c r="F441" s="236" t="s">
        <v>450</v>
      </c>
      <c r="G441" s="234"/>
      <c r="H441" s="237">
        <v>2926.6999999999998</v>
      </c>
      <c r="I441" s="238"/>
      <c r="J441" s="234"/>
      <c r="K441" s="234"/>
      <c r="L441" s="239"/>
      <c r="M441" s="240"/>
      <c r="N441" s="241"/>
      <c r="O441" s="241"/>
      <c r="P441" s="241"/>
      <c r="Q441" s="241"/>
      <c r="R441" s="241"/>
      <c r="S441" s="241"/>
      <c r="T441" s="24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3" t="s">
        <v>141</v>
      </c>
      <c r="AU441" s="243" t="s">
        <v>85</v>
      </c>
      <c r="AV441" s="14" t="s">
        <v>85</v>
      </c>
      <c r="AW441" s="14" t="s">
        <v>35</v>
      </c>
      <c r="AX441" s="14" t="s">
        <v>75</v>
      </c>
      <c r="AY441" s="243" t="s">
        <v>126</v>
      </c>
    </row>
    <row r="442" s="13" customFormat="1">
      <c r="A442" s="13"/>
      <c r="B442" s="223"/>
      <c r="C442" s="224"/>
      <c r="D442" s="215" t="s">
        <v>141</v>
      </c>
      <c r="E442" s="225" t="s">
        <v>19</v>
      </c>
      <c r="F442" s="226" t="s">
        <v>451</v>
      </c>
      <c r="G442" s="224"/>
      <c r="H442" s="225" t="s">
        <v>19</v>
      </c>
      <c r="I442" s="227"/>
      <c r="J442" s="224"/>
      <c r="K442" s="224"/>
      <c r="L442" s="228"/>
      <c r="M442" s="229"/>
      <c r="N442" s="230"/>
      <c r="O442" s="230"/>
      <c r="P442" s="230"/>
      <c r="Q442" s="230"/>
      <c r="R442" s="230"/>
      <c r="S442" s="230"/>
      <c r="T442" s="23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2" t="s">
        <v>141</v>
      </c>
      <c r="AU442" s="232" t="s">
        <v>85</v>
      </c>
      <c r="AV442" s="13" t="s">
        <v>83</v>
      </c>
      <c r="AW442" s="13" t="s">
        <v>35</v>
      </c>
      <c r="AX442" s="13" t="s">
        <v>75</v>
      </c>
      <c r="AY442" s="232" t="s">
        <v>126</v>
      </c>
    </row>
    <row r="443" s="14" customFormat="1">
      <c r="A443" s="14"/>
      <c r="B443" s="233"/>
      <c r="C443" s="234"/>
      <c r="D443" s="215" t="s">
        <v>141</v>
      </c>
      <c r="E443" s="235" t="s">
        <v>19</v>
      </c>
      <c r="F443" s="236" t="s">
        <v>452</v>
      </c>
      <c r="G443" s="234"/>
      <c r="H443" s="237">
        <v>62.100000000000001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3" t="s">
        <v>141</v>
      </c>
      <c r="AU443" s="243" t="s">
        <v>85</v>
      </c>
      <c r="AV443" s="14" t="s">
        <v>85</v>
      </c>
      <c r="AW443" s="14" t="s">
        <v>35</v>
      </c>
      <c r="AX443" s="14" t="s">
        <v>75</v>
      </c>
      <c r="AY443" s="243" t="s">
        <v>126</v>
      </c>
    </row>
    <row r="444" s="15" customFormat="1">
      <c r="A444" s="15"/>
      <c r="B444" s="244"/>
      <c r="C444" s="245"/>
      <c r="D444" s="215" t="s">
        <v>141</v>
      </c>
      <c r="E444" s="246" t="s">
        <v>19</v>
      </c>
      <c r="F444" s="247" t="s">
        <v>146</v>
      </c>
      <c r="G444" s="245"/>
      <c r="H444" s="248">
        <v>2988.8000000000002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4" t="s">
        <v>141</v>
      </c>
      <c r="AU444" s="254" t="s">
        <v>85</v>
      </c>
      <c r="AV444" s="15" t="s">
        <v>133</v>
      </c>
      <c r="AW444" s="15" t="s">
        <v>35</v>
      </c>
      <c r="AX444" s="15" t="s">
        <v>83</v>
      </c>
      <c r="AY444" s="254" t="s">
        <v>126</v>
      </c>
    </row>
    <row r="445" s="2" customFormat="1" ht="16.5" customHeight="1">
      <c r="A445" s="40"/>
      <c r="B445" s="41"/>
      <c r="C445" s="202" t="s">
        <v>453</v>
      </c>
      <c r="D445" s="202" t="s">
        <v>128</v>
      </c>
      <c r="E445" s="203" t="s">
        <v>454</v>
      </c>
      <c r="F445" s="204" t="s">
        <v>455</v>
      </c>
      <c r="G445" s="205" t="s">
        <v>131</v>
      </c>
      <c r="H445" s="206">
        <v>207</v>
      </c>
      <c r="I445" s="207"/>
      <c r="J445" s="208">
        <f>ROUND(I445*H445,2)</f>
        <v>0</v>
      </c>
      <c r="K445" s="204" t="s">
        <v>132</v>
      </c>
      <c r="L445" s="46"/>
      <c r="M445" s="209" t="s">
        <v>19</v>
      </c>
      <c r="N445" s="210" t="s">
        <v>46</v>
      </c>
      <c r="O445" s="86"/>
      <c r="P445" s="211">
        <f>O445*H445</f>
        <v>0</v>
      </c>
      <c r="Q445" s="211">
        <v>0.49587199999999998</v>
      </c>
      <c r="R445" s="211">
        <f>Q445*H445</f>
        <v>102.645504</v>
      </c>
      <c r="S445" s="211">
        <v>0</v>
      </c>
      <c r="T445" s="212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3" t="s">
        <v>133</v>
      </c>
      <c r="AT445" s="213" t="s">
        <v>128</v>
      </c>
      <c r="AU445" s="213" t="s">
        <v>85</v>
      </c>
      <c r="AY445" s="19" t="s">
        <v>126</v>
      </c>
      <c r="BE445" s="214">
        <f>IF(N445="základní",J445,0)</f>
        <v>0</v>
      </c>
      <c r="BF445" s="214">
        <f>IF(N445="snížená",J445,0)</f>
        <v>0</v>
      </c>
      <c r="BG445" s="214">
        <f>IF(N445="zákl. přenesená",J445,0)</f>
        <v>0</v>
      </c>
      <c r="BH445" s="214">
        <f>IF(N445="sníž. přenesená",J445,0)</f>
        <v>0</v>
      </c>
      <c r="BI445" s="214">
        <f>IF(N445="nulová",J445,0)</f>
        <v>0</v>
      </c>
      <c r="BJ445" s="19" t="s">
        <v>83</v>
      </c>
      <c r="BK445" s="214">
        <f>ROUND(I445*H445,2)</f>
        <v>0</v>
      </c>
      <c r="BL445" s="19" t="s">
        <v>133</v>
      </c>
      <c r="BM445" s="213" t="s">
        <v>456</v>
      </c>
    </row>
    <row r="446" s="2" customFormat="1">
      <c r="A446" s="40"/>
      <c r="B446" s="41"/>
      <c r="C446" s="42"/>
      <c r="D446" s="215" t="s">
        <v>135</v>
      </c>
      <c r="E446" s="42"/>
      <c r="F446" s="216" t="s">
        <v>457</v>
      </c>
      <c r="G446" s="42"/>
      <c r="H446" s="42"/>
      <c r="I446" s="217"/>
      <c r="J446" s="42"/>
      <c r="K446" s="42"/>
      <c r="L446" s="46"/>
      <c r="M446" s="218"/>
      <c r="N446" s="219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135</v>
      </c>
      <c r="AU446" s="19" t="s">
        <v>85</v>
      </c>
    </row>
    <row r="447" s="2" customFormat="1">
      <c r="A447" s="40"/>
      <c r="B447" s="41"/>
      <c r="C447" s="42"/>
      <c r="D447" s="220" t="s">
        <v>137</v>
      </c>
      <c r="E447" s="42"/>
      <c r="F447" s="221" t="s">
        <v>458</v>
      </c>
      <c r="G447" s="42"/>
      <c r="H447" s="42"/>
      <c r="I447" s="217"/>
      <c r="J447" s="42"/>
      <c r="K447" s="42"/>
      <c r="L447" s="46"/>
      <c r="M447" s="218"/>
      <c r="N447" s="219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137</v>
      </c>
      <c r="AU447" s="19" t="s">
        <v>85</v>
      </c>
    </row>
    <row r="448" s="2" customFormat="1">
      <c r="A448" s="40"/>
      <c r="B448" s="41"/>
      <c r="C448" s="42"/>
      <c r="D448" s="215" t="s">
        <v>139</v>
      </c>
      <c r="E448" s="42"/>
      <c r="F448" s="222" t="s">
        <v>448</v>
      </c>
      <c r="G448" s="42"/>
      <c r="H448" s="42"/>
      <c r="I448" s="217"/>
      <c r="J448" s="42"/>
      <c r="K448" s="42"/>
      <c r="L448" s="46"/>
      <c r="M448" s="218"/>
      <c r="N448" s="219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139</v>
      </c>
      <c r="AU448" s="19" t="s">
        <v>85</v>
      </c>
    </row>
    <row r="449" s="13" customFormat="1">
      <c r="A449" s="13"/>
      <c r="B449" s="223"/>
      <c r="C449" s="224"/>
      <c r="D449" s="215" t="s">
        <v>141</v>
      </c>
      <c r="E449" s="225" t="s">
        <v>19</v>
      </c>
      <c r="F449" s="226" t="s">
        <v>435</v>
      </c>
      <c r="G449" s="224"/>
      <c r="H449" s="225" t="s">
        <v>19</v>
      </c>
      <c r="I449" s="227"/>
      <c r="J449" s="224"/>
      <c r="K449" s="224"/>
      <c r="L449" s="228"/>
      <c r="M449" s="229"/>
      <c r="N449" s="230"/>
      <c r="O449" s="230"/>
      <c r="P449" s="230"/>
      <c r="Q449" s="230"/>
      <c r="R449" s="230"/>
      <c r="S449" s="230"/>
      <c r="T449" s="23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2" t="s">
        <v>141</v>
      </c>
      <c r="AU449" s="232" t="s">
        <v>85</v>
      </c>
      <c r="AV449" s="13" t="s">
        <v>83</v>
      </c>
      <c r="AW449" s="13" t="s">
        <v>35</v>
      </c>
      <c r="AX449" s="13" t="s">
        <v>75</v>
      </c>
      <c r="AY449" s="232" t="s">
        <v>126</v>
      </c>
    </row>
    <row r="450" s="14" customFormat="1">
      <c r="A450" s="14"/>
      <c r="B450" s="233"/>
      <c r="C450" s="234"/>
      <c r="D450" s="215" t="s">
        <v>141</v>
      </c>
      <c r="E450" s="235" t="s">
        <v>19</v>
      </c>
      <c r="F450" s="236" t="s">
        <v>386</v>
      </c>
      <c r="G450" s="234"/>
      <c r="H450" s="237">
        <v>207</v>
      </c>
      <c r="I450" s="238"/>
      <c r="J450" s="234"/>
      <c r="K450" s="234"/>
      <c r="L450" s="239"/>
      <c r="M450" s="240"/>
      <c r="N450" s="241"/>
      <c r="O450" s="241"/>
      <c r="P450" s="241"/>
      <c r="Q450" s="241"/>
      <c r="R450" s="241"/>
      <c r="S450" s="241"/>
      <c r="T450" s="24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3" t="s">
        <v>141</v>
      </c>
      <c r="AU450" s="243" t="s">
        <v>85</v>
      </c>
      <c r="AV450" s="14" t="s">
        <v>85</v>
      </c>
      <c r="AW450" s="14" t="s">
        <v>35</v>
      </c>
      <c r="AX450" s="14" t="s">
        <v>83</v>
      </c>
      <c r="AY450" s="243" t="s">
        <v>126</v>
      </c>
    </row>
    <row r="451" s="2" customFormat="1" ht="16.5" customHeight="1">
      <c r="A451" s="40"/>
      <c r="B451" s="41"/>
      <c r="C451" s="202" t="s">
        <v>459</v>
      </c>
      <c r="D451" s="202" t="s">
        <v>128</v>
      </c>
      <c r="E451" s="203" t="s">
        <v>460</v>
      </c>
      <c r="F451" s="204" t="s">
        <v>461</v>
      </c>
      <c r="G451" s="205" t="s">
        <v>131</v>
      </c>
      <c r="H451" s="206">
        <v>24</v>
      </c>
      <c r="I451" s="207"/>
      <c r="J451" s="208">
        <f>ROUND(I451*H451,2)</f>
        <v>0</v>
      </c>
      <c r="K451" s="204" t="s">
        <v>132</v>
      </c>
      <c r="L451" s="46"/>
      <c r="M451" s="209" t="s">
        <v>19</v>
      </c>
      <c r="N451" s="210" t="s">
        <v>46</v>
      </c>
      <c r="O451" s="86"/>
      <c r="P451" s="211">
        <f>O451*H451</f>
        <v>0</v>
      </c>
      <c r="Q451" s="211">
        <v>0.40799999999999997</v>
      </c>
      <c r="R451" s="211">
        <f>Q451*H451</f>
        <v>9.7919999999999998</v>
      </c>
      <c r="S451" s="211">
        <v>0</v>
      </c>
      <c r="T451" s="212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3" t="s">
        <v>133</v>
      </c>
      <c r="AT451" s="213" t="s">
        <v>128</v>
      </c>
      <c r="AU451" s="213" t="s">
        <v>85</v>
      </c>
      <c r="AY451" s="19" t="s">
        <v>126</v>
      </c>
      <c r="BE451" s="214">
        <f>IF(N451="základní",J451,0)</f>
        <v>0</v>
      </c>
      <c r="BF451" s="214">
        <f>IF(N451="snížená",J451,0)</f>
        <v>0</v>
      </c>
      <c r="BG451" s="214">
        <f>IF(N451="zákl. přenesená",J451,0)</f>
        <v>0</v>
      </c>
      <c r="BH451" s="214">
        <f>IF(N451="sníž. přenesená",J451,0)</f>
        <v>0</v>
      </c>
      <c r="BI451" s="214">
        <f>IF(N451="nulová",J451,0)</f>
        <v>0</v>
      </c>
      <c r="BJ451" s="19" t="s">
        <v>83</v>
      </c>
      <c r="BK451" s="214">
        <f>ROUND(I451*H451,2)</f>
        <v>0</v>
      </c>
      <c r="BL451" s="19" t="s">
        <v>133</v>
      </c>
      <c r="BM451" s="213" t="s">
        <v>462</v>
      </c>
    </row>
    <row r="452" s="2" customFormat="1">
      <c r="A452" s="40"/>
      <c r="B452" s="41"/>
      <c r="C452" s="42"/>
      <c r="D452" s="215" t="s">
        <v>135</v>
      </c>
      <c r="E452" s="42"/>
      <c r="F452" s="216" t="s">
        <v>463</v>
      </c>
      <c r="G452" s="42"/>
      <c r="H452" s="42"/>
      <c r="I452" s="217"/>
      <c r="J452" s="42"/>
      <c r="K452" s="42"/>
      <c r="L452" s="46"/>
      <c r="M452" s="218"/>
      <c r="N452" s="219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135</v>
      </c>
      <c r="AU452" s="19" t="s">
        <v>85</v>
      </c>
    </row>
    <row r="453" s="2" customFormat="1">
      <c r="A453" s="40"/>
      <c r="B453" s="41"/>
      <c r="C453" s="42"/>
      <c r="D453" s="220" t="s">
        <v>137</v>
      </c>
      <c r="E453" s="42"/>
      <c r="F453" s="221" t="s">
        <v>464</v>
      </c>
      <c r="G453" s="42"/>
      <c r="H453" s="42"/>
      <c r="I453" s="217"/>
      <c r="J453" s="42"/>
      <c r="K453" s="42"/>
      <c r="L453" s="46"/>
      <c r="M453" s="218"/>
      <c r="N453" s="219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137</v>
      </c>
      <c r="AU453" s="19" t="s">
        <v>85</v>
      </c>
    </row>
    <row r="454" s="13" customFormat="1">
      <c r="A454" s="13"/>
      <c r="B454" s="223"/>
      <c r="C454" s="224"/>
      <c r="D454" s="215" t="s">
        <v>141</v>
      </c>
      <c r="E454" s="225" t="s">
        <v>19</v>
      </c>
      <c r="F454" s="226" t="s">
        <v>327</v>
      </c>
      <c r="G454" s="224"/>
      <c r="H454" s="225" t="s">
        <v>19</v>
      </c>
      <c r="I454" s="227"/>
      <c r="J454" s="224"/>
      <c r="K454" s="224"/>
      <c r="L454" s="228"/>
      <c r="M454" s="229"/>
      <c r="N454" s="230"/>
      <c r="O454" s="230"/>
      <c r="P454" s="230"/>
      <c r="Q454" s="230"/>
      <c r="R454" s="230"/>
      <c r="S454" s="230"/>
      <c r="T454" s="23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2" t="s">
        <v>141</v>
      </c>
      <c r="AU454" s="232" t="s">
        <v>85</v>
      </c>
      <c r="AV454" s="13" t="s">
        <v>83</v>
      </c>
      <c r="AW454" s="13" t="s">
        <v>35</v>
      </c>
      <c r="AX454" s="13" t="s">
        <v>75</v>
      </c>
      <c r="AY454" s="232" t="s">
        <v>126</v>
      </c>
    </row>
    <row r="455" s="14" customFormat="1">
      <c r="A455" s="14"/>
      <c r="B455" s="233"/>
      <c r="C455" s="234"/>
      <c r="D455" s="215" t="s">
        <v>141</v>
      </c>
      <c r="E455" s="235" t="s">
        <v>19</v>
      </c>
      <c r="F455" s="236" t="s">
        <v>246</v>
      </c>
      <c r="G455" s="234"/>
      <c r="H455" s="237">
        <v>6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3" t="s">
        <v>141</v>
      </c>
      <c r="AU455" s="243" t="s">
        <v>85</v>
      </c>
      <c r="AV455" s="14" t="s">
        <v>85</v>
      </c>
      <c r="AW455" s="14" t="s">
        <v>35</v>
      </c>
      <c r="AX455" s="14" t="s">
        <v>75</v>
      </c>
      <c r="AY455" s="243" t="s">
        <v>126</v>
      </c>
    </row>
    <row r="456" s="13" customFormat="1">
      <c r="A456" s="13"/>
      <c r="B456" s="223"/>
      <c r="C456" s="224"/>
      <c r="D456" s="215" t="s">
        <v>141</v>
      </c>
      <c r="E456" s="225" t="s">
        <v>19</v>
      </c>
      <c r="F456" s="226" t="s">
        <v>465</v>
      </c>
      <c r="G456" s="224"/>
      <c r="H456" s="225" t="s">
        <v>19</v>
      </c>
      <c r="I456" s="227"/>
      <c r="J456" s="224"/>
      <c r="K456" s="224"/>
      <c r="L456" s="228"/>
      <c r="M456" s="229"/>
      <c r="N456" s="230"/>
      <c r="O456" s="230"/>
      <c r="P456" s="230"/>
      <c r="Q456" s="230"/>
      <c r="R456" s="230"/>
      <c r="S456" s="230"/>
      <c r="T456" s="23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2" t="s">
        <v>141</v>
      </c>
      <c r="AU456" s="232" t="s">
        <v>85</v>
      </c>
      <c r="AV456" s="13" t="s">
        <v>83</v>
      </c>
      <c r="AW456" s="13" t="s">
        <v>35</v>
      </c>
      <c r="AX456" s="13" t="s">
        <v>75</v>
      </c>
      <c r="AY456" s="232" t="s">
        <v>126</v>
      </c>
    </row>
    <row r="457" s="14" customFormat="1">
      <c r="A457" s="14"/>
      <c r="B457" s="233"/>
      <c r="C457" s="234"/>
      <c r="D457" s="215" t="s">
        <v>141</v>
      </c>
      <c r="E457" s="235" t="s">
        <v>19</v>
      </c>
      <c r="F457" s="236" t="s">
        <v>246</v>
      </c>
      <c r="G457" s="234"/>
      <c r="H457" s="237">
        <v>6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3" t="s">
        <v>141</v>
      </c>
      <c r="AU457" s="243" t="s">
        <v>85</v>
      </c>
      <c r="AV457" s="14" t="s">
        <v>85</v>
      </c>
      <c r="AW457" s="14" t="s">
        <v>35</v>
      </c>
      <c r="AX457" s="14" t="s">
        <v>75</v>
      </c>
      <c r="AY457" s="243" t="s">
        <v>126</v>
      </c>
    </row>
    <row r="458" s="13" customFormat="1">
      <c r="A458" s="13"/>
      <c r="B458" s="223"/>
      <c r="C458" s="224"/>
      <c r="D458" s="215" t="s">
        <v>141</v>
      </c>
      <c r="E458" s="225" t="s">
        <v>19</v>
      </c>
      <c r="F458" s="226" t="s">
        <v>466</v>
      </c>
      <c r="G458" s="224"/>
      <c r="H458" s="225" t="s">
        <v>19</v>
      </c>
      <c r="I458" s="227"/>
      <c r="J458" s="224"/>
      <c r="K458" s="224"/>
      <c r="L458" s="228"/>
      <c r="M458" s="229"/>
      <c r="N458" s="230"/>
      <c r="O458" s="230"/>
      <c r="P458" s="230"/>
      <c r="Q458" s="230"/>
      <c r="R458" s="230"/>
      <c r="S458" s="230"/>
      <c r="T458" s="23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2" t="s">
        <v>141</v>
      </c>
      <c r="AU458" s="232" t="s">
        <v>85</v>
      </c>
      <c r="AV458" s="13" t="s">
        <v>83</v>
      </c>
      <c r="AW458" s="13" t="s">
        <v>35</v>
      </c>
      <c r="AX458" s="13" t="s">
        <v>75</v>
      </c>
      <c r="AY458" s="232" t="s">
        <v>126</v>
      </c>
    </row>
    <row r="459" s="14" customFormat="1">
      <c r="A459" s="14"/>
      <c r="B459" s="233"/>
      <c r="C459" s="234"/>
      <c r="D459" s="215" t="s">
        <v>141</v>
      </c>
      <c r="E459" s="235" t="s">
        <v>19</v>
      </c>
      <c r="F459" s="236" t="s">
        <v>246</v>
      </c>
      <c r="G459" s="234"/>
      <c r="H459" s="237">
        <v>6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3" t="s">
        <v>141</v>
      </c>
      <c r="AU459" s="243" t="s">
        <v>85</v>
      </c>
      <c r="AV459" s="14" t="s">
        <v>85</v>
      </c>
      <c r="AW459" s="14" t="s">
        <v>35</v>
      </c>
      <c r="AX459" s="14" t="s">
        <v>75</v>
      </c>
      <c r="AY459" s="243" t="s">
        <v>126</v>
      </c>
    </row>
    <row r="460" s="13" customFormat="1">
      <c r="A460" s="13"/>
      <c r="B460" s="223"/>
      <c r="C460" s="224"/>
      <c r="D460" s="215" t="s">
        <v>141</v>
      </c>
      <c r="E460" s="225" t="s">
        <v>19</v>
      </c>
      <c r="F460" s="226" t="s">
        <v>467</v>
      </c>
      <c r="G460" s="224"/>
      <c r="H460" s="225" t="s">
        <v>19</v>
      </c>
      <c r="I460" s="227"/>
      <c r="J460" s="224"/>
      <c r="K460" s="224"/>
      <c r="L460" s="228"/>
      <c r="M460" s="229"/>
      <c r="N460" s="230"/>
      <c r="O460" s="230"/>
      <c r="P460" s="230"/>
      <c r="Q460" s="230"/>
      <c r="R460" s="230"/>
      <c r="S460" s="230"/>
      <c r="T460" s="23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2" t="s">
        <v>141</v>
      </c>
      <c r="AU460" s="232" t="s">
        <v>85</v>
      </c>
      <c r="AV460" s="13" t="s">
        <v>83</v>
      </c>
      <c r="AW460" s="13" t="s">
        <v>35</v>
      </c>
      <c r="AX460" s="13" t="s">
        <v>75</v>
      </c>
      <c r="AY460" s="232" t="s">
        <v>126</v>
      </c>
    </row>
    <row r="461" s="14" customFormat="1">
      <c r="A461" s="14"/>
      <c r="B461" s="233"/>
      <c r="C461" s="234"/>
      <c r="D461" s="215" t="s">
        <v>141</v>
      </c>
      <c r="E461" s="235" t="s">
        <v>19</v>
      </c>
      <c r="F461" s="236" t="s">
        <v>246</v>
      </c>
      <c r="G461" s="234"/>
      <c r="H461" s="237">
        <v>6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3" t="s">
        <v>141</v>
      </c>
      <c r="AU461" s="243" t="s">
        <v>85</v>
      </c>
      <c r="AV461" s="14" t="s">
        <v>85</v>
      </c>
      <c r="AW461" s="14" t="s">
        <v>35</v>
      </c>
      <c r="AX461" s="14" t="s">
        <v>75</v>
      </c>
      <c r="AY461" s="243" t="s">
        <v>126</v>
      </c>
    </row>
    <row r="462" s="15" customFormat="1">
      <c r="A462" s="15"/>
      <c r="B462" s="244"/>
      <c r="C462" s="245"/>
      <c r="D462" s="215" t="s">
        <v>141</v>
      </c>
      <c r="E462" s="246" t="s">
        <v>19</v>
      </c>
      <c r="F462" s="247" t="s">
        <v>146</v>
      </c>
      <c r="G462" s="245"/>
      <c r="H462" s="248">
        <v>24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4" t="s">
        <v>141</v>
      </c>
      <c r="AU462" s="254" t="s">
        <v>85</v>
      </c>
      <c r="AV462" s="15" t="s">
        <v>133</v>
      </c>
      <c r="AW462" s="15" t="s">
        <v>35</v>
      </c>
      <c r="AX462" s="15" t="s">
        <v>83</v>
      </c>
      <c r="AY462" s="254" t="s">
        <v>126</v>
      </c>
    </row>
    <row r="463" s="2" customFormat="1" ht="16.5" customHeight="1">
      <c r="A463" s="40"/>
      <c r="B463" s="41"/>
      <c r="C463" s="202" t="s">
        <v>468</v>
      </c>
      <c r="D463" s="202" t="s">
        <v>128</v>
      </c>
      <c r="E463" s="203" t="s">
        <v>469</v>
      </c>
      <c r="F463" s="204" t="s">
        <v>470</v>
      </c>
      <c r="G463" s="205" t="s">
        <v>285</v>
      </c>
      <c r="H463" s="206">
        <v>10</v>
      </c>
      <c r="I463" s="207"/>
      <c r="J463" s="208">
        <f>ROUND(I463*H463,2)</f>
        <v>0</v>
      </c>
      <c r="K463" s="204" t="s">
        <v>132</v>
      </c>
      <c r="L463" s="46"/>
      <c r="M463" s="209" t="s">
        <v>19</v>
      </c>
      <c r="N463" s="210" t="s">
        <v>46</v>
      </c>
      <c r="O463" s="86"/>
      <c r="P463" s="211">
        <f>O463*H463</f>
        <v>0</v>
      </c>
      <c r="Q463" s="211">
        <v>0.0028219999999999999</v>
      </c>
      <c r="R463" s="211">
        <f>Q463*H463</f>
        <v>0.028219999999999999</v>
      </c>
      <c r="S463" s="211">
        <v>0</v>
      </c>
      <c r="T463" s="212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3" t="s">
        <v>133</v>
      </c>
      <c r="AT463" s="213" t="s">
        <v>128</v>
      </c>
      <c r="AU463" s="213" t="s">
        <v>85</v>
      </c>
      <c r="AY463" s="19" t="s">
        <v>126</v>
      </c>
      <c r="BE463" s="214">
        <f>IF(N463="základní",J463,0)</f>
        <v>0</v>
      </c>
      <c r="BF463" s="214">
        <f>IF(N463="snížená",J463,0)</f>
        <v>0</v>
      </c>
      <c r="BG463" s="214">
        <f>IF(N463="zákl. přenesená",J463,0)</f>
        <v>0</v>
      </c>
      <c r="BH463" s="214">
        <f>IF(N463="sníž. přenesená",J463,0)</f>
        <v>0</v>
      </c>
      <c r="BI463" s="214">
        <f>IF(N463="nulová",J463,0)</f>
        <v>0</v>
      </c>
      <c r="BJ463" s="19" t="s">
        <v>83</v>
      </c>
      <c r="BK463" s="214">
        <f>ROUND(I463*H463,2)</f>
        <v>0</v>
      </c>
      <c r="BL463" s="19" t="s">
        <v>133</v>
      </c>
      <c r="BM463" s="213" t="s">
        <v>471</v>
      </c>
    </row>
    <row r="464" s="2" customFormat="1">
      <c r="A464" s="40"/>
      <c r="B464" s="41"/>
      <c r="C464" s="42"/>
      <c r="D464" s="215" t="s">
        <v>135</v>
      </c>
      <c r="E464" s="42"/>
      <c r="F464" s="216" t="s">
        <v>472</v>
      </c>
      <c r="G464" s="42"/>
      <c r="H464" s="42"/>
      <c r="I464" s="217"/>
      <c r="J464" s="42"/>
      <c r="K464" s="42"/>
      <c r="L464" s="46"/>
      <c r="M464" s="218"/>
      <c r="N464" s="219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135</v>
      </c>
      <c r="AU464" s="19" t="s">
        <v>85</v>
      </c>
    </row>
    <row r="465" s="2" customFormat="1">
      <c r="A465" s="40"/>
      <c r="B465" s="41"/>
      <c r="C465" s="42"/>
      <c r="D465" s="220" t="s">
        <v>137</v>
      </c>
      <c r="E465" s="42"/>
      <c r="F465" s="221" t="s">
        <v>473</v>
      </c>
      <c r="G465" s="42"/>
      <c r="H465" s="42"/>
      <c r="I465" s="217"/>
      <c r="J465" s="42"/>
      <c r="K465" s="42"/>
      <c r="L465" s="46"/>
      <c r="M465" s="218"/>
      <c r="N465" s="219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137</v>
      </c>
      <c r="AU465" s="19" t="s">
        <v>85</v>
      </c>
    </row>
    <row r="466" s="2" customFormat="1">
      <c r="A466" s="40"/>
      <c r="B466" s="41"/>
      <c r="C466" s="42"/>
      <c r="D466" s="215" t="s">
        <v>139</v>
      </c>
      <c r="E466" s="42"/>
      <c r="F466" s="222" t="s">
        <v>474</v>
      </c>
      <c r="G466" s="42"/>
      <c r="H466" s="42"/>
      <c r="I466" s="217"/>
      <c r="J466" s="42"/>
      <c r="K466" s="42"/>
      <c r="L466" s="46"/>
      <c r="M466" s="218"/>
      <c r="N466" s="219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139</v>
      </c>
      <c r="AU466" s="19" t="s">
        <v>85</v>
      </c>
    </row>
    <row r="467" s="2" customFormat="1" ht="16.5" customHeight="1">
      <c r="A467" s="40"/>
      <c r="B467" s="41"/>
      <c r="C467" s="202" t="s">
        <v>475</v>
      </c>
      <c r="D467" s="202" t="s">
        <v>128</v>
      </c>
      <c r="E467" s="203" t="s">
        <v>476</v>
      </c>
      <c r="F467" s="204" t="s">
        <v>477</v>
      </c>
      <c r="G467" s="205" t="s">
        <v>131</v>
      </c>
      <c r="H467" s="206">
        <v>620.5</v>
      </c>
      <c r="I467" s="207"/>
      <c r="J467" s="208">
        <f>ROUND(I467*H467,2)</f>
        <v>0</v>
      </c>
      <c r="K467" s="204" t="s">
        <v>132</v>
      </c>
      <c r="L467" s="46"/>
      <c r="M467" s="209" t="s">
        <v>19</v>
      </c>
      <c r="N467" s="210" t="s">
        <v>46</v>
      </c>
      <c r="O467" s="86"/>
      <c r="P467" s="211">
        <f>O467*H467</f>
        <v>0</v>
      </c>
      <c r="Q467" s="211">
        <v>0.00031</v>
      </c>
      <c r="R467" s="211">
        <f>Q467*H467</f>
        <v>0.192355</v>
      </c>
      <c r="S467" s="211">
        <v>0</v>
      </c>
      <c r="T467" s="212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3" t="s">
        <v>133</v>
      </c>
      <c r="AT467" s="213" t="s">
        <v>128</v>
      </c>
      <c r="AU467" s="213" t="s">
        <v>85</v>
      </c>
      <c r="AY467" s="19" t="s">
        <v>126</v>
      </c>
      <c r="BE467" s="214">
        <f>IF(N467="základní",J467,0)</f>
        <v>0</v>
      </c>
      <c r="BF467" s="214">
        <f>IF(N467="snížená",J467,0)</f>
        <v>0</v>
      </c>
      <c r="BG467" s="214">
        <f>IF(N467="zákl. přenesená",J467,0)</f>
        <v>0</v>
      </c>
      <c r="BH467" s="214">
        <f>IF(N467="sníž. přenesená",J467,0)</f>
        <v>0</v>
      </c>
      <c r="BI467" s="214">
        <f>IF(N467="nulová",J467,0)</f>
        <v>0</v>
      </c>
      <c r="BJ467" s="19" t="s">
        <v>83</v>
      </c>
      <c r="BK467" s="214">
        <f>ROUND(I467*H467,2)</f>
        <v>0</v>
      </c>
      <c r="BL467" s="19" t="s">
        <v>133</v>
      </c>
      <c r="BM467" s="213" t="s">
        <v>478</v>
      </c>
    </row>
    <row r="468" s="2" customFormat="1">
      <c r="A468" s="40"/>
      <c r="B468" s="41"/>
      <c r="C468" s="42"/>
      <c r="D468" s="215" t="s">
        <v>135</v>
      </c>
      <c r="E468" s="42"/>
      <c r="F468" s="216" t="s">
        <v>479</v>
      </c>
      <c r="G468" s="42"/>
      <c r="H468" s="42"/>
      <c r="I468" s="217"/>
      <c r="J468" s="42"/>
      <c r="K468" s="42"/>
      <c r="L468" s="46"/>
      <c r="M468" s="218"/>
      <c r="N468" s="219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135</v>
      </c>
      <c r="AU468" s="19" t="s">
        <v>85</v>
      </c>
    </row>
    <row r="469" s="2" customFormat="1">
      <c r="A469" s="40"/>
      <c r="B469" s="41"/>
      <c r="C469" s="42"/>
      <c r="D469" s="220" t="s">
        <v>137</v>
      </c>
      <c r="E469" s="42"/>
      <c r="F469" s="221" t="s">
        <v>480</v>
      </c>
      <c r="G469" s="42"/>
      <c r="H469" s="42"/>
      <c r="I469" s="217"/>
      <c r="J469" s="42"/>
      <c r="K469" s="42"/>
      <c r="L469" s="46"/>
      <c r="M469" s="218"/>
      <c r="N469" s="219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137</v>
      </c>
      <c r="AU469" s="19" t="s">
        <v>85</v>
      </c>
    </row>
    <row r="470" s="13" customFormat="1">
      <c r="A470" s="13"/>
      <c r="B470" s="223"/>
      <c r="C470" s="224"/>
      <c r="D470" s="215" t="s">
        <v>141</v>
      </c>
      <c r="E470" s="225" t="s">
        <v>19</v>
      </c>
      <c r="F470" s="226" t="s">
        <v>481</v>
      </c>
      <c r="G470" s="224"/>
      <c r="H470" s="225" t="s">
        <v>19</v>
      </c>
      <c r="I470" s="227"/>
      <c r="J470" s="224"/>
      <c r="K470" s="224"/>
      <c r="L470" s="228"/>
      <c r="M470" s="229"/>
      <c r="N470" s="230"/>
      <c r="O470" s="230"/>
      <c r="P470" s="230"/>
      <c r="Q470" s="230"/>
      <c r="R470" s="230"/>
      <c r="S470" s="230"/>
      <c r="T470" s="23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2" t="s">
        <v>141</v>
      </c>
      <c r="AU470" s="232" t="s">
        <v>85</v>
      </c>
      <c r="AV470" s="13" t="s">
        <v>83</v>
      </c>
      <c r="AW470" s="13" t="s">
        <v>35</v>
      </c>
      <c r="AX470" s="13" t="s">
        <v>75</v>
      </c>
      <c r="AY470" s="232" t="s">
        <v>126</v>
      </c>
    </row>
    <row r="471" s="14" customFormat="1">
      <c r="A471" s="14"/>
      <c r="B471" s="233"/>
      <c r="C471" s="234"/>
      <c r="D471" s="215" t="s">
        <v>141</v>
      </c>
      <c r="E471" s="235" t="s">
        <v>19</v>
      </c>
      <c r="F471" s="236" t="s">
        <v>281</v>
      </c>
      <c r="G471" s="234"/>
      <c r="H471" s="237">
        <v>620.5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3" t="s">
        <v>141</v>
      </c>
      <c r="AU471" s="243" t="s">
        <v>85</v>
      </c>
      <c r="AV471" s="14" t="s">
        <v>85</v>
      </c>
      <c r="AW471" s="14" t="s">
        <v>35</v>
      </c>
      <c r="AX471" s="14" t="s">
        <v>83</v>
      </c>
      <c r="AY471" s="243" t="s">
        <v>126</v>
      </c>
    </row>
    <row r="472" s="2" customFormat="1" ht="16.5" customHeight="1">
      <c r="A472" s="40"/>
      <c r="B472" s="41"/>
      <c r="C472" s="202" t="s">
        <v>482</v>
      </c>
      <c r="D472" s="202" t="s">
        <v>128</v>
      </c>
      <c r="E472" s="203" t="s">
        <v>483</v>
      </c>
      <c r="F472" s="204" t="s">
        <v>484</v>
      </c>
      <c r="G472" s="205" t="s">
        <v>131</v>
      </c>
      <c r="H472" s="206">
        <v>114.09999999999999</v>
      </c>
      <c r="I472" s="207"/>
      <c r="J472" s="208">
        <f>ROUND(I472*H472,2)</f>
        <v>0</v>
      </c>
      <c r="K472" s="204" t="s">
        <v>132</v>
      </c>
      <c r="L472" s="46"/>
      <c r="M472" s="209" t="s">
        <v>19</v>
      </c>
      <c r="N472" s="210" t="s">
        <v>46</v>
      </c>
      <c r="O472" s="86"/>
      <c r="P472" s="211">
        <f>O472*H472</f>
        <v>0</v>
      </c>
      <c r="Q472" s="211">
        <v>0.11600000000000001</v>
      </c>
      <c r="R472" s="211">
        <f>Q472*H472</f>
        <v>13.2356</v>
      </c>
      <c r="S472" s="211">
        <v>0</v>
      </c>
      <c r="T472" s="212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3" t="s">
        <v>133</v>
      </c>
      <c r="AT472" s="213" t="s">
        <v>128</v>
      </c>
      <c r="AU472" s="213" t="s">
        <v>85</v>
      </c>
      <c r="AY472" s="19" t="s">
        <v>126</v>
      </c>
      <c r="BE472" s="214">
        <f>IF(N472="základní",J472,0)</f>
        <v>0</v>
      </c>
      <c r="BF472" s="214">
        <f>IF(N472="snížená",J472,0)</f>
        <v>0</v>
      </c>
      <c r="BG472" s="214">
        <f>IF(N472="zákl. přenesená",J472,0)</f>
        <v>0</v>
      </c>
      <c r="BH472" s="214">
        <f>IF(N472="sníž. přenesená",J472,0)</f>
        <v>0</v>
      </c>
      <c r="BI472" s="214">
        <f>IF(N472="nulová",J472,0)</f>
        <v>0</v>
      </c>
      <c r="BJ472" s="19" t="s">
        <v>83</v>
      </c>
      <c r="BK472" s="214">
        <f>ROUND(I472*H472,2)</f>
        <v>0</v>
      </c>
      <c r="BL472" s="19" t="s">
        <v>133</v>
      </c>
      <c r="BM472" s="213" t="s">
        <v>485</v>
      </c>
    </row>
    <row r="473" s="2" customFormat="1">
      <c r="A473" s="40"/>
      <c r="B473" s="41"/>
      <c r="C473" s="42"/>
      <c r="D473" s="215" t="s">
        <v>135</v>
      </c>
      <c r="E473" s="42"/>
      <c r="F473" s="216" t="s">
        <v>486</v>
      </c>
      <c r="G473" s="42"/>
      <c r="H473" s="42"/>
      <c r="I473" s="217"/>
      <c r="J473" s="42"/>
      <c r="K473" s="42"/>
      <c r="L473" s="46"/>
      <c r="M473" s="218"/>
      <c r="N473" s="219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135</v>
      </c>
      <c r="AU473" s="19" t="s">
        <v>85</v>
      </c>
    </row>
    <row r="474" s="2" customFormat="1">
      <c r="A474" s="40"/>
      <c r="B474" s="41"/>
      <c r="C474" s="42"/>
      <c r="D474" s="220" t="s">
        <v>137</v>
      </c>
      <c r="E474" s="42"/>
      <c r="F474" s="221" t="s">
        <v>487</v>
      </c>
      <c r="G474" s="42"/>
      <c r="H474" s="42"/>
      <c r="I474" s="217"/>
      <c r="J474" s="42"/>
      <c r="K474" s="42"/>
      <c r="L474" s="46"/>
      <c r="M474" s="218"/>
      <c r="N474" s="219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137</v>
      </c>
      <c r="AU474" s="19" t="s">
        <v>85</v>
      </c>
    </row>
    <row r="475" s="13" customFormat="1">
      <c r="A475" s="13"/>
      <c r="B475" s="223"/>
      <c r="C475" s="224"/>
      <c r="D475" s="215" t="s">
        <v>141</v>
      </c>
      <c r="E475" s="225" t="s">
        <v>19</v>
      </c>
      <c r="F475" s="226" t="s">
        <v>397</v>
      </c>
      <c r="G475" s="224"/>
      <c r="H475" s="225" t="s">
        <v>19</v>
      </c>
      <c r="I475" s="227"/>
      <c r="J475" s="224"/>
      <c r="K475" s="224"/>
      <c r="L475" s="228"/>
      <c r="M475" s="229"/>
      <c r="N475" s="230"/>
      <c r="O475" s="230"/>
      <c r="P475" s="230"/>
      <c r="Q475" s="230"/>
      <c r="R475" s="230"/>
      <c r="S475" s="230"/>
      <c r="T475" s="23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2" t="s">
        <v>141</v>
      </c>
      <c r="AU475" s="232" t="s">
        <v>85</v>
      </c>
      <c r="AV475" s="13" t="s">
        <v>83</v>
      </c>
      <c r="AW475" s="13" t="s">
        <v>35</v>
      </c>
      <c r="AX475" s="13" t="s">
        <v>75</v>
      </c>
      <c r="AY475" s="232" t="s">
        <v>126</v>
      </c>
    </row>
    <row r="476" s="14" customFormat="1">
      <c r="A476" s="14"/>
      <c r="B476" s="233"/>
      <c r="C476" s="234"/>
      <c r="D476" s="215" t="s">
        <v>141</v>
      </c>
      <c r="E476" s="235" t="s">
        <v>19</v>
      </c>
      <c r="F476" s="236" t="s">
        <v>423</v>
      </c>
      <c r="G476" s="234"/>
      <c r="H476" s="237">
        <v>10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3" t="s">
        <v>141</v>
      </c>
      <c r="AU476" s="243" t="s">
        <v>85</v>
      </c>
      <c r="AV476" s="14" t="s">
        <v>85</v>
      </c>
      <c r="AW476" s="14" t="s">
        <v>35</v>
      </c>
      <c r="AX476" s="14" t="s">
        <v>75</v>
      </c>
      <c r="AY476" s="243" t="s">
        <v>126</v>
      </c>
    </row>
    <row r="477" s="13" customFormat="1">
      <c r="A477" s="13"/>
      <c r="B477" s="223"/>
      <c r="C477" s="224"/>
      <c r="D477" s="215" t="s">
        <v>141</v>
      </c>
      <c r="E477" s="225" t="s">
        <v>19</v>
      </c>
      <c r="F477" s="226" t="s">
        <v>179</v>
      </c>
      <c r="G477" s="224"/>
      <c r="H477" s="225" t="s">
        <v>19</v>
      </c>
      <c r="I477" s="227"/>
      <c r="J477" s="224"/>
      <c r="K477" s="224"/>
      <c r="L477" s="228"/>
      <c r="M477" s="229"/>
      <c r="N477" s="230"/>
      <c r="O477" s="230"/>
      <c r="P477" s="230"/>
      <c r="Q477" s="230"/>
      <c r="R477" s="230"/>
      <c r="S477" s="230"/>
      <c r="T477" s="23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2" t="s">
        <v>141</v>
      </c>
      <c r="AU477" s="232" t="s">
        <v>85</v>
      </c>
      <c r="AV477" s="13" t="s">
        <v>83</v>
      </c>
      <c r="AW477" s="13" t="s">
        <v>35</v>
      </c>
      <c r="AX477" s="13" t="s">
        <v>75</v>
      </c>
      <c r="AY477" s="232" t="s">
        <v>126</v>
      </c>
    </row>
    <row r="478" s="14" customFormat="1">
      <c r="A478" s="14"/>
      <c r="B478" s="233"/>
      <c r="C478" s="234"/>
      <c r="D478" s="215" t="s">
        <v>141</v>
      </c>
      <c r="E478" s="235" t="s">
        <v>19</v>
      </c>
      <c r="F478" s="236" t="s">
        <v>424</v>
      </c>
      <c r="G478" s="234"/>
      <c r="H478" s="237">
        <v>93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3" t="s">
        <v>141</v>
      </c>
      <c r="AU478" s="243" t="s">
        <v>85</v>
      </c>
      <c r="AV478" s="14" t="s">
        <v>85</v>
      </c>
      <c r="AW478" s="14" t="s">
        <v>35</v>
      </c>
      <c r="AX478" s="14" t="s">
        <v>75</v>
      </c>
      <c r="AY478" s="243" t="s">
        <v>126</v>
      </c>
    </row>
    <row r="479" s="16" customFormat="1">
      <c r="A479" s="16"/>
      <c r="B479" s="255"/>
      <c r="C479" s="256"/>
      <c r="D479" s="215" t="s">
        <v>141</v>
      </c>
      <c r="E479" s="257" t="s">
        <v>19</v>
      </c>
      <c r="F479" s="258" t="s">
        <v>156</v>
      </c>
      <c r="G479" s="256"/>
      <c r="H479" s="259">
        <v>103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65" t="s">
        <v>141</v>
      </c>
      <c r="AU479" s="265" t="s">
        <v>85</v>
      </c>
      <c r="AV479" s="16" t="s">
        <v>157</v>
      </c>
      <c r="AW479" s="16" t="s">
        <v>35</v>
      </c>
      <c r="AX479" s="16" t="s">
        <v>75</v>
      </c>
      <c r="AY479" s="265" t="s">
        <v>126</v>
      </c>
    </row>
    <row r="480" s="13" customFormat="1">
      <c r="A480" s="13"/>
      <c r="B480" s="223"/>
      <c r="C480" s="224"/>
      <c r="D480" s="215" t="s">
        <v>141</v>
      </c>
      <c r="E480" s="225" t="s">
        <v>19</v>
      </c>
      <c r="F480" s="226" t="s">
        <v>227</v>
      </c>
      <c r="G480" s="224"/>
      <c r="H480" s="225" t="s">
        <v>19</v>
      </c>
      <c r="I480" s="227"/>
      <c r="J480" s="224"/>
      <c r="K480" s="224"/>
      <c r="L480" s="228"/>
      <c r="M480" s="229"/>
      <c r="N480" s="230"/>
      <c r="O480" s="230"/>
      <c r="P480" s="230"/>
      <c r="Q480" s="230"/>
      <c r="R480" s="230"/>
      <c r="S480" s="230"/>
      <c r="T480" s="23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2" t="s">
        <v>141</v>
      </c>
      <c r="AU480" s="232" t="s">
        <v>85</v>
      </c>
      <c r="AV480" s="13" t="s">
        <v>83</v>
      </c>
      <c r="AW480" s="13" t="s">
        <v>35</v>
      </c>
      <c r="AX480" s="13" t="s">
        <v>75</v>
      </c>
      <c r="AY480" s="232" t="s">
        <v>126</v>
      </c>
    </row>
    <row r="481" s="14" customFormat="1">
      <c r="A481" s="14"/>
      <c r="B481" s="233"/>
      <c r="C481" s="234"/>
      <c r="D481" s="215" t="s">
        <v>141</v>
      </c>
      <c r="E481" s="235" t="s">
        <v>19</v>
      </c>
      <c r="F481" s="236" t="s">
        <v>310</v>
      </c>
      <c r="G481" s="234"/>
      <c r="H481" s="237">
        <v>2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3" t="s">
        <v>141</v>
      </c>
      <c r="AU481" s="243" t="s">
        <v>85</v>
      </c>
      <c r="AV481" s="14" t="s">
        <v>85</v>
      </c>
      <c r="AW481" s="14" t="s">
        <v>35</v>
      </c>
      <c r="AX481" s="14" t="s">
        <v>75</v>
      </c>
      <c r="AY481" s="243" t="s">
        <v>126</v>
      </c>
    </row>
    <row r="482" s="13" customFormat="1">
      <c r="A482" s="13"/>
      <c r="B482" s="223"/>
      <c r="C482" s="224"/>
      <c r="D482" s="215" t="s">
        <v>141</v>
      </c>
      <c r="E482" s="225" t="s">
        <v>19</v>
      </c>
      <c r="F482" s="226" t="s">
        <v>229</v>
      </c>
      <c r="G482" s="224"/>
      <c r="H482" s="225" t="s">
        <v>19</v>
      </c>
      <c r="I482" s="227"/>
      <c r="J482" s="224"/>
      <c r="K482" s="224"/>
      <c r="L482" s="228"/>
      <c r="M482" s="229"/>
      <c r="N482" s="230"/>
      <c r="O482" s="230"/>
      <c r="P482" s="230"/>
      <c r="Q482" s="230"/>
      <c r="R482" s="230"/>
      <c r="S482" s="230"/>
      <c r="T482" s="23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2" t="s">
        <v>141</v>
      </c>
      <c r="AU482" s="232" t="s">
        <v>85</v>
      </c>
      <c r="AV482" s="13" t="s">
        <v>83</v>
      </c>
      <c r="AW482" s="13" t="s">
        <v>35</v>
      </c>
      <c r="AX482" s="13" t="s">
        <v>75</v>
      </c>
      <c r="AY482" s="232" t="s">
        <v>126</v>
      </c>
    </row>
    <row r="483" s="14" customFormat="1">
      <c r="A483" s="14"/>
      <c r="B483" s="233"/>
      <c r="C483" s="234"/>
      <c r="D483" s="215" t="s">
        <v>141</v>
      </c>
      <c r="E483" s="235" t="s">
        <v>19</v>
      </c>
      <c r="F483" s="236" t="s">
        <v>230</v>
      </c>
      <c r="G483" s="234"/>
      <c r="H483" s="237">
        <v>4</v>
      </c>
      <c r="I483" s="238"/>
      <c r="J483" s="234"/>
      <c r="K483" s="234"/>
      <c r="L483" s="239"/>
      <c r="M483" s="240"/>
      <c r="N483" s="241"/>
      <c r="O483" s="241"/>
      <c r="P483" s="241"/>
      <c r="Q483" s="241"/>
      <c r="R483" s="241"/>
      <c r="S483" s="241"/>
      <c r="T483" s="24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3" t="s">
        <v>141</v>
      </c>
      <c r="AU483" s="243" t="s">
        <v>85</v>
      </c>
      <c r="AV483" s="14" t="s">
        <v>85</v>
      </c>
      <c r="AW483" s="14" t="s">
        <v>35</v>
      </c>
      <c r="AX483" s="14" t="s">
        <v>75</v>
      </c>
      <c r="AY483" s="243" t="s">
        <v>126</v>
      </c>
    </row>
    <row r="484" s="16" customFormat="1">
      <c r="A484" s="16"/>
      <c r="B484" s="255"/>
      <c r="C484" s="256"/>
      <c r="D484" s="215" t="s">
        <v>141</v>
      </c>
      <c r="E484" s="257" t="s">
        <v>19</v>
      </c>
      <c r="F484" s="258" t="s">
        <v>156</v>
      </c>
      <c r="G484" s="256"/>
      <c r="H484" s="259">
        <v>6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65" t="s">
        <v>141</v>
      </c>
      <c r="AU484" s="265" t="s">
        <v>85</v>
      </c>
      <c r="AV484" s="16" t="s">
        <v>157</v>
      </c>
      <c r="AW484" s="16" t="s">
        <v>35</v>
      </c>
      <c r="AX484" s="16" t="s">
        <v>75</v>
      </c>
      <c r="AY484" s="265" t="s">
        <v>126</v>
      </c>
    </row>
    <row r="485" s="13" customFormat="1">
      <c r="A485" s="13"/>
      <c r="B485" s="223"/>
      <c r="C485" s="224"/>
      <c r="D485" s="215" t="s">
        <v>141</v>
      </c>
      <c r="E485" s="225" t="s">
        <v>19</v>
      </c>
      <c r="F485" s="226" t="s">
        <v>327</v>
      </c>
      <c r="G485" s="224"/>
      <c r="H485" s="225" t="s">
        <v>19</v>
      </c>
      <c r="I485" s="227"/>
      <c r="J485" s="224"/>
      <c r="K485" s="224"/>
      <c r="L485" s="228"/>
      <c r="M485" s="229"/>
      <c r="N485" s="230"/>
      <c r="O485" s="230"/>
      <c r="P485" s="230"/>
      <c r="Q485" s="230"/>
      <c r="R485" s="230"/>
      <c r="S485" s="230"/>
      <c r="T485" s="23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2" t="s">
        <v>141</v>
      </c>
      <c r="AU485" s="232" t="s">
        <v>85</v>
      </c>
      <c r="AV485" s="13" t="s">
        <v>83</v>
      </c>
      <c r="AW485" s="13" t="s">
        <v>35</v>
      </c>
      <c r="AX485" s="13" t="s">
        <v>75</v>
      </c>
      <c r="AY485" s="232" t="s">
        <v>126</v>
      </c>
    </row>
    <row r="486" s="14" customFormat="1">
      <c r="A486" s="14"/>
      <c r="B486" s="233"/>
      <c r="C486" s="234"/>
      <c r="D486" s="215" t="s">
        <v>141</v>
      </c>
      <c r="E486" s="235" t="s">
        <v>19</v>
      </c>
      <c r="F486" s="236" t="s">
        <v>153</v>
      </c>
      <c r="G486" s="234"/>
      <c r="H486" s="237">
        <v>5.0999999999999996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3" t="s">
        <v>141</v>
      </c>
      <c r="AU486" s="243" t="s">
        <v>85</v>
      </c>
      <c r="AV486" s="14" t="s">
        <v>85</v>
      </c>
      <c r="AW486" s="14" t="s">
        <v>35</v>
      </c>
      <c r="AX486" s="14" t="s">
        <v>75</v>
      </c>
      <c r="AY486" s="243" t="s">
        <v>126</v>
      </c>
    </row>
    <row r="487" s="15" customFormat="1">
      <c r="A487" s="15"/>
      <c r="B487" s="244"/>
      <c r="C487" s="245"/>
      <c r="D487" s="215" t="s">
        <v>141</v>
      </c>
      <c r="E487" s="246" t="s">
        <v>19</v>
      </c>
      <c r="F487" s="247" t="s">
        <v>146</v>
      </c>
      <c r="G487" s="245"/>
      <c r="H487" s="248">
        <v>114.09999999999999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4" t="s">
        <v>141</v>
      </c>
      <c r="AU487" s="254" t="s">
        <v>85</v>
      </c>
      <c r="AV487" s="15" t="s">
        <v>133</v>
      </c>
      <c r="AW487" s="15" t="s">
        <v>35</v>
      </c>
      <c r="AX487" s="15" t="s">
        <v>83</v>
      </c>
      <c r="AY487" s="254" t="s">
        <v>126</v>
      </c>
    </row>
    <row r="488" s="2" customFormat="1" ht="21.75" customHeight="1">
      <c r="A488" s="40"/>
      <c r="B488" s="41"/>
      <c r="C488" s="202" t="s">
        <v>488</v>
      </c>
      <c r="D488" s="202" t="s">
        <v>128</v>
      </c>
      <c r="E488" s="203" t="s">
        <v>489</v>
      </c>
      <c r="F488" s="204" t="s">
        <v>490</v>
      </c>
      <c r="G488" s="205" t="s">
        <v>131</v>
      </c>
      <c r="H488" s="206">
        <v>620.5</v>
      </c>
      <c r="I488" s="207"/>
      <c r="J488" s="208">
        <f>ROUND(I488*H488,2)</f>
        <v>0</v>
      </c>
      <c r="K488" s="204" t="s">
        <v>132</v>
      </c>
      <c r="L488" s="46"/>
      <c r="M488" s="209" t="s">
        <v>19</v>
      </c>
      <c r="N488" s="210" t="s">
        <v>46</v>
      </c>
      <c r="O488" s="86"/>
      <c r="P488" s="211">
        <f>O488*H488</f>
        <v>0</v>
      </c>
      <c r="Q488" s="211">
        <v>0.12966</v>
      </c>
      <c r="R488" s="211">
        <f>Q488*H488</f>
        <v>80.454030000000003</v>
      </c>
      <c r="S488" s="211">
        <v>0</v>
      </c>
      <c r="T488" s="212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3" t="s">
        <v>133</v>
      </c>
      <c r="AT488" s="213" t="s">
        <v>128</v>
      </c>
      <c r="AU488" s="213" t="s">
        <v>85</v>
      </c>
      <c r="AY488" s="19" t="s">
        <v>126</v>
      </c>
      <c r="BE488" s="214">
        <f>IF(N488="základní",J488,0)</f>
        <v>0</v>
      </c>
      <c r="BF488" s="214">
        <f>IF(N488="snížená",J488,0)</f>
        <v>0</v>
      </c>
      <c r="BG488" s="214">
        <f>IF(N488="zákl. přenesená",J488,0)</f>
        <v>0</v>
      </c>
      <c r="BH488" s="214">
        <f>IF(N488="sníž. přenesená",J488,0)</f>
        <v>0</v>
      </c>
      <c r="BI488" s="214">
        <f>IF(N488="nulová",J488,0)</f>
        <v>0</v>
      </c>
      <c r="BJ488" s="19" t="s">
        <v>83</v>
      </c>
      <c r="BK488" s="214">
        <f>ROUND(I488*H488,2)</f>
        <v>0</v>
      </c>
      <c r="BL488" s="19" t="s">
        <v>133</v>
      </c>
      <c r="BM488" s="213" t="s">
        <v>491</v>
      </c>
    </row>
    <row r="489" s="2" customFormat="1">
      <c r="A489" s="40"/>
      <c r="B489" s="41"/>
      <c r="C489" s="42"/>
      <c r="D489" s="215" t="s">
        <v>135</v>
      </c>
      <c r="E489" s="42"/>
      <c r="F489" s="216" t="s">
        <v>492</v>
      </c>
      <c r="G489" s="42"/>
      <c r="H489" s="42"/>
      <c r="I489" s="217"/>
      <c r="J489" s="42"/>
      <c r="K489" s="42"/>
      <c r="L489" s="46"/>
      <c r="M489" s="218"/>
      <c r="N489" s="219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135</v>
      </c>
      <c r="AU489" s="19" t="s">
        <v>85</v>
      </c>
    </row>
    <row r="490" s="2" customFormat="1">
      <c r="A490" s="40"/>
      <c r="B490" s="41"/>
      <c r="C490" s="42"/>
      <c r="D490" s="220" t="s">
        <v>137</v>
      </c>
      <c r="E490" s="42"/>
      <c r="F490" s="221" t="s">
        <v>493</v>
      </c>
      <c r="G490" s="42"/>
      <c r="H490" s="42"/>
      <c r="I490" s="217"/>
      <c r="J490" s="42"/>
      <c r="K490" s="42"/>
      <c r="L490" s="46"/>
      <c r="M490" s="218"/>
      <c r="N490" s="219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137</v>
      </c>
      <c r="AU490" s="19" t="s">
        <v>85</v>
      </c>
    </row>
    <row r="491" s="2" customFormat="1">
      <c r="A491" s="40"/>
      <c r="B491" s="41"/>
      <c r="C491" s="42"/>
      <c r="D491" s="215" t="s">
        <v>139</v>
      </c>
      <c r="E491" s="42"/>
      <c r="F491" s="222" t="s">
        <v>494</v>
      </c>
      <c r="G491" s="42"/>
      <c r="H491" s="42"/>
      <c r="I491" s="217"/>
      <c r="J491" s="42"/>
      <c r="K491" s="42"/>
      <c r="L491" s="46"/>
      <c r="M491" s="218"/>
      <c r="N491" s="219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139</v>
      </c>
      <c r="AU491" s="19" t="s">
        <v>85</v>
      </c>
    </row>
    <row r="492" s="13" customFormat="1">
      <c r="A492" s="13"/>
      <c r="B492" s="223"/>
      <c r="C492" s="224"/>
      <c r="D492" s="215" t="s">
        <v>141</v>
      </c>
      <c r="E492" s="225" t="s">
        <v>19</v>
      </c>
      <c r="F492" s="226" t="s">
        <v>481</v>
      </c>
      <c r="G492" s="224"/>
      <c r="H492" s="225" t="s">
        <v>19</v>
      </c>
      <c r="I492" s="227"/>
      <c r="J492" s="224"/>
      <c r="K492" s="224"/>
      <c r="L492" s="228"/>
      <c r="M492" s="229"/>
      <c r="N492" s="230"/>
      <c r="O492" s="230"/>
      <c r="P492" s="230"/>
      <c r="Q492" s="230"/>
      <c r="R492" s="230"/>
      <c r="S492" s="230"/>
      <c r="T492" s="23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2" t="s">
        <v>141</v>
      </c>
      <c r="AU492" s="232" t="s">
        <v>85</v>
      </c>
      <c r="AV492" s="13" t="s">
        <v>83</v>
      </c>
      <c r="AW492" s="13" t="s">
        <v>35</v>
      </c>
      <c r="AX492" s="13" t="s">
        <v>75</v>
      </c>
      <c r="AY492" s="232" t="s">
        <v>126</v>
      </c>
    </row>
    <row r="493" s="14" customFormat="1">
      <c r="A493" s="14"/>
      <c r="B493" s="233"/>
      <c r="C493" s="234"/>
      <c r="D493" s="215" t="s">
        <v>141</v>
      </c>
      <c r="E493" s="235" t="s">
        <v>19</v>
      </c>
      <c r="F493" s="236" t="s">
        <v>281</v>
      </c>
      <c r="G493" s="234"/>
      <c r="H493" s="237">
        <v>620.5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3" t="s">
        <v>141</v>
      </c>
      <c r="AU493" s="243" t="s">
        <v>85</v>
      </c>
      <c r="AV493" s="14" t="s">
        <v>85</v>
      </c>
      <c r="AW493" s="14" t="s">
        <v>35</v>
      </c>
      <c r="AX493" s="14" t="s">
        <v>83</v>
      </c>
      <c r="AY493" s="243" t="s">
        <v>126</v>
      </c>
    </row>
    <row r="494" s="2" customFormat="1" ht="16.5" customHeight="1">
      <c r="A494" s="40"/>
      <c r="B494" s="41"/>
      <c r="C494" s="202" t="s">
        <v>495</v>
      </c>
      <c r="D494" s="202" t="s">
        <v>128</v>
      </c>
      <c r="E494" s="203" t="s">
        <v>496</v>
      </c>
      <c r="F494" s="204" t="s">
        <v>497</v>
      </c>
      <c r="G494" s="205" t="s">
        <v>131</v>
      </c>
      <c r="H494" s="206">
        <v>207</v>
      </c>
      <c r="I494" s="207"/>
      <c r="J494" s="208">
        <f>ROUND(I494*H494,2)</f>
        <v>0</v>
      </c>
      <c r="K494" s="204" t="s">
        <v>132</v>
      </c>
      <c r="L494" s="46"/>
      <c r="M494" s="209" t="s">
        <v>19</v>
      </c>
      <c r="N494" s="210" t="s">
        <v>46</v>
      </c>
      <c r="O494" s="86"/>
      <c r="P494" s="211">
        <f>O494*H494</f>
        <v>0</v>
      </c>
      <c r="Q494" s="211">
        <v>0.62275411999999997</v>
      </c>
      <c r="R494" s="211">
        <f>Q494*H494</f>
        <v>128.91010283999998</v>
      </c>
      <c r="S494" s="211">
        <v>0</v>
      </c>
      <c r="T494" s="212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3" t="s">
        <v>133</v>
      </c>
      <c r="AT494" s="213" t="s">
        <v>128</v>
      </c>
      <c r="AU494" s="213" t="s">
        <v>85</v>
      </c>
      <c r="AY494" s="19" t="s">
        <v>126</v>
      </c>
      <c r="BE494" s="214">
        <f>IF(N494="základní",J494,0)</f>
        <v>0</v>
      </c>
      <c r="BF494" s="214">
        <f>IF(N494="snížená",J494,0)</f>
        <v>0</v>
      </c>
      <c r="BG494" s="214">
        <f>IF(N494="zákl. přenesená",J494,0)</f>
        <v>0</v>
      </c>
      <c r="BH494" s="214">
        <f>IF(N494="sníž. přenesená",J494,0)</f>
        <v>0</v>
      </c>
      <c r="BI494" s="214">
        <f>IF(N494="nulová",J494,0)</f>
        <v>0</v>
      </c>
      <c r="BJ494" s="19" t="s">
        <v>83</v>
      </c>
      <c r="BK494" s="214">
        <f>ROUND(I494*H494,2)</f>
        <v>0</v>
      </c>
      <c r="BL494" s="19" t="s">
        <v>133</v>
      </c>
      <c r="BM494" s="213" t="s">
        <v>498</v>
      </c>
    </row>
    <row r="495" s="2" customFormat="1">
      <c r="A495" s="40"/>
      <c r="B495" s="41"/>
      <c r="C495" s="42"/>
      <c r="D495" s="215" t="s">
        <v>135</v>
      </c>
      <c r="E495" s="42"/>
      <c r="F495" s="216" t="s">
        <v>499</v>
      </c>
      <c r="G495" s="42"/>
      <c r="H495" s="42"/>
      <c r="I495" s="217"/>
      <c r="J495" s="42"/>
      <c r="K495" s="42"/>
      <c r="L495" s="46"/>
      <c r="M495" s="218"/>
      <c r="N495" s="219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135</v>
      </c>
      <c r="AU495" s="19" t="s">
        <v>85</v>
      </c>
    </row>
    <row r="496" s="2" customFormat="1">
      <c r="A496" s="40"/>
      <c r="B496" s="41"/>
      <c r="C496" s="42"/>
      <c r="D496" s="220" t="s">
        <v>137</v>
      </c>
      <c r="E496" s="42"/>
      <c r="F496" s="221" t="s">
        <v>500</v>
      </c>
      <c r="G496" s="42"/>
      <c r="H496" s="42"/>
      <c r="I496" s="217"/>
      <c r="J496" s="42"/>
      <c r="K496" s="42"/>
      <c r="L496" s="46"/>
      <c r="M496" s="218"/>
      <c r="N496" s="219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137</v>
      </c>
      <c r="AU496" s="19" t="s">
        <v>85</v>
      </c>
    </row>
    <row r="497" s="2" customFormat="1">
      <c r="A497" s="40"/>
      <c r="B497" s="41"/>
      <c r="C497" s="42"/>
      <c r="D497" s="215" t="s">
        <v>139</v>
      </c>
      <c r="E497" s="42"/>
      <c r="F497" s="222" t="s">
        <v>501</v>
      </c>
      <c r="G497" s="42"/>
      <c r="H497" s="42"/>
      <c r="I497" s="217"/>
      <c r="J497" s="42"/>
      <c r="K497" s="42"/>
      <c r="L497" s="46"/>
      <c r="M497" s="218"/>
      <c r="N497" s="219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139</v>
      </c>
      <c r="AU497" s="19" t="s">
        <v>85</v>
      </c>
    </row>
    <row r="498" s="13" customFormat="1">
      <c r="A498" s="13"/>
      <c r="B498" s="223"/>
      <c r="C498" s="224"/>
      <c r="D498" s="215" t="s">
        <v>141</v>
      </c>
      <c r="E498" s="225" t="s">
        <v>19</v>
      </c>
      <c r="F498" s="226" t="s">
        <v>435</v>
      </c>
      <c r="G498" s="224"/>
      <c r="H498" s="225" t="s">
        <v>19</v>
      </c>
      <c r="I498" s="227"/>
      <c r="J498" s="224"/>
      <c r="K498" s="224"/>
      <c r="L498" s="228"/>
      <c r="M498" s="229"/>
      <c r="N498" s="230"/>
      <c r="O498" s="230"/>
      <c r="P498" s="230"/>
      <c r="Q498" s="230"/>
      <c r="R498" s="230"/>
      <c r="S498" s="230"/>
      <c r="T498" s="23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2" t="s">
        <v>141</v>
      </c>
      <c r="AU498" s="232" t="s">
        <v>85</v>
      </c>
      <c r="AV498" s="13" t="s">
        <v>83</v>
      </c>
      <c r="AW498" s="13" t="s">
        <v>35</v>
      </c>
      <c r="AX498" s="13" t="s">
        <v>75</v>
      </c>
      <c r="AY498" s="232" t="s">
        <v>126</v>
      </c>
    </row>
    <row r="499" s="14" customFormat="1">
      <c r="A499" s="14"/>
      <c r="B499" s="233"/>
      <c r="C499" s="234"/>
      <c r="D499" s="215" t="s">
        <v>141</v>
      </c>
      <c r="E499" s="235" t="s">
        <v>19</v>
      </c>
      <c r="F499" s="236" t="s">
        <v>386</v>
      </c>
      <c r="G499" s="234"/>
      <c r="H499" s="237">
        <v>207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3" t="s">
        <v>141</v>
      </c>
      <c r="AU499" s="243" t="s">
        <v>85</v>
      </c>
      <c r="AV499" s="14" t="s">
        <v>85</v>
      </c>
      <c r="AW499" s="14" t="s">
        <v>35</v>
      </c>
      <c r="AX499" s="14" t="s">
        <v>83</v>
      </c>
      <c r="AY499" s="243" t="s">
        <v>126</v>
      </c>
    </row>
    <row r="500" s="2" customFormat="1" ht="16.5" customHeight="1">
      <c r="A500" s="40"/>
      <c r="B500" s="41"/>
      <c r="C500" s="202" t="s">
        <v>502</v>
      </c>
      <c r="D500" s="202" t="s">
        <v>128</v>
      </c>
      <c r="E500" s="203" t="s">
        <v>503</v>
      </c>
      <c r="F500" s="204" t="s">
        <v>504</v>
      </c>
      <c r="G500" s="205" t="s">
        <v>131</v>
      </c>
      <c r="H500" s="206">
        <v>144.07499999999999</v>
      </c>
      <c r="I500" s="207"/>
      <c r="J500" s="208">
        <f>ROUND(I500*H500,2)</f>
        <v>0</v>
      </c>
      <c r="K500" s="204" t="s">
        <v>132</v>
      </c>
      <c r="L500" s="46"/>
      <c r="M500" s="209" t="s">
        <v>19</v>
      </c>
      <c r="N500" s="210" t="s">
        <v>46</v>
      </c>
      <c r="O500" s="86"/>
      <c r="P500" s="211">
        <f>O500*H500</f>
        <v>0</v>
      </c>
      <c r="Q500" s="211">
        <v>0.089219999999999994</v>
      </c>
      <c r="R500" s="211">
        <f>Q500*H500</f>
        <v>12.854371499999997</v>
      </c>
      <c r="S500" s="211">
        <v>0</v>
      </c>
      <c r="T500" s="212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3" t="s">
        <v>133</v>
      </c>
      <c r="AT500" s="213" t="s">
        <v>128</v>
      </c>
      <c r="AU500" s="213" t="s">
        <v>85</v>
      </c>
      <c r="AY500" s="19" t="s">
        <v>126</v>
      </c>
      <c r="BE500" s="214">
        <f>IF(N500="základní",J500,0)</f>
        <v>0</v>
      </c>
      <c r="BF500" s="214">
        <f>IF(N500="snížená",J500,0)</f>
        <v>0</v>
      </c>
      <c r="BG500" s="214">
        <f>IF(N500="zákl. přenesená",J500,0)</f>
        <v>0</v>
      </c>
      <c r="BH500" s="214">
        <f>IF(N500="sníž. přenesená",J500,0)</f>
        <v>0</v>
      </c>
      <c r="BI500" s="214">
        <f>IF(N500="nulová",J500,0)</f>
        <v>0</v>
      </c>
      <c r="BJ500" s="19" t="s">
        <v>83</v>
      </c>
      <c r="BK500" s="214">
        <f>ROUND(I500*H500,2)</f>
        <v>0</v>
      </c>
      <c r="BL500" s="19" t="s">
        <v>133</v>
      </c>
      <c r="BM500" s="213" t="s">
        <v>505</v>
      </c>
    </row>
    <row r="501" s="2" customFormat="1">
      <c r="A501" s="40"/>
      <c r="B501" s="41"/>
      <c r="C501" s="42"/>
      <c r="D501" s="215" t="s">
        <v>135</v>
      </c>
      <c r="E501" s="42"/>
      <c r="F501" s="216" t="s">
        <v>506</v>
      </c>
      <c r="G501" s="42"/>
      <c r="H501" s="42"/>
      <c r="I501" s="217"/>
      <c r="J501" s="42"/>
      <c r="K501" s="42"/>
      <c r="L501" s="46"/>
      <c r="M501" s="218"/>
      <c r="N501" s="219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135</v>
      </c>
      <c r="AU501" s="19" t="s">
        <v>85</v>
      </c>
    </row>
    <row r="502" s="2" customFormat="1">
      <c r="A502" s="40"/>
      <c r="B502" s="41"/>
      <c r="C502" s="42"/>
      <c r="D502" s="220" t="s">
        <v>137</v>
      </c>
      <c r="E502" s="42"/>
      <c r="F502" s="221" t="s">
        <v>507</v>
      </c>
      <c r="G502" s="42"/>
      <c r="H502" s="42"/>
      <c r="I502" s="217"/>
      <c r="J502" s="42"/>
      <c r="K502" s="42"/>
      <c r="L502" s="46"/>
      <c r="M502" s="218"/>
      <c r="N502" s="219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137</v>
      </c>
      <c r="AU502" s="19" t="s">
        <v>85</v>
      </c>
    </row>
    <row r="503" s="2" customFormat="1">
      <c r="A503" s="40"/>
      <c r="B503" s="41"/>
      <c r="C503" s="42"/>
      <c r="D503" s="215" t="s">
        <v>139</v>
      </c>
      <c r="E503" s="42"/>
      <c r="F503" s="222" t="s">
        <v>508</v>
      </c>
      <c r="G503" s="42"/>
      <c r="H503" s="42"/>
      <c r="I503" s="217"/>
      <c r="J503" s="42"/>
      <c r="K503" s="42"/>
      <c r="L503" s="46"/>
      <c r="M503" s="218"/>
      <c r="N503" s="219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139</v>
      </c>
      <c r="AU503" s="19" t="s">
        <v>85</v>
      </c>
    </row>
    <row r="504" s="13" customFormat="1">
      <c r="A504" s="13"/>
      <c r="B504" s="223"/>
      <c r="C504" s="224"/>
      <c r="D504" s="215" t="s">
        <v>141</v>
      </c>
      <c r="E504" s="225" t="s">
        <v>19</v>
      </c>
      <c r="F504" s="226" t="s">
        <v>158</v>
      </c>
      <c r="G504" s="224"/>
      <c r="H504" s="225" t="s">
        <v>19</v>
      </c>
      <c r="I504" s="227"/>
      <c r="J504" s="224"/>
      <c r="K504" s="224"/>
      <c r="L504" s="228"/>
      <c r="M504" s="229"/>
      <c r="N504" s="230"/>
      <c r="O504" s="230"/>
      <c r="P504" s="230"/>
      <c r="Q504" s="230"/>
      <c r="R504" s="230"/>
      <c r="S504" s="230"/>
      <c r="T504" s="23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2" t="s">
        <v>141</v>
      </c>
      <c r="AU504" s="232" t="s">
        <v>85</v>
      </c>
      <c r="AV504" s="13" t="s">
        <v>83</v>
      </c>
      <c r="AW504" s="13" t="s">
        <v>35</v>
      </c>
      <c r="AX504" s="13" t="s">
        <v>75</v>
      </c>
      <c r="AY504" s="232" t="s">
        <v>126</v>
      </c>
    </row>
    <row r="505" s="14" customFormat="1">
      <c r="A505" s="14"/>
      <c r="B505" s="233"/>
      <c r="C505" s="234"/>
      <c r="D505" s="215" t="s">
        <v>141</v>
      </c>
      <c r="E505" s="235" t="s">
        <v>19</v>
      </c>
      <c r="F505" s="236" t="s">
        <v>159</v>
      </c>
      <c r="G505" s="234"/>
      <c r="H505" s="237">
        <v>49.875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3" t="s">
        <v>141</v>
      </c>
      <c r="AU505" s="243" t="s">
        <v>85</v>
      </c>
      <c r="AV505" s="14" t="s">
        <v>85</v>
      </c>
      <c r="AW505" s="14" t="s">
        <v>35</v>
      </c>
      <c r="AX505" s="14" t="s">
        <v>75</v>
      </c>
      <c r="AY505" s="243" t="s">
        <v>126</v>
      </c>
    </row>
    <row r="506" s="14" customFormat="1">
      <c r="A506" s="14"/>
      <c r="B506" s="233"/>
      <c r="C506" s="234"/>
      <c r="D506" s="215" t="s">
        <v>141</v>
      </c>
      <c r="E506" s="235" t="s">
        <v>19</v>
      </c>
      <c r="F506" s="236" t="s">
        <v>160</v>
      </c>
      <c r="G506" s="234"/>
      <c r="H506" s="237">
        <v>33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3" t="s">
        <v>141</v>
      </c>
      <c r="AU506" s="243" t="s">
        <v>85</v>
      </c>
      <c r="AV506" s="14" t="s">
        <v>85</v>
      </c>
      <c r="AW506" s="14" t="s">
        <v>35</v>
      </c>
      <c r="AX506" s="14" t="s">
        <v>75</v>
      </c>
      <c r="AY506" s="243" t="s">
        <v>126</v>
      </c>
    </row>
    <row r="507" s="16" customFormat="1">
      <c r="A507" s="16"/>
      <c r="B507" s="255"/>
      <c r="C507" s="256"/>
      <c r="D507" s="215" t="s">
        <v>141</v>
      </c>
      <c r="E507" s="257" t="s">
        <v>19</v>
      </c>
      <c r="F507" s="258" t="s">
        <v>156</v>
      </c>
      <c r="G507" s="256"/>
      <c r="H507" s="259">
        <v>82.875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65" t="s">
        <v>141</v>
      </c>
      <c r="AU507" s="265" t="s">
        <v>85</v>
      </c>
      <c r="AV507" s="16" t="s">
        <v>157</v>
      </c>
      <c r="AW507" s="16" t="s">
        <v>35</v>
      </c>
      <c r="AX507" s="16" t="s">
        <v>75</v>
      </c>
      <c r="AY507" s="265" t="s">
        <v>126</v>
      </c>
    </row>
    <row r="508" s="13" customFormat="1">
      <c r="A508" s="13"/>
      <c r="B508" s="223"/>
      <c r="C508" s="224"/>
      <c r="D508" s="215" t="s">
        <v>141</v>
      </c>
      <c r="E508" s="225" t="s">
        <v>19</v>
      </c>
      <c r="F508" s="226" t="s">
        <v>179</v>
      </c>
      <c r="G508" s="224"/>
      <c r="H508" s="225" t="s">
        <v>19</v>
      </c>
      <c r="I508" s="227"/>
      <c r="J508" s="224"/>
      <c r="K508" s="224"/>
      <c r="L508" s="228"/>
      <c r="M508" s="229"/>
      <c r="N508" s="230"/>
      <c r="O508" s="230"/>
      <c r="P508" s="230"/>
      <c r="Q508" s="230"/>
      <c r="R508" s="230"/>
      <c r="S508" s="230"/>
      <c r="T508" s="23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2" t="s">
        <v>141</v>
      </c>
      <c r="AU508" s="232" t="s">
        <v>85</v>
      </c>
      <c r="AV508" s="13" t="s">
        <v>83</v>
      </c>
      <c r="AW508" s="13" t="s">
        <v>35</v>
      </c>
      <c r="AX508" s="13" t="s">
        <v>75</v>
      </c>
      <c r="AY508" s="232" t="s">
        <v>126</v>
      </c>
    </row>
    <row r="509" s="14" customFormat="1">
      <c r="A509" s="14"/>
      <c r="B509" s="233"/>
      <c r="C509" s="234"/>
      <c r="D509" s="215" t="s">
        <v>141</v>
      </c>
      <c r="E509" s="235" t="s">
        <v>19</v>
      </c>
      <c r="F509" s="236" t="s">
        <v>432</v>
      </c>
      <c r="G509" s="234"/>
      <c r="H509" s="237">
        <v>18.199999999999999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3" t="s">
        <v>141</v>
      </c>
      <c r="AU509" s="243" t="s">
        <v>85</v>
      </c>
      <c r="AV509" s="14" t="s">
        <v>85</v>
      </c>
      <c r="AW509" s="14" t="s">
        <v>35</v>
      </c>
      <c r="AX509" s="14" t="s">
        <v>75</v>
      </c>
      <c r="AY509" s="243" t="s">
        <v>126</v>
      </c>
    </row>
    <row r="510" s="16" customFormat="1">
      <c r="A510" s="16"/>
      <c r="B510" s="255"/>
      <c r="C510" s="256"/>
      <c r="D510" s="215" t="s">
        <v>141</v>
      </c>
      <c r="E510" s="257" t="s">
        <v>19</v>
      </c>
      <c r="F510" s="258" t="s">
        <v>156</v>
      </c>
      <c r="G510" s="256"/>
      <c r="H510" s="259">
        <v>18.199999999999999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65" t="s">
        <v>141</v>
      </c>
      <c r="AU510" s="265" t="s">
        <v>85</v>
      </c>
      <c r="AV510" s="16" t="s">
        <v>157</v>
      </c>
      <c r="AW510" s="16" t="s">
        <v>35</v>
      </c>
      <c r="AX510" s="16" t="s">
        <v>75</v>
      </c>
      <c r="AY510" s="265" t="s">
        <v>126</v>
      </c>
    </row>
    <row r="511" s="13" customFormat="1">
      <c r="A511" s="13"/>
      <c r="B511" s="223"/>
      <c r="C511" s="224"/>
      <c r="D511" s="215" t="s">
        <v>141</v>
      </c>
      <c r="E511" s="225" t="s">
        <v>19</v>
      </c>
      <c r="F511" s="226" t="s">
        <v>161</v>
      </c>
      <c r="G511" s="224"/>
      <c r="H511" s="225" t="s">
        <v>19</v>
      </c>
      <c r="I511" s="227"/>
      <c r="J511" s="224"/>
      <c r="K511" s="224"/>
      <c r="L511" s="228"/>
      <c r="M511" s="229"/>
      <c r="N511" s="230"/>
      <c r="O511" s="230"/>
      <c r="P511" s="230"/>
      <c r="Q511" s="230"/>
      <c r="R511" s="230"/>
      <c r="S511" s="230"/>
      <c r="T511" s="23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2" t="s">
        <v>141</v>
      </c>
      <c r="AU511" s="232" t="s">
        <v>85</v>
      </c>
      <c r="AV511" s="13" t="s">
        <v>83</v>
      </c>
      <c r="AW511" s="13" t="s">
        <v>35</v>
      </c>
      <c r="AX511" s="13" t="s">
        <v>75</v>
      </c>
      <c r="AY511" s="232" t="s">
        <v>126</v>
      </c>
    </row>
    <row r="512" s="14" customFormat="1">
      <c r="A512" s="14"/>
      <c r="B512" s="233"/>
      <c r="C512" s="234"/>
      <c r="D512" s="215" t="s">
        <v>141</v>
      </c>
      <c r="E512" s="235" t="s">
        <v>19</v>
      </c>
      <c r="F512" s="236" t="s">
        <v>433</v>
      </c>
      <c r="G512" s="234"/>
      <c r="H512" s="237">
        <v>16.5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3" t="s">
        <v>141</v>
      </c>
      <c r="AU512" s="243" t="s">
        <v>85</v>
      </c>
      <c r="AV512" s="14" t="s">
        <v>85</v>
      </c>
      <c r="AW512" s="14" t="s">
        <v>35</v>
      </c>
      <c r="AX512" s="14" t="s">
        <v>75</v>
      </c>
      <c r="AY512" s="243" t="s">
        <v>126</v>
      </c>
    </row>
    <row r="513" s="13" customFormat="1">
      <c r="A513" s="13"/>
      <c r="B513" s="223"/>
      <c r="C513" s="224"/>
      <c r="D513" s="215" t="s">
        <v>141</v>
      </c>
      <c r="E513" s="225" t="s">
        <v>19</v>
      </c>
      <c r="F513" s="226" t="s">
        <v>509</v>
      </c>
      <c r="G513" s="224"/>
      <c r="H513" s="225" t="s">
        <v>19</v>
      </c>
      <c r="I513" s="227"/>
      <c r="J513" s="224"/>
      <c r="K513" s="224"/>
      <c r="L513" s="228"/>
      <c r="M513" s="229"/>
      <c r="N513" s="230"/>
      <c r="O513" s="230"/>
      <c r="P513" s="230"/>
      <c r="Q513" s="230"/>
      <c r="R513" s="230"/>
      <c r="S513" s="230"/>
      <c r="T513" s="23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2" t="s">
        <v>141</v>
      </c>
      <c r="AU513" s="232" t="s">
        <v>85</v>
      </c>
      <c r="AV513" s="13" t="s">
        <v>83</v>
      </c>
      <c r="AW513" s="13" t="s">
        <v>35</v>
      </c>
      <c r="AX513" s="13" t="s">
        <v>75</v>
      </c>
      <c r="AY513" s="232" t="s">
        <v>126</v>
      </c>
    </row>
    <row r="514" s="14" customFormat="1">
      <c r="A514" s="14"/>
      <c r="B514" s="233"/>
      <c r="C514" s="234"/>
      <c r="D514" s="215" t="s">
        <v>141</v>
      </c>
      <c r="E514" s="235" t="s">
        <v>19</v>
      </c>
      <c r="F514" s="236" t="s">
        <v>246</v>
      </c>
      <c r="G514" s="234"/>
      <c r="H514" s="237">
        <v>6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3" t="s">
        <v>141</v>
      </c>
      <c r="AU514" s="243" t="s">
        <v>85</v>
      </c>
      <c r="AV514" s="14" t="s">
        <v>85</v>
      </c>
      <c r="AW514" s="14" t="s">
        <v>35</v>
      </c>
      <c r="AX514" s="14" t="s">
        <v>75</v>
      </c>
      <c r="AY514" s="243" t="s">
        <v>126</v>
      </c>
    </row>
    <row r="515" s="16" customFormat="1">
      <c r="A515" s="16"/>
      <c r="B515" s="255"/>
      <c r="C515" s="256"/>
      <c r="D515" s="215" t="s">
        <v>141</v>
      </c>
      <c r="E515" s="257" t="s">
        <v>19</v>
      </c>
      <c r="F515" s="258" t="s">
        <v>156</v>
      </c>
      <c r="G515" s="256"/>
      <c r="H515" s="259">
        <v>22.5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65" t="s">
        <v>141</v>
      </c>
      <c r="AU515" s="265" t="s">
        <v>85</v>
      </c>
      <c r="AV515" s="16" t="s">
        <v>157</v>
      </c>
      <c r="AW515" s="16" t="s">
        <v>35</v>
      </c>
      <c r="AX515" s="16" t="s">
        <v>75</v>
      </c>
      <c r="AY515" s="265" t="s">
        <v>126</v>
      </c>
    </row>
    <row r="516" s="13" customFormat="1">
      <c r="A516" s="13"/>
      <c r="B516" s="223"/>
      <c r="C516" s="224"/>
      <c r="D516" s="215" t="s">
        <v>141</v>
      </c>
      <c r="E516" s="225" t="s">
        <v>19</v>
      </c>
      <c r="F516" s="226" t="s">
        <v>325</v>
      </c>
      <c r="G516" s="224"/>
      <c r="H516" s="225" t="s">
        <v>19</v>
      </c>
      <c r="I516" s="227"/>
      <c r="J516" s="224"/>
      <c r="K516" s="224"/>
      <c r="L516" s="228"/>
      <c r="M516" s="229"/>
      <c r="N516" s="230"/>
      <c r="O516" s="230"/>
      <c r="P516" s="230"/>
      <c r="Q516" s="230"/>
      <c r="R516" s="230"/>
      <c r="S516" s="230"/>
      <c r="T516" s="23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2" t="s">
        <v>141</v>
      </c>
      <c r="AU516" s="232" t="s">
        <v>85</v>
      </c>
      <c r="AV516" s="13" t="s">
        <v>83</v>
      </c>
      <c r="AW516" s="13" t="s">
        <v>35</v>
      </c>
      <c r="AX516" s="13" t="s">
        <v>75</v>
      </c>
      <c r="AY516" s="232" t="s">
        <v>126</v>
      </c>
    </row>
    <row r="517" s="14" customFormat="1">
      <c r="A517" s="14"/>
      <c r="B517" s="233"/>
      <c r="C517" s="234"/>
      <c r="D517" s="215" t="s">
        <v>141</v>
      </c>
      <c r="E517" s="235" t="s">
        <v>19</v>
      </c>
      <c r="F517" s="236" t="s">
        <v>434</v>
      </c>
      <c r="G517" s="234"/>
      <c r="H517" s="237">
        <v>20.5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3" t="s">
        <v>141</v>
      </c>
      <c r="AU517" s="243" t="s">
        <v>85</v>
      </c>
      <c r="AV517" s="14" t="s">
        <v>85</v>
      </c>
      <c r="AW517" s="14" t="s">
        <v>35</v>
      </c>
      <c r="AX517" s="14" t="s">
        <v>75</v>
      </c>
      <c r="AY517" s="243" t="s">
        <v>126</v>
      </c>
    </row>
    <row r="518" s="15" customFormat="1">
      <c r="A518" s="15"/>
      <c r="B518" s="244"/>
      <c r="C518" s="245"/>
      <c r="D518" s="215" t="s">
        <v>141</v>
      </c>
      <c r="E518" s="246" t="s">
        <v>19</v>
      </c>
      <c r="F518" s="247" t="s">
        <v>146</v>
      </c>
      <c r="G518" s="245"/>
      <c r="H518" s="248">
        <v>144.07499999999999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4" t="s">
        <v>141</v>
      </c>
      <c r="AU518" s="254" t="s">
        <v>85</v>
      </c>
      <c r="AV518" s="15" t="s">
        <v>133</v>
      </c>
      <c r="AW518" s="15" t="s">
        <v>35</v>
      </c>
      <c r="AX518" s="15" t="s">
        <v>83</v>
      </c>
      <c r="AY518" s="254" t="s">
        <v>126</v>
      </c>
    </row>
    <row r="519" s="2" customFormat="1" ht="16.5" customHeight="1">
      <c r="A519" s="40"/>
      <c r="B519" s="41"/>
      <c r="C519" s="266" t="s">
        <v>510</v>
      </c>
      <c r="D519" s="266" t="s">
        <v>339</v>
      </c>
      <c r="E519" s="267" t="s">
        <v>511</v>
      </c>
      <c r="F519" s="268" t="s">
        <v>512</v>
      </c>
      <c r="G519" s="269" t="s">
        <v>131</v>
      </c>
      <c r="H519" s="270">
        <v>17.917000000000002</v>
      </c>
      <c r="I519" s="271"/>
      <c r="J519" s="272">
        <f>ROUND(I519*H519,2)</f>
        <v>0</v>
      </c>
      <c r="K519" s="268" t="s">
        <v>132</v>
      </c>
      <c r="L519" s="273"/>
      <c r="M519" s="274" t="s">
        <v>19</v>
      </c>
      <c r="N519" s="275" t="s">
        <v>46</v>
      </c>
      <c r="O519" s="86"/>
      <c r="P519" s="211">
        <f>O519*H519</f>
        <v>0</v>
      </c>
      <c r="Q519" s="211">
        <v>0.13100000000000001</v>
      </c>
      <c r="R519" s="211">
        <f>Q519*H519</f>
        <v>2.3471270000000004</v>
      </c>
      <c r="S519" s="211">
        <v>0</v>
      </c>
      <c r="T519" s="212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3" t="s">
        <v>200</v>
      </c>
      <c r="AT519" s="213" t="s">
        <v>339</v>
      </c>
      <c r="AU519" s="213" t="s">
        <v>85</v>
      </c>
      <c r="AY519" s="19" t="s">
        <v>126</v>
      </c>
      <c r="BE519" s="214">
        <f>IF(N519="základní",J519,0)</f>
        <v>0</v>
      </c>
      <c r="BF519" s="214">
        <f>IF(N519="snížená",J519,0)</f>
        <v>0</v>
      </c>
      <c r="BG519" s="214">
        <f>IF(N519="zákl. přenesená",J519,0)</f>
        <v>0</v>
      </c>
      <c r="BH519" s="214">
        <f>IF(N519="sníž. přenesená",J519,0)</f>
        <v>0</v>
      </c>
      <c r="BI519" s="214">
        <f>IF(N519="nulová",J519,0)</f>
        <v>0</v>
      </c>
      <c r="BJ519" s="19" t="s">
        <v>83</v>
      </c>
      <c r="BK519" s="214">
        <f>ROUND(I519*H519,2)</f>
        <v>0</v>
      </c>
      <c r="BL519" s="19" t="s">
        <v>133</v>
      </c>
      <c r="BM519" s="213" t="s">
        <v>513</v>
      </c>
    </row>
    <row r="520" s="2" customFormat="1">
      <c r="A520" s="40"/>
      <c r="B520" s="41"/>
      <c r="C520" s="42"/>
      <c r="D520" s="215" t="s">
        <v>135</v>
      </c>
      <c r="E520" s="42"/>
      <c r="F520" s="216" t="s">
        <v>512</v>
      </c>
      <c r="G520" s="42"/>
      <c r="H520" s="42"/>
      <c r="I520" s="217"/>
      <c r="J520" s="42"/>
      <c r="K520" s="42"/>
      <c r="L520" s="46"/>
      <c r="M520" s="218"/>
      <c r="N520" s="219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135</v>
      </c>
      <c r="AU520" s="19" t="s">
        <v>85</v>
      </c>
    </row>
    <row r="521" s="14" customFormat="1">
      <c r="A521" s="14"/>
      <c r="B521" s="233"/>
      <c r="C521" s="234"/>
      <c r="D521" s="215" t="s">
        <v>141</v>
      </c>
      <c r="E521" s="235" t="s">
        <v>19</v>
      </c>
      <c r="F521" s="236" t="s">
        <v>514</v>
      </c>
      <c r="G521" s="234"/>
      <c r="H521" s="237">
        <v>8.2880000000000003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3" t="s">
        <v>141</v>
      </c>
      <c r="AU521" s="243" t="s">
        <v>85</v>
      </c>
      <c r="AV521" s="14" t="s">
        <v>85</v>
      </c>
      <c r="AW521" s="14" t="s">
        <v>35</v>
      </c>
      <c r="AX521" s="14" t="s">
        <v>75</v>
      </c>
      <c r="AY521" s="243" t="s">
        <v>126</v>
      </c>
    </row>
    <row r="522" s="16" customFormat="1">
      <c r="A522" s="16"/>
      <c r="B522" s="255"/>
      <c r="C522" s="256"/>
      <c r="D522" s="215" t="s">
        <v>141</v>
      </c>
      <c r="E522" s="257" t="s">
        <v>19</v>
      </c>
      <c r="F522" s="258" t="s">
        <v>156</v>
      </c>
      <c r="G522" s="256"/>
      <c r="H522" s="259">
        <v>8.2880000000000003</v>
      </c>
      <c r="I522" s="260"/>
      <c r="J522" s="256"/>
      <c r="K522" s="256"/>
      <c r="L522" s="261"/>
      <c r="M522" s="262"/>
      <c r="N522" s="263"/>
      <c r="O522" s="263"/>
      <c r="P522" s="263"/>
      <c r="Q522" s="263"/>
      <c r="R522" s="263"/>
      <c r="S522" s="263"/>
      <c r="T522" s="264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65" t="s">
        <v>141</v>
      </c>
      <c r="AU522" s="265" t="s">
        <v>85</v>
      </c>
      <c r="AV522" s="16" t="s">
        <v>157</v>
      </c>
      <c r="AW522" s="16" t="s">
        <v>35</v>
      </c>
      <c r="AX522" s="16" t="s">
        <v>75</v>
      </c>
      <c r="AY522" s="265" t="s">
        <v>126</v>
      </c>
    </row>
    <row r="523" s="13" customFormat="1">
      <c r="A523" s="13"/>
      <c r="B523" s="223"/>
      <c r="C523" s="224"/>
      <c r="D523" s="215" t="s">
        <v>141</v>
      </c>
      <c r="E523" s="225" t="s">
        <v>19</v>
      </c>
      <c r="F523" s="226" t="s">
        <v>325</v>
      </c>
      <c r="G523" s="224"/>
      <c r="H523" s="225" t="s">
        <v>19</v>
      </c>
      <c r="I523" s="227"/>
      <c r="J523" s="224"/>
      <c r="K523" s="224"/>
      <c r="L523" s="228"/>
      <c r="M523" s="229"/>
      <c r="N523" s="230"/>
      <c r="O523" s="230"/>
      <c r="P523" s="230"/>
      <c r="Q523" s="230"/>
      <c r="R523" s="230"/>
      <c r="S523" s="230"/>
      <c r="T523" s="23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2" t="s">
        <v>141</v>
      </c>
      <c r="AU523" s="232" t="s">
        <v>85</v>
      </c>
      <c r="AV523" s="13" t="s">
        <v>83</v>
      </c>
      <c r="AW523" s="13" t="s">
        <v>35</v>
      </c>
      <c r="AX523" s="13" t="s">
        <v>75</v>
      </c>
      <c r="AY523" s="232" t="s">
        <v>126</v>
      </c>
    </row>
    <row r="524" s="14" customFormat="1">
      <c r="A524" s="14"/>
      <c r="B524" s="233"/>
      <c r="C524" s="234"/>
      <c r="D524" s="215" t="s">
        <v>141</v>
      </c>
      <c r="E524" s="235" t="s">
        <v>19</v>
      </c>
      <c r="F524" s="236" t="s">
        <v>515</v>
      </c>
      <c r="G524" s="234"/>
      <c r="H524" s="237">
        <v>8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3" t="s">
        <v>141</v>
      </c>
      <c r="AU524" s="243" t="s">
        <v>85</v>
      </c>
      <c r="AV524" s="14" t="s">
        <v>85</v>
      </c>
      <c r="AW524" s="14" t="s">
        <v>35</v>
      </c>
      <c r="AX524" s="14" t="s">
        <v>75</v>
      </c>
      <c r="AY524" s="243" t="s">
        <v>126</v>
      </c>
    </row>
    <row r="525" s="15" customFormat="1">
      <c r="A525" s="15"/>
      <c r="B525" s="244"/>
      <c r="C525" s="245"/>
      <c r="D525" s="215" t="s">
        <v>141</v>
      </c>
      <c r="E525" s="246" t="s">
        <v>19</v>
      </c>
      <c r="F525" s="247" t="s">
        <v>146</v>
      </c>
      <c r="G525" s="245"/>
      <c r="H525" s="248">
        <v>16.288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4" t="s">
        <v>141</v>
      </c>
      <c r="AU525" s="254" t="s">
        <v>85</v>
      </c>
      <c r="AV525" s="15" t="s">
        <v>133</v>
      </c>
      <c r="AW525" s="15" t="s">
        <v>35</v>
      </c>
      <c r="AX525" s="15" t="s">
        <v>83</v>
      </c>
      <c r="AY525" s="254" t="s">
        <v>126</v>
      </c>
    </row>
    <row r="526" s="14" customFormat="1">
      <c r="A526" s="14"/>
      <c r="B526" s="233"/>
      <c r="C526" s="234"/>
      <c r="D526" s="215" t="s">
        <v>141</v>
      </c>
      <c r="E526" s="234"/>
      <c r="F526" s="236" t="s">
        <v>516</v>
      </c>
      <c r="G526" s="234"/>
      <c r="H526" s="237">
        <v>17.917000000000002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3" t="s">
        <v>141</v>
      </c>
      <c r="AU526" s="243" t="s">
        <v>85</v>
      </c>
      <c r="AV526" s="14" t="s">
        <v>85</v>
      </c>
      <c r="AW526" s="14" t="s">
        <v>4</v>
      </c>
      <c r="AX526" s="14" t="s">
        <v>83</v>
      </c>
      <c r="AY526" s="243" t="s">
        <v>126</v>
      </c>
    </row>
    <row r="527" s="2" customFormat="1" ht="16.5" customHeight="1">
      <c r="A527" s="40"/>
      <c r="B527" s="41"/>
      <c r="C527" s="266" t="s">
        <v>517</v>
      </c>
      <c r="D527" s="266" t="s">
        <v>339</v>
      </c>
      <c r="E527" s="267" t="s">
        <v>518</v>
      </c>
      <c r="F527" s="268" t="s">
        <v>519</v>
      </c>
      <c r="G527" s="269" t="s">
        <v>131</v>
      </c>
      <c r="H527" s="270">
        <v>11</v>
      </c>
      <c r="I527" s="271"/>
      <c r="J527" s="272">
        <f>ROUND(I527*H527,2)</f>
        <v>0</v>
      </c>
      <c r="K527" s="268" t="s">
        <v>132</v>
      </c>
      <c r="L527" s="273"/>
      <c r="M527" s="274" t="s">
        <v>19</v>
      </c>
      <c r="N527" s="275" t="s">
        <v>46</v>
      </c>
      <c r="O527" s="86"/>
      <c r="P527" s="211">
        <f>O527*H527</f>
        <v>0</v>
      </c>
      <c r="Q527" s="211">
        <v>0.13100000000000001</v>
      </c>
      <c r="R527" s="211">
        <f>Q527*H527</f>
        <v>1.4410000000000001</v>
      </c>
      <c r="S527" s="211">
        <v>0</v>
      </c>
      <c r="T527" s="212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3" t="s">
        <v>520</v>
      </c>
      <c r="AT527" s="213" t="s">
        <v>339</v>
      </c>
      <c r="AU527" s="213" t="s">
        <v>85</v>
      </c>
      <c r="AY527" s="19" t="s">
        <v>126</v>
      </c>
      <c r="BE527" s="214">
        <f>IF(N527="základní",J527,0)</f>
        <v>0</v>
      </c>
      <c r="BF527" s="214">
        <f>IF(N527="snížená",J527,0)</f>
        <v>0</v>
      </c>
      <c r="BG527" s="214">
        <f>IF(N527="zákl. přenesená",J527,0)</f>
        <v>0</v>
      </c>
      <c r="BH527" s="214">
        <f>IF(N527="sníž. přenesená",J527,0)</f>
        <v>0</v>
      </c>
      <c r="BI527" s="214">
        <f>IF(N527="nulová",J527,0)</f>
        <v>0</v>
      </c>
      <c r="BJ527" s="19" t="s">
        <v>83</v>
      </c>
      <c r="BK527" s="214">
        <f>ROUND(I527*H527,2)</f>
        <v>0</v>
      </c>
      <c r="BL527" s="19" t="s">
        <v>520</v>
      </c>
      <c r="BM527" s="213" t="s">
        <v>521</v>
      </c>
    </row>
    <row r="528" s="2" customFormat="1">
      <c r="A528" s="40"/>
      <c r="B528" s="41"/>
      <c r="C528" s="42"/>
      <c r="D528" s="215" t="s">
        <v>135</v>
      </c>
      <c r="E528" s="42"/>
      <c r="F528" s="216" t="s">
        <v>519</v>
      </c>
      <c r="G528" s="42"/>
      <c r="H528" s="42"/>
      <c r="I528" s="217"/>
      <c r="J528" s="42"/>
      <c r="K528" s="42"/>
      <c r="L528" s="46"/>
      <c r="M528" s="218"/>
      <c r="N528" s="219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135</v>
      </c>
      <c r="AU528" s="19" t="s">
        <v>85</v>
      </c>
    </row>
    <row r="529" s="13" customFormat="1">
      <c r="A529" s="13"/>
      <c r="B529" s="223"/>
      <c r="C529" s="224"/>
      <c r="D529" s="215" t="s">
        <v>141</v>
      </c>
      <c r="E529" s="225" t="s">
        <v>19</v>
      </c>
      <c r="F529" s="226" t="s">
        <v>179</v>
      </c>
      <c r="G529" s="224"/>
      <c r="H529" s="225" t="s">
        <v>19</v>
      </c>
      <c r="I529" s="227"/>
      <c r="J529" s="224"/>
      <c r="K529" s="224"/>
      <c r="L529" s="228"/>
      <c r="M529" s="229"/>
      <c r="N529" s="230"/>
      <c r="O529" s="230"/>
      <c r="P529" s="230"/>
      <c r="Q529" s="230"/>
      <c r="R529" s="230"/>
      <c r="S529" s="230"/>
      <c r="T529" s="23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2" t="s">
        <v>141</v>
      </c>
      <c r="AU529" s="232" t="s">
        <v>85</v>
      </c>
      <c r="AV529" s="13" t="s">
        <v>83</v>
      </c>
      <c r="AW529" s="13" t="s">
        <v>35</v>
      </c>
      <c r="AX529" s="13" t="s">
        <v>75</v>
      </c>
      <c r="AY529" s="232" t="s">
        <v>126</v>
      </c>
    </row>
    <row r="530" s="14" customFormat="1">
      <c r="A530" s="14"/>
      <c r="B530" s="233"/>
      <c r="C530" s="234"/>
      <c r="D530" s="215" t="s">
        <v>141</v>
      </c>
      <c r="E530" s="235" t="s">
        <v>19</v>
      </c>
      <c r="F530" s="236" t="s">
        <v>213</v>
      </c>
      <c r="G530" s="234"/>
      <c r="H530" s="237">
        <v>10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3" t="s">
        <v>141</v>
      </c>
      <c r="AU530" s="243" t="s">
        <v>85</v>
      </c>
      <c r="AV530" s="14" t="s">
        <v>85</v>
      </c>
      <c r="AW530" s="14" t="s">
        <v>35</v>
      </c>
      <c r="AX530" s="14" t="s">
        <v>75</v>
      </c>
      <c r="AY530" s="243" t="s">
        <v>126</v>
      </c>
    </row>
    <row r="531" s="15" customFormat="1">
      <c r="A531" s="15"/>
      <c r="B531" s="244"/>
      <c r="C531" s="245"/>
      <c r="D531" s="215" t="s">
        <v>141</v>
      </c>
      <c r="E531" s="246" t="s">
        <v>19</v>
      </c>
      <c r="F531" s="247" t="s">
        <v>146</v>
      </c>
      <c r="G531" s="245"/>
      <c r="H531" s="248">
        <v>10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4" t="s">
        <v>141</v>
      </c>
      <c r="AU531" s="254" t="s">
        <v>85</v>
      </c>
      <c r="AV531" s="15" t="s">
        <v>133</v>
      </c>
      <c r="AW531" s="15" t="s">
        <v>35</v>
      </c>
      <c r="AX531" s="15" t="s">
        <v>83</v>
      </c>
      <c r="AY531" s="254" t="s">
        <v>126</v>
      </c>
    </row>
    <row r="532" s="14" customFormat="1">
      <c r="A532" s="14"/>
      <c r="B532" s="233"/>
      <c r="C532" s="234"/>
      <c r="D532" s="215" t="s">
        <v>141</v>
      </c>
      <c r="E532" s="234"/>
      <c r="F532" s="236" t="s">
        <v>522</v>
      </c>
      <c r="G532" s="234"/>
      <c r="H532" s="237">
        <v>11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3" t="s">
        <v>141</v>
      </c>
      <c r="AU532" s="243" t="s">
        <v>85</v>
      </c>
      <c r="AV532" s="14" t="s">
        <v>85</v>
      </c>
      <c r="AW532" s="14" t="s">
        <v>4</v>
      </c>
      <c r="AX532" s="14" t="s">
        <v>83</v>
      </c>
      <c r="AY532" s="243" t="s">
        <v>126</v>
      </c>
    </row>
    <row r="533" s="2" customFormat="1" ht="16.5" customHeight="1">
      <c r="A533" s="40"/>
      <c r="B533" s="41"/>
      <c r="C533" s="266" t="s">
        <v>523</v>
      </c>
      <c r="D533" s="266" t="s">
        <v>339</v>
      </c>
      <c r="E533" s="267" t="s">
        <v>524</v>
      </c>
      <c r="F533" s="268" t="s">
        <v>525</v>
      </c>
      <c r="G533" s="269" t="s">
        <v>131</v>
      </c>
      <c r="H533" s="270">
        <v>40.920000000000002</v>
      </c>
      <c r="I533" s="271"/>
      <c r="J533" s="272">
        <f>ROUND(I533*H533,2)</f>
        <v>0</v>
      </c>
      <c r="K533" s="268" t="s">
        <v>132</v>
      </c>
      <c r="L533" s="273"/>
      <c r="M533" s="274" t="s">
        <v>19</v>
      </c>
      <c r="N533" s="275" t="s">
        <v>46</v>
      </c>
      <c r="O533" s="86"/>
      <c r="P533" s="211">
        <f>O533*H533</f>
        <v>0</v>
      </c>
      <c r="Q533" s="211">
        <v>0.13100000000000001</v>
      </c>
      <c r="R533" s="211">
        <f>Q533*H533</f>
        <v>5.3605200000000002</v>
      </c>
      <c r="S533" s="211">
        <v>0</v>
      </c>
      <c r="T533" s="212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3" t="s">
        <v>520</v>
      </c>
      <c r="AT533" s="213" t="s">
        <v>339</v>
      </c>
      <c r="AU533" s="213" t="s">
        <v>85</v>
      </c>
      <c r="AY533" s="19" t="s">
        <v>126</v>
      </c>
      <c r="BE533" s="214">
        <f>IF(N533="základní",J533,0)</f>
        <v>0</v>
      </c>
      <c r="BF533" s="214">
        <f>IF(N533="snížená",J533,0)</f>
        <v>0</v>
      </c>
      <c r="BG533" s="214">
        <f>IF(N533="zákl. přenesená",J533,0)</f>
        <v>0</v>
      </c>
      <c r="BH533" s="214">
        <f>IF(N533="sníž. přenesená",J533,0)</f>
        <v>0</v>
      </c>
      <c r="BI533" s="214">
        <f>IF(N533="nulová",J533,0)</f>
        <v>0</v>
      </c>
      <c r="BJ533" s="19" t="s">
        <v>83</v>
      </c>
      <c r="BK533" s="214">
        <f>ROUND(I533*H533,2)</f>
        <v>0</v>
      </c>
      <c r="BL533" s="19" t="s">
        <v>520</v>
      </c>
      <c r="BM533" s="213" t="s">
        <v>526</v>
      </c>
    </row>
    <row r="534" s="2" customFormat="1">
      <c r="A534" s="40"/>
      <c r="B534" s="41"/>
      <c r="C534" s="42"/>
      <c r="D534" s="215" t="s">
        <v>135</v>
      </c>
      <c r="E534" s="42"/>
      <c r="F534" s="216" t="s">
        <v>525</v>
      </c>
      <c r="G534" s="42"/>
      <c r="H534" s="42"/>
      <c r="I534" s="217"/>
      <c r="J534" s="42"/>
      <c r="K534" s="42"/>
      <c r="L534" s="46"/>
      <c r="M534" s="218"/>
      <c r="N534" s="219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135</v>
      </c>
      <c r="AU534" s="19" t="s">
        <v>85</v>
      </c>
    </row>
    <row r="535" s="13" customFormat="1">
      <c r="A535" s="13"/>
      <c r="B535" s="223"/>
      <c r="C535" s="224"/>
      <c r="D535" s="215" t="s">
        <v>141</v>
      </c>
      <c r="E535" s="225" t="s">
        <v>19</v>
      </c>
      <c r="F535" s="226" t="s">
        <v>179</v>
      </c>
      <c r="G535" s="224"/>
      <c r="H535" s="225" t="s">
        <v>19</v>
      </c>
      <c r="I535" s="227"/>
      <c r="J535" s="224"/>
      <c r="K535" s="224"/>
      <c r="L535" s="228"/>
      <c r="M535" s="229"/>
      <c r="N535" s="230"/>
      <c r="O535" s="230"/>
      <c r="P535" s="230"/>
      <c r="Q535" s="230"/>
      <c r="R535" s="230"/>
      <c r="S535" s="230"/>
      <c r="T535" s="23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2" t="s">
        <v>141</v>
      </c>
      <c r="AU535" s="232" t="s">
        <v>85</v>
      </c>
      <c r="AV535" s="13" t="s">
        <v>83</v>
      </c>
      <c r="AW535" s="13" t="s">
        <v>35</v>
      </c>
      <c r="AX535" s="13" t="s">
        <v>75</v>
      </c>
      <c r="AY535" s="232" t="s">
        <v>126</v>
      </c>
    </row>
    <row r="536" s="14" customFormat="1">
      <c r="A536" s="14"/>
      <c r="B536" s="233"/>
      <c r="C536" s="234"/>
      <c r="D536" s="215" t="s">
        <v>141</v>
      </c>
      <c r="E536" s="235" t="s">
        <v>19</v>
      </c>
      <c r="F536" s="236" t="s">
        <v>527</v>
      </c>
      <c r="G536" s="234"/>
      <c r="H536" s="237">
        <v>8.1999999999999993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3" t="s">
        <v>141</v>
      </c>
      <c r="AU536" s="243" t="s">
        <v>85</v>
      </c>
      <c r="AV536" s="14" t="s">
        <v>85</v>
      </c>
      <c r="AW536" s="14" t="s">
        <v>35</v>
      </c>
      <c r="AX536" s="14" t="s">
        <v>75</v>
      </c>
      <c r="AY536" s="243" t="s">
        <v>126</v>
      </c>
    </row>
    <row r="537" s="13" customFormat="1">
      <c r="A537" s="13"/>
      <c r="B537" s="223"/>
      <c r="C537" s="224"/>
      <c r="D537" s="215" t="s">
        <v>141</v>
      </c>
      <c r="E537" s="225" t="s">
        <v>19</v>
      </c>
      <c r="F537" s="226" t="s">
        <v>161</v>
      </c>
      <c r="G537" s="224"/>
      <c r="H537" s="225" t="s">
        <v>19</v>
      </c>
      <c r="I537" s="227"/>
      <c r="J537" s="224"/>
      <c r="K537" s="224"/>
      <c r="L537" s="228"/>
      <c r="M537" s="229"/>
      <c r="N537" s="230"/>
      <c r="O537" s="230"/>
      <c r="P537" s="230"/>
      <c r="Q537" s="230"/>
      <c r="R537" s="230"/>
      <c r="S537" s="230"/>
      <c r="T537" s="23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2" t="s">
        <v>141</v>
      </c>
      <c r="AU537" s="232" t="s">
        <v>85</v>
      </c>
      <c r="AV537" s="13" t="s">
        <v>83</v>
      </c>
      <c r="AW537" s="13" t="s">
        <v>35</v>
      </c>
      <c r="AX537" s="13" t="s">
        <v>75</v>
      </c>
      <c r="AY537" s="232" t="s">
        <v>126</v>
      </c>
    </row>
    <row r="538" s="14" customFormat="1">
      <c r="A538" s="14"/>
      <c r="B538" s="233"/>
      <c r="C538" s="234"/>
      <c r="D538" s="215" t="s">
        <v>141</v>
      </c>
      <c r="E538" s="235" t="s">
        <v>19</v>
      </c>
      <c r="F538" s="236" t="s">
        <v>433</v>
      </c>
      <c r="G538" s="234"/>
      <c r="H538" s="237">
        <v>16.5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3" t="s">
        <v>141</v>
      </c>
      <c r="AU538" s="243" t="s">
        <v>85</v>
      </c>
      <c r="AV538" s="14" t="s">
        <v>85</v>
      </c>
      <c r="AW538" s="14" t="s">
        <v>35</v>
      </c>
      <c r="AX538" s="14" t="s">
        <v>75</v>
      </c>
      <c r="AY538" s="243" t="s">
        <v>126</v>
      </c>
    </row>
    <row r="539" s="16" customFormat="1">
      <c r="A539" s="16"/>
      <c r="B539" s="255"/>
      <c r="C539" s="256"/>
      <c r="D539" s="215" t="s">
        <v>141</v>
      </c>
      <c r="E539" s="257" t="s">
        <v>19</v>
      </c>
      <c r="F539" s="258" t="s">
        <v>156</v>
      </c>
      <c r="G539" s="256"/>
      <c r="H539" s="259">
        <v>24.699999999999999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65" t="s">
        <v>141</v>
      </c>
      <c r="AU539" s="265" t="s">
        <v>85</v>
      </c>
      <c r="AV539" s="16" t="s">
        <v>157</v>
      </c>
      <c r="AW539" s="16" t="s">
        <v>35</v>
      </c>
      <c r="AX539" s="16" t="s">
        <v>75</v>
      </c>
      <c r="AY539" s="265" t="s">
        <v>126</v>
      </c>
    </row>
    <row r="540" s="13" customFormat="1">
      <c r="A540" s="13"/>
      <c r="B540" s="223"/>
      <c r="C540" s="224"/>
      <c r="D540" s="215" t="s">
        <v>141</v>
      </c>
      <c r="E540" s="225" t="s">
        <v>19</v>
      </c>
      <c r="F540" s="226" t="s">
        <v>325</v>
      </c>
      <c r="G540" s="224"/>
      <c r="H540" s="225" t="s">
        <v>19</v>
      </c>
      <c r="I540" s="227"/>
      <c r="J540" s="224"/>
      <c r="K540" s="224"/>
      <c r="L540" s="228"/>
      <c r="M540" s="229"/>
      <c r="N540" s="230"/>
      <c r="O540" s="230"/>
      <c r="P540" s="230"/>
      <c r="Q540" s="230"/>
      <c r="R540" s="230"/>
      <c r="S540" s="230"/>
      <c r="T540" s="23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2" t="s">
        <v>141</v>
      </c>
      <c r="AU540" s="232" t="s">
        <v>85</v>
      </c>
      <c r="AV540" s="13" t="s">
        <v>83</v>
      </c>
      <c r="AW540" s="13" t="s">
        <v>35</v>
      </c>
      <c r="AX540" s="13" t="s">
        <v>75</v>
      </c>
      <c r="AY540" s="232" t="s">
        <v>126</v>
      </c>
    </row>
    <row r="541" s="14" customFormat="1">
      <c r="A541" s="14"/>
      <c r="B541" s="233"/>
      <c r="C541" s="234"/>
      <c r="D541" s="215" t="s">
        <v>141</v>
      </c>
      <c r="E541" s="235" t="s">
        <v>19</v>
      </c>
      <c r="F541" s="236" t="s">
        <v>528</v>
      </c>
      <c r="G541" s="234"/>
      <c r="H541" s="237">
        <v>12.5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3" t="s">
        <v>141</v>
      </c>
      <c r="AU541" s="243" t="s">
        <v>85</v>
      </c>
      <c r="AV541" s="14" t="s">
        <v>85</v>
      </c>
      <c r="AW541" s="14" t="s">
        <v>35</v>
      </c>
      <c r="AX541" s="14" t="s">
        <v>75</v>
      </c>
      <c r="AY541" s="243" t="s">
        <v>126</v>
      </c>
    </row>
    <row r="542" s="15" customFormat="1">
      <c r="A542" s="15"/>
      <c r="B542" s="244"/>
      <c r="C542" s="245"/>
      <c r="D542" s="215" t="s">
        <v>141</v>
      </c>
      <c r="E542" s="246" t="s">
        <v>19</v>
      </c>
      <c r="F542" s="247" t="s">
        <v>146</v>
      </c>
      <c r="G542" s="245"/>
      <c r="H542" s="248">
        <v>37.200000000000003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4" t="s">
        <v>141</v>
      </c>
      <c r="AU542" s="254" t="s">
        <v>85</v>
      </c>
      <c r="AV542" s="15" t="s">
        <v>133</v>
      </c>
      <c r="AW542" s="15" t="s">
        <v>35</v>
      </c>
      <c r="AX542" s="15" t="s">
        <v>83</v>
      </c>
      <c r="AY542" s="254" t="s">
        <v>126</v>
      </c>
    </row>
    <row r="543" s="14" customFormat="1">
      <c r="A543" s="14"/>
      <c r="B543" s="233"/>
      <c r="C543" s="234"/>
      <c r="D543" s="215" t="s">
        <v>141</v>
      </c>
      <c r="E543" s="234"/>
      <c r="F543" s="236" t="s">
        <v>529</v>
      </c>
      <c r="G543" s="234"/>
      <c r="H543" s="237">
        <v>40.920000000000002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3" t="s">
        <v>141</v>
      </c>
      <c r="AU543" s="243" t="s">
        <v>85</v>
      </c>
      <c r="AV543" s="14" t="s">
        <v>85</v>
      </c>
      <c r="AW543" s="14" t="s">
        <v>4</v>
      </c>
      <c r="AX543" s="14" t="s">
        <v>83</v>
      </c>
      <c r="AY543" s="243" t="s">
        <v>126</v>
      </c>
    </row>
    <row r="544" s="2" customFormat="1" ht="24.15" customHeight="1">
      <c r="A544" s="40"/>
      <c r="B544" s="41"/>
      <c r="C544" s="202" t="s">
        <v>530</v>
      </c>
      <c r="D544" s="202" t="s">
        <v>128</v>
      </c>
      <c r="E544" s="203" t="s">
        <v>531</v>
      </c>
      <c r="F544" s="204" t="s">
        <v>532</v>
      </c>
      <c r="G544" s="205" t="s">
        <v>131</v>
      </c>
      <c r="H544" s="206">
        <v>4181</v>
      </c>
      <c r="I544" s="207"/>
      <c r="J544" s="208">
        <f>ROUND(I544*H544,2)</f>
        <v>0</v>
      </c>
      <c r="K544" s="204" t="s">
        <v>533</v>
      </c>
      <c r="L544" s="46"/>
      <c r="M544" s="209" t="s">
        <v>19</v>
      </c>
      <c r="N544" s="210" t="s">
        <v>46</v>
      </c>
      <c r="O544" s="86"/>
      <c r="P544" s="211">
        <f>O544*H544</f>
        <v>0</v>
      </c>
      <c r="Q544" s="211">
        <v>0.21099999999999999</v>
      </c>
      <c r="R544" s="211">
        <f>Q544*H544</f>
        <v>882.19099999999992</v>
      </c>
      <c r="S544" s="211">
        <v>0</v>
      </c>
      <c r="T544" s="212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3" t="s">
        <v>133</v>
      </c>
      <c r="AT544" s="213" t="s">
        <v>128</v>
      </c>
      <c r="AU544" s="213" t="s">
        <v>85</v>
      </c>
      <c r="AY544" s="19" t="s">
        <v>126</v>
      </c>
      <c r="BE544" s="214">
        <f>IF(N544="základní",J544,0)</f>
        <v>0</v>
      </c>
      <c r="BF544" s="214">
        <f>IF(N544="snížená",J544,0)</f>
        <v>0</v>
      </c>
      <c r="BG544" s="214">
        <f>IF(N544="zákl. přenesená",J544,0)</f>
        <v>0</v>
      </c>
      <c r="BH544" s="214">
        <f>IF(N544="sníž. přenesená",J544,0)</f>
        <v>0</v>
      </c>
      <c r="BI544" s="214">
        <f>IF(N544="nulová",J544,0)</f>
        <v>0</v>
      </c>
      <c r="BJ544" s="19" t="s">
        <v>83</v>
      </c>
      <c r="BK544" s="214">
        <f>ROUND(I544*H544,2)</f>
        <v>0</v>
      </c>
      <c r="BL544" s="19" t="s">
        <v>133</v>
      </c>
      <c r="BM544" s="213" t="s">
        <v>534</v>
      </c>
    </row>
    <row r="545" s="2" customFormat="1">
      <c r="A545" s="40"/>
      <c r="B545" s="41"/>
      <c r="C545" s="42"/>
      <c r="D545" s="215" t="s">
        <v>135</v>
      </c>
      <c r="E545" s="42"/>
      <c r="F545" s="216" t="s">
        <v>532</v>
      </c>
      <c r="G545" s="42"/>
      <c r="H545" s="42"/>
      <c r="I545" s="217"/>
      <c r="J545" s="42"/>
      <c r="K545" s="42"/>
      <c r="L545" s="46"/>
      <c r="M545" s="218"/>
      <c r="N545" s="219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135</v>
      </c>
      <c r="AU545" s="19" t="s">
        <v>85</v>
      </c>
    </row>
    <row r="546" s="2" customFormat="1">
      <c r="A546" s="40"/>
      <c r="B546" s="41"/>
      <c r="C546" s="42"/>
      <c r="D546" s="215" t="s">
        <v>139</v>
      </c>
      <c r="E546" s="42"/>
      <c r="F546" s="222" t="s">
        <v>535</v>
      </c>
      <c r="G546" s="42"/>
      <c r="H546" s="42"/>
      <c r="I546" s="217"/>
      <c r="J546" s="42"/>
      <c r="K546" s="42"/>
      <c r="L546" s="46"/>
      <c r="M546" s="218"/>
      <c r="N546" s="219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139</v>
      </c>
      <c r="AU546" s="19" t="s">
        <v>85</v>
      </c>
    </row>
    <row r="547" s="13" customFormat="1">
      <c r="A547" s="13"/>
      <c r="B547" s="223"/>
      <c r="C547" s="224"/>
      <c r="D547" s="215" t="s">
        <v>141</v>
      </c>
      <c r="E547" s="225" t="s">
        <v>19</v>
      </c>
      <c r="F547" s="226" t="s">
        <v>536</v>
      </c>
      <c r="G547" s="224"/>
      <c r="H547" s="225" t="s">
        <v>19</v>
      </c>
      <c r="I547" s="227"/>
      <c r="J547" s="224"/>
      <c r="K547" s="224"/>
      <c r="L547" s="228"/>
      <c r="M547" s="229"/>
      <c r="N547" s="230"/>
      <c r="O547" s="230"/>
      <c r="P547" s="230"/>
      <c r="Q547" s="230"/>
      <c r="R547" s="230"/>
      <c r="S547" s="230"/>
      <c r="T547" s="23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2" t="s">
        <v>141</v>
      </c>
      <c r="AU547" s="232" t="s">
        <v>85</v>
      </c>
      <c r="AV547" s="13" t="s">
        <v>83</v>
      </c>
      <c r="AW547" s="13" t="s">
        <v>35</v>
      </c>
      <c r="AX547" s="13" t="s">
        <v>75</v>
      </c>
      <c r="AY547" s="232" t="s">
        <v>126</v>
      </c>
    </row>
    <row r="548" s="14" customFormat="1">
      <c r="A548" s="14"/>
      <c r="B548" s="233"/>
      <c r="C548" s="234"/>
      <c r="D548" s="215" t="s">
        <v>141</v>
      </c>
      <c r="E548" s="235" t="s">
        <v>19</v>
      </c>
      <c r="F548" s="236" t="s">
        <v>279</v>
      </c>
      <c r="G548" s="234"/>
      <c r="H548" s="237">
        <v>4181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3" t="s">
        <v>141</v>
      </c>
      <c r="AU548" s="243" t="s">
        <v>85</v>
      </c>
      <c r="AV548" s="14" t="s">
        <v>85</v>
      </c>
      <c r="AW548" s="14" t="s">
        <v>35</v>
      </c>
      <c r="AX548" s="14" t="s">
        <v>83</v>
      </c>
      <c r="AY548" s="243" t="s">
        <v>126</v>
      </c>
    </row>
    <row r="549" s="2" customFormat="1" ht="16.5" customHeight="1">
      <c r="A549" s="40"/>
      <c r="B549" s="41"/>
      <c r="C549" s="202" t="s">
        <v>537</v>
      </c>
      <c r="D549" s="202" t="s">
        <v>128</v>
      </c>
      <c r="E549" s="203" t="s">
        <v>476</v>
      </c>
      <c r="F549" s="204" t="s">
        <v>477</v>
      </c>
      <c r="G549" s="205" t="s">
        <v>131</v>
      </c>
      <c r="H549" s="206">
        <v>8362</v>
      </c>
      <c r="I549" s="207"/>
      <c r="J549" s="208">
        <f>ROUND(I549*H549,2)</f>
        <v>0</v>
      </c>
      <c r="K549" s="204" t="s">
        <v>132</v>
      </c>
      <c r="L549" s="46"/>
      <c r="M549" s="209" t="s">
        <v>19</v>
      </c>
      <c r="N549" s="210" t="s">
        <v>46</v>
      </c>
      <c r="O549" s="86"/>
      <c r="P549" s="211">
        <f>O549*H549</f>
        <v>0</v>
      </c>
      <c r="Q549" s="211">
        <v>0.00031</v>
      </c>
      <c r="R549" s="211">
        <f>Q549*H549</f>
        <v>2.5922200000000002</v>
      </c>
      <c r="S549" s="211">
        <v>0</v>
      </c>
      <c r="T549" s="212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3" t="s">
        <v>133</v>
      </c>
      <c r="AT549" s="213" t="s">
        <v>128</v>
      </c>
      <c r="AU549" s="213" t="s">
        <v>85</v>
      </c>
      <c r="AY549" s="19" t="s">
        <v>126</v>
      </c>
      <c r="BE549" s="214">
        <f>IF(N549="základní",J549,0)</f>
        <v>0</v>
      </c>
      <c r="BF549" s="214">
        <f>IF(N549="snížená",J549,0)</f>
        <v>0</v>
      </c>
      <c r="BG549" s="214">
        <f>IF(N549="zákl. přenesená",J549,0)</f>
        <v>0</v>
      </c>
      <c r="BH549" s="214">
        <f>IF(N549="sníž. přenesená",J549,0)</f>
        <v>0</v>
      </c>
      <c r="BI549" s="214">
        <f>IF(N549="nulová",J549,0)</f>
        <v>0</v>
      </c>
      <c r="BJ549" s="19" t="s">
        <v>83</v>
      </c>
      <c r="BK549" s="214">
        <f>ROUND(I549*H549,2)</f>
        <v>0</v>
      </c>
      <c r="BL549" s="19" t="s">
        <v>133</v>
      </c>
      <c r="BM549" s="213" t="s">
        <v>538</v>
      </c>
    </row>
    <row r="550" s="2" customFormat="1">
      <c r="A550" s="40"/>
      <c r="B550" s="41"/>
      <c r="C550" s="42"/>
      <c r="D550" s="215" t="s">
        <v>135</v>
      </c>
      <c r="E550" s="42"/>
      <c r="F550" s="216" t="s">
        <v>479</v>
      </c>
      <c r="G550" s="42"/>
      <c r="H550" s="42"/>
      <c r="I550" s="217"/>
      <c r="J550" s="42"/>
      <c r="K550" s="42"/>
      <c r="L550" s="46"/>
      <c r="M550" s="218"/>
      <c r="N550" s="219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135</v>
      </c>
      <c r="AU550" s="19" t="s">
        <v>85</v>
      </c>
    </row>
    <row r="551" s="2" customFormat="1">
      <c r="A551" s="40"/>
      <c r="B551" s="41"/>
      <c r="C551" s="42"/>
      <c r="D551" s="220" t="s">
        <v>137</v>
      </c>
      <c r="E551" s="42"/>
      <c r="F551" s="221" t="s">
        <v>480</v>
      </c>
      <c r="G551" s="42"/>
      <c r="H551" s="42"/>
      <c r="I551" s="217"/>
      <c r="J551" s="42"/>
      <c r="K551" s="42"/>
      <c r="L551" s="46"/>
      <c r="M551" s="218"/>
      <c r="N551" s="219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137</v>
      </c>
      <c r="AU551" s="19" t="s">
        <v>85</v>
      </c>
    </row>
    <row r="552" s="13" customFormat="1">
      <c r="A552" s="13"/>
      <c r="B552" s="223"/>
      <c r="C552" s="224"/>
      <c r="D552" s="215" t="s">
        <v>141</v>
      </c>
      <c r="E552" s="225" t="s">
        <v>19</v>
      </c>
      <c r="F552" s="226" t="s">
        <v>536</v>
      </c>
      <c r="G552" s="224"/>
      <c r="H552" s="225" t="s">
        <v>19</v>
      </c>
      <c r="I552" s="227"/>
      <c r="J552" s="224"/>
      <c r="K552" s="224"/>
      <c r="L552" s="228"/>
      <c r="M552" s="229"/>
      <c r="N552" s="230"/>
      <c r="O552" s="230"/>
      <c r="P552" s="230"/>
      <c r="Q552" s="230"/>
      <c r="R552" s="230"/>
      <c r="S552" s="230"/>
      <c r="T552" s="23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2" t="s">
        <v>141</v>
      </c>
      <c r="AU552" s="232" t="s">
        <v>85</v>
      </c>
      <c r="AV552" s="13" t="s">
        <v>83</v>
      </c>
      <c r="AW552" s="13" t="s">
        <v>35</v>
      </c>
      <c r="AX552" s="13" t="s">
        <v>75</v>
      </c>
      <c r="AY552" s="232" t="s">
        <v>126</v>
      </c>
    </row>
    <row r="553" s="14" customFormat="1">
      <c r="A553" s="14"/>
      <c r="B553" s="233"/>
      <c r="C553" s="234"/>
      <c r="D553" s="215" t="s">
        <v>141</v>
      </c>
      <c r="E553" s="235" t="s">
        <v>19</v>
      </c>
      <c r="F553" s="236" t="s">
        <v>539</v>
      </c>
      <c r="G553" s="234"/>
      <c r="H553" s="237">
        <v>8362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3" t="s">
        <v>141</v>
      </c>
      <c r="AU553" s="243" t="s">
        <v>85</v>
      </c>
      <c r="AV553" s="14" t="s">
        <v>85</v>
      </c>
      <c r="AW553" s="14" t="s">
        <v>35</v>
      </c>
      <c r="AX553" s="14" t="s">
        <v>83</v>
      </c>
      <c r="AY553" s="243" t="s">
        <v>126</v>
      </c>
    </row>
    <row r="554" s="2" customFormat="1" ht="16.5" customHeight="1">
      <c r="A554" s="40"/>
      <c r="B554" s="41"/>
      <c r="C554" s="202" t="s">
        <v>540</v>
      </c>
      <c r="D554" s="202" t="s">
        <v>128</v>
      </c>
      <c r="E554" s="203" t="s">
        <v>541</v>
      </c>
      <c r="F554" s="204" t="s">
        <v>542</v>
      </c>
      <c r="G554" s="205" t="s">
        <v>131</v>
      </c>
      <c r="H554" s="206">
        <v>4181</v>
      </c>
      <c r="I554" s="207"/>
      <c r="J554" s="208">
        <f>ROUND(I554*H554,2)</f>
        <v>0</v>
      </c>
      <c r="K554" s="204" t="s">
        <v>132</v>
      </c>
      <c r="L554" s="46"/>
      <c r="M554" s="209" t="s">
        <v>19</v>
      </c>
      <c r="N554" s="210" t="s">
        <v>46</v>
      </c>
      <c r="O554" s="86"/>
      <c r="P554" s="211">
        <f>O554*H554</f>
        <v>0</v>
      </c>
      <c r="Q554" s="211">
        <v>0.00051000000000000004</v>
      </c>
      <c r="R554" s="211">
        <f>Q554*H554</f>
        <v>2.1323100000000004</v>
      </c>
      <c r="S554" s="211">
        <v>0</v>
      </c>
      <c r="T554" s="212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3" t="s">
        <v>133</v>
      </c>
      <c r="AT554" s="213" t="s">
        <v>128</v>
      </c>
      <c r="AU554" s="213" t="s">
        <v>85</v>
      </c>
      <c r="AY554" s="19" t="s">
        <v>126</v>
      </c>
      <c r="BE554" s="214">
        <f>IF(N554="základní",J554,0)</f>
        <v>0</v>
      </c>
      <c r="BF554" s="214">
        <f>IF(N554="snížená",J554,0)</f>
        <v>0</v>
      </c>
      <c r="BG554" s="214">
        <f>IF(N554="zákl. přenesená",J554,0)</f>
        <v>0</v>
      </c>
      <c r="BH554" s="214">
        <f>IF(N554="sníž. přenesená",J554,0)</f>
        <v>0</v>
      </c>
      <c r="BI554" s="214">
        <f>IF(N554="nulová",J554,0)</f>
        <v>0</v>
      </c>
      <c r="BJ554" s="19" t="s">
        <v>83</v>
      </c>
      <c r="BK554" s="214">
        <f>ROUND(I554*H554,2)</f>
        <v>0</v>
      </c>
      <c r="BL554" s="19" t="s">
        <v>133</v>
      </c>
      <c r="BM554" s="213" t="s">
        <v>543</v>
      </c>
    </row>
    <row r="555" s="2" customFormat="1">
      <c r="A555" s="40"/>
      <c r="B555" s="41"/>
      <c r="C555" s="42"/>
      <c r="D555" s="215" t="s">
        <v>135</v>
      </c>
      <c r="E555" s="42"/>
      <c r="F555" s="216" t="s">
        <v>544</v>
      </c>
      <c r="G555" s="42"/>
      <c r="H555" s="42"/>
      <c r="I555" s="217"/>
      <c r="J555" s="42"/>
      <c r="K555" s="42"/>
      <c r="L555" s="46"/>
      <c r="M555" s="218"/>
      <c r="N555" s="219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135</v>
      </c>
      <c r="AU555" s="19" t="s">
        <v>85</v>
      </c>
    </row>
    <row r="556" s="2" customFormat="1">
      <c r="A556" s="40"/>
      <c r="B556" s="41"/>
      <c r="C556" s="42"/>
      <c r="D556" s="220" t="s">
        <v>137</v>
      </c>
      <c r="E556" s="42"/>
      <c r="F556" s="221" t="s">
        <v>545</v>
      </c>
      <c r="G556" s="42"/>
      <c r="H556" s="42"/>
      <c r="I556" s="217"/>
      <c r="J556" s="42"/>
      <c r="K556" s="42"/>
      <c r="L556" s="46"/>
      <c r="M556" s="218"/>
      <c r="N556" s="219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137</v>
      </c>
      <c r="AU556" s="19" t="s">
        <v>85</v>
      </c>
    </row>
    <row r="557" s="13" customFormat="1">
      <c r="A557" s="13"/>
      <c r="B557" s="223"/>
      <c r="C557" s="224"/>
      <c r="D557" s="215" t="s">
        <v>141</v>
      </c>
      <c r="E557" s="225" t="s">
        <v>19</v>
      </c>
      <c r="F557" s="226" t="s">
        <v>536</v>
      </c>
      <c r="G557" s="224"/>
      <c r="H557" s="225" t="s">
        <v>19</v>
      </c>
      <c r="I557" s="227"/>
      <c r="J557" s="224"/>
      <c r="K557" s="224"/>
      <c r="L557" s="228"/>
      <c r="M557" s="229"/>
      <c r="N557" s="230"/>
      <c r="O557" s="230"/>
      <c r="P557" s="230"/>
      <c r="Q557" s="230"/>
      <c r="R557" s="230"/>
      <c r="S557" s="230"/>
      <c r="T557" s="23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2" t="s">
        <v>141</v>
      </c>
      <c r="AU557" s="232" t="s">
        <v>85</v>
      </c>
      <c r="AV557" s="13" t="s">
        <v>83</v>
      </c>
      <c r="AW557" s="13" t="s">
        <v>35</v>
      </c>
      <c r="AX557" s="13" t="s">
        <v>75</v>
      </c>
      <c r="AY557" s="232" t="s">
        <v>126</v>
      </c>
    </row>
    <row r="558" s="14" customFormat="1">
      <c r="A558" s="14"/>
      <c r="B558" s="233"/>
      <c r="C558" s="234"/>
      <c r="D558" s="215" t="s">
        <v>141</v>
      </c>
      <c r="E558" s="235" t="s">
        <v>19</v>
      </c>
      <c r="F558" s="236" t="s">
        <v>279</v>
      </c>
      <c r="G558" s="234"/>
      <c r="H558" s="237">
        <v>4181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3" t="s">
        <v>141</v>
      </c>
      <c r="AU558" s="243" t="s">
        <v>85</v>
      </c>
      <c r="AV558" s="14" t="s">
        <v>85</v>
      </c>
      <c r="AW558" s="14" t="s">
        <v>35</v>
      </c>
      <c r="AX558" s="14" t="s">
        <v>83</v>
      </c>
      <c r="AY558" s="243" t="s">
        <v>126</v>
      </c>
    </row>
    <row r="559" s="2" customFormat="1" ht="16.5" customHeight="1">
      <c r="A559" s="40"/>
      <c r="B559" s="41"/>
      <c r="C559" s="202" t="s">
        <v>546</v>
      </c>
      <c r="D559" s="202" t="s">
        <v>128</v>
      </c>
      <c r="E559" s="203" t="s">
        <v>547</v>
      </c>
      <c r="F559" s="204" t="s">
        <v>548</v>
      </c>
      <c r="G559" s="205" t="s">
        <v>131</v>
      </c>
      <c r="H559" s="206">
        <v>4181</v>
      </c>
      <c r="I559" s="207"/>
      <c r="J559" s="208">
        <f>ROUND(I559*H559,2)</f>
        <v>0</v>
      </c>
      <c r="K559" s="204" t="s">
        <v>132</v>
      </c>
      <c r="L559" s="46"/>
      <c r="M559" s="209" t="s">
        <v>19</v>
      </c>
      <c r="N559" s="210" t="s">
        <v>46</v>
      </c>
      <c r="O559" s="86"/>
      <c r="P559" s="211">
        <f>O559*H559</f>
        <v>0</v>
      </c>
      <c r="Q559" s="211">
        <v>0.21099999999999999</v>
      </c>
      <c r="R559" s="211">
        <f>Q559*H559</f>
        <v>882.19099999999992</v>
      </c>
      <c r="S559" s="211">
        <v>0</v>
      </c>
      <c r="T559" s="212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3" t="s">
        <v>133</v>
      </c>
      <c r="AT559" s="213" t="s">
        <v>128</v>
      </c>
      <c r="AU559" s="213" t="s">
        <v>85</v>
      </c>
      <c r="AY559" s="19" t="s">
        <v>126</v>
      </c>
      <c r="BE559" s="214">
        <f>IF(N559="základní",J559,0)</f>
        <v>0</v>
      </c>
      <c r="BF559" s="214">
        <f>IF(N559="snížená",J559,0)</f>
        <v>0</v>
      </c>
      <c r="BG559" s="214">
        <f>IF(N559="zákl. přenesená",J559,0)</f>
        <v>0</v>
      </c>
      <c r="BH559" s="214">
        <f>IF(N559="sníž. přenesená",J559,0)</f>
        <v>0</v>
      </c>
      <c r="BI559" s="214">
        <f>IF(N559="nulová",J559,0)</f>
        <v>0</v>
      </c>
      <c r="BJ559" s="19" t="s">
        <v>83</v>
      </c>
      <c r="BK559" s="214">
        <f>ROUND(I559*H559,2)</f>
        <v>0</v>
      </c>
      <c r="BL559" s="19" t="s">
        <v>133</v>
      </c>
      <c r="BM559" s="213" t="s">
        <v>549</v>
      </c>
    </row>
    <row r="560" s="2" customFormat="1">
      <c r="A560" s="40"/>
      <c r="B560" s="41"/>
      <c r="C560" s="42"/>
      <c r="D560" s="215" t="s">
        <v>135</v>
      </c>
      <c r="E560" s="42"/>
      <c r="F560" s="216" t="s">
        <v>550</v>
      </c>
      <c r="G560" s="42"/>
      <c r="H560" s="42"/>
      <c r="I560" s="217"/>
      <c r="J560" s="42"/>
      <c r="K560" s="42"/>
      <c r="L560" s="46"/>
      <c r="M560" s="218"/>
      <c r="N560" s="219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135</v>
      </c>
      <c r="AU560" s="19" t="s">
        <v>85</v>
      </c>
    </row>
    <row r="561" s="2" customFormat="1">
      <c r="A561" s="40"/>
      <c r="B561" s="41"/>
      <c r="C561" s="42"/>
      <c r="D561" s="220" t="s">
        <v>137</v>
      </c>
      <c r="E561" s="42"/>
      <c r="F561" s="221" t="s">
        <v>551</v>
      </c>
      <c r="G561" s="42"/>
      <c r="H561" s="42"/>
      <c r="I561" s="217"/>
      <c r="J561" s="42"/>
      <c r="K561" s="42"/>
      <c r="L561" s="46"/>
      <c r="M561" s="218"/>
      <c r="N561" s="219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137</v>
      </c>
      <c r="AU561" s="19" t="s">
        <v>85</v>
      </c>
    </row>
    <row r="562" s="2" customFormat="1">
      <c r="A562" s="40"/>
      <c r="B562" s="41"/>
      <c r="C562" s="42"/>
      <c r="D562" s="215" t="s">
        <v>139</v>
      </c>
      <c r="E562" s="42"/>
      <c r="F562" s="222" t="s">
        <v>535</v>
      </c>
      <c r="G562" s="42"/>
      <c r="H562" s="42"/>
      <c r="I562" s="217"/>
      <c r="J562" s="42"/>
      <c r="K562" s="42"/>
      <c r="L562" s="46"/>
      <c r="M562" s="218"/>
      <c r="N562" s="219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139</v>
      </c>
      <c r="AU562" s="19" t="s">
        <v>85</v>
      </c>
    </row>
    <row r="563" s="13" customFormat="1">
      <c r="A563" s="13"/>
      <c r="B563" s="223"/>
      <c r="C563" s="224"/>
      <c r="D563" s="215" t="s">
        <v>141</v>
      </c>
      <c r="E563" s="225" t="s">
        <v>19</v>
      </c>
      <c r="F563" s="226" t="s">
        <v>536</v>
      </c>
      <c r="G563" s="224"/>
      <c r="H563" s="225" t="s">
        <v>19</v>
      </c>
      <c r="I563" s="227"/>
      <c r="J563" s="224"/>
      <c r="K563" s="224"/>
      <c r="L563" s="228"/>
      <c r="M563" s="229"/>
      <c r="N563" s="230"/>
      <c r="O563" s="230"/>
      <c r="P563" s="230"/>
      <c r="Q563" s="230"/>
      <c r="R563" s="230"/>
      <c r="S563" s="230"/>
      <c r="T563" s="23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2" t="s">
        <v>141</v>
      </c>
      <c r="AU563" s="232" t="s">
        <v>85</v>
      </c>
      <c r="AV563" s="13" t="s">
        <v>83</v>
      </c>
      <c r="AW563" s="13" t="s">
        <v>35</v>
      </c>
      <c r="AX563" s="13" t="s">
        <v>75</v>
      </c>
      <c r="AY563" s="232" t="s">
        <v>126</v>
      </c>
    </row>
    <row r="564" s="14" customFormat="1">
      <c r="A564" s="14"/>
      <c r="B564" s="233"/>
      <c r="C564" s="234"/>
      <c r="D564" s="215" t="s">
        <v>141</v>
      </c>
      <c r="E564" s="235" t="s">
        <v>19</v>
      </c>
      <c r="F564" s="236" t="s">
        <v>279</v>
      </c>
      <c r="G564" s="234"/>
      <c r="H564" s="237">
        <v>4181</v>
      </c>
      <c r="I564" s="238"/>
      <c r="J564" s="234"/>
      <c r="K564" s="234"/>
      <c r="L564" s="239"/>
      <c r="M564" s="240"/>
      <c r="N564" s="241"/>
      <c r="O564" s="241"/>
      <c r="P564" s="241"/>
      <c r="Q564" s="241"/>
      <c r="R564" s="241"/>
      <c r="S564" s="241"/>
      <c r="T564" s="24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3" t="s">
        <v>141</v>
      </c>
      <c r="AU564" s="243" t="s">
        <v>85</v>
      </c>
      <c r="AV564" s="14" t="s">
        <v>85</v>
      </c>
      <c r="AW564" s="14" t="s">
        <v>35</v>
      </c>
      <c r="AX564" s="14" t="s">
        <v>83</v>
      </c>
      <c r="AY564" s="243" t="s">
        <v>126</v>
      </c>
    </row>
    <row r="565" s="2" customFormat="1" ht="21.75" customHeight="1">
      <c r="A565" s="40"/>
      <c r="B565" s="41"/>
      <c r="C565" s="202" t="s">
        <v>552</v>
      </c>
      <c r="D565" s="202" t="s">
        <v>128</v>
      </c>
      <c r="E565" s="203" t="s">
        <v>553</v>
      </c>
      <c r="F565" s="204" t="s">
        <v>554</v>
      </c>
      <c r="G565" s="205" t="s">
        <v>131</v>
      </c>
      <c r="H565" s="206">
        <v>4181</v>
      </c>
      <c r="I565" s="207"/>
      <c r="J565" s="208">
        <f>ROUND(I565*H565,2)</f>
        <v>0</v>
      </c>
      <c r="K565" s="204" t="s">
        <v>132</v>
      </c>
      <c r="L565" s="46"/>
      <c r="M565" s="209" t="s">
        <v>19</v>
      </c>
      <c r="N565" s="210" t="s">
        <v>46</v>
      </c>
      <c r="O565" s="86"/>
      <c r="P565" s="211">
        <f>O565*H565</f>
        <v>0</v>
      </c>
      <c r="Q565" s="211">
        <v>0.10373</v>
      </c>
      <c r="R565" s="211">
        <f>Q565*H565</f>
        <v>433.69513000000001</v>
      </c>
      <c r="S565" s="211">
        <v>0</v>
      </c>
      <c r="T565" s="212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3" t="s">
        <v>133</v>
      </c>
      <c r="AT565" s="213" t="s">
        <v>128</v>
      </c>
      <c r="AU565" s="213" t="s">
        <v>85</v>
      </c>
      <c r="AY565" s="19" t="s">
        <v>126</v>
      </c>
      <c r="BE565" s="214">
        <f>IF(N565="základní",J565,0)</f>
        <v>0</v>
      </c>
      <c r="BF565" s="214">
        <f>IF(N565="snížená",J565,0)</f>
        <v>0</v>
      </c>
      <c r="BG565" s="214">
        <f>IF(N565="zákl. přenesená",J565,0)</f>
        <v>0</v>
      </c>
      <c r="BH565" s="214">
        <f>IF(N565="sníž. přenesená",J565,0)</f>
        <v>0</v>
      </c>
      <c r="BI565" s="214">
        <f>IF(N565="nulová",J565,0)</f>
        <v>0</v>
      </c>
      <c r="BJ565" s="19" t="s">
        <v>83</v>
      </c>
      <c r="BK565" s="214">
        <f>ROUND(I565*H565,2)</f>
        <v>0</v>
      </c>
      <c r="BL565" s="19" t="s">
        <v>133</v>
      </c>
      <c r="BM565" s="213" t="s">
        <v>555</v>
      </c>
    </row>
    <row r="566" s="2" customFormat="1">
      <c r="A566" s="40"/>
      <c r="B566" s="41"/>
      <c r="C566" s="42"/>
      <c r="D566" s="215" t="s">
        <v>135</v>
      </c>
      <c r="E566" s="42"/>
      <c r="F566" s="216" t="s">
        <v>556</v>
      </c>
      <c r="G566" s="42"/>
      <c r="H566" s="42"/>
      <c r="I566" s="217"/>
      <c r="J566" s="42"/>
      <c r="K566" s="42"/>
      <c r="L566" s="46"/>
      <c r="M566" s="218"/>
      <c r="N566" s="219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135</v>
      </c>
      <c r="AU566" s="19" t="s">
        <v>85</v>
      </c>
    </row>
    <row r="567" s="2" customFormat="1">
      <c r="A567" s="40"/>
      <c r="B567" s="41"/>
      <c r="C567" s="42"/>
      <c r="D567" s="220" t="s">
        <v>137</v>
      </c>
      <c r="E567" s="42"/>
      <c r="F567" s="221" t="s">
        <v>557</v>
      </c>
      <c r="G567" s="42"/>
      <c r="H567" s="42"/>
      <c r="I567" s="217"/>
      <c r="J567" s="42"/>
      <c r="K567" s="42"/>
      <c r="L567" s="46"/>
      <c r="M567" s="218"/>
      <c r="N567" s="219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137</v>
      </c>
      <c r="AU567" s="19" t="s">
        <v>85</v>
      </c>
    </row>
    <row r="568" s="2" customFormat="1">
      <c r="A568" s="40"/>
      <c r="B568" s="41"/>
      <c r="C568" s="42"/>
      <c r="D568" s="215" t="s">
        <v>139</v>
      </c>
      <c r="E568" s="42"/>
      <c r="F568" s="222" t="s">
        <v>494</v>
      </c>
      <c r="G568" s="42"/>
      <c r="H568" s="42"/>
      <c r="I568" s="217"/>
      <c r="J568" s="42"/>
      <c r="K568" s="42"/>
      <c r="L568" s="46"/>
      <c r="M568" s="218"/>
      <c r="N568" s="219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139</v>
      </c>
      <c r="AU568" s="19" t="s">
        <v>85</v>
      </c>
    </row>
    <row r="569" s="13" customFormat="1">
      <c r="A569" s="13"/>
      <c r="B569" s="223"/>
      <c r="C569" s="224"/>
      <c r="D569" s="215" t="s">
        <v>141</v>
      </c>
      <c r="E569" s="225" t="s">
        <v>19</v>
      </c>
      <c r="F569" s="226" t="s">
        <v>536</v>
      </c>
      <c r="G569" s="224"/>
      <c r="H569" s="225" t="s">
        <v>19</v>
      </c>
      <c r="I569" s="227"/>
      <c r="J569" s="224"/>
      <c r="K569" s="224"/>
      <c r="L569" s="228"/>
      <c r="M569" s="229"/>
      <c r="N569" s="230"/>
      <c r="O569" s="230"/>
      <c r="P569" s="230"/>
      <c r="Q569" s="230"/>
      <c r="R569" s="230"/>
      <c r="S569" s="230"/>
      <c r="T569" s="23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2" t="s">
        <v>141</v>
      </c>
      <c r="AU569" s="232" t="s">
        <v>85</v>
      </c>
      <c r="AV569" s="13" t="s">
        <v>83</v>
      </c>
      <c r="AW569" s="13" t="s">
        <v>35</v>
      </c>
      <c r="AX569" s="13" t="s">
        <v>75</v>
      </c>
      <c r="AY569" s="232" t="s">
        <v>126</v>
      </c>
    </row>
    <row r="570" s="14" customFormat="1">
      <c r="A570" s="14"/>
      <c r="B570" s="233"/>
      <c r="C570" s="234"/>
      <c r="D570" s="215" t="s">
        <v>141</v>
      </c>
      <c r="E570" s="235" t="s">
        <v>19</v>
      </c>
      <c r="F570" s="236" t="s">
        <v>279</v>
      </c>
      <c r="G570" s="234"/>
      <c r="H570" s="237">
        <v>4181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3" t="s">
        <v>141</v>
      </c>
      <c r="AU570" s="243" t="s">
        <v>85</v>
      </c>
      <c r="AV570" s="14" t="s">
        <v>85</v>
      </c>
      <c r="AW570" s="14" t="s">
        <v>35</v>
      </c>
      <c r="AX570" s="14" t="s">
        <v>83</v>
      </c>
      <c r="AY570" s="243" t="s">
        <v>126</v>
      </c>
    </row>
    <row r="571" s="12" customFormat="1" ht="22.8" customHeight="1">
      <c r="A571" s="12"/>
      <c r="B571" s="186"/>
      <c r="C571" s="187"/>
      <c r="D571" s="188" t="s">
        <v>74</v>
      </c>
      <c r="E571" s="200" t="s">
        <v>200</v>
      </c>
      <c r="F571" s="200" t="s">
        <v>558</v>
      </c>
      <c r="G571" s="187"/>
      <c r="H571" s="187"/>
      <c r="I571" s="190"/>
      <c r="J571" s="201">
        <f>BK571</f>
        <v>0</v>
      </c>
      <c r="K571" s="187"/>
      <c r="L571" s="192"/>
      <c r="M571" s="193"/>
      <c r="N571" s="194"/>
      <c r="O571" s="194"/>
      <c r="P571" s="195">
        <f>SUM(P572:P575)</f>
        <v>0</v>
      </c>
      <c r="Q571" s="194"/>
      <c r="R571" s="195">
        <f>SUM(R572:R575)</f>
        <v>6.7328000000000001</v>
      </c>
      <c r="S571" s="194"/>
      <c r="T571" s="196">
        <f>SUM(T572:T575)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197" t="s">
        <v>83</v>
      </c>
      <c r="AT571" s="198" t="s">
        <v>74</v>
      </c>
      <c r="AU571" s="198" t="s">
        <v>83</v>
      </c>
      <c r="AY571" s="197" t="s">
        <v>126</v>
      </c>
      <c r="BK571" s="199">
        <f>SUM(BK572:BK575)</f>
        <v>0</v>
      </c>
    </row>
    <row r="572" s="2" customFormat="1" ht="16.5" customHeight="1">
      <c r="A572" s="40"/>
      <c r="B572" s="41"/>
      <c r="C572" s="202" t="s">
        <v>559</v>
      </c>
      <c r="D572" s="202" t="s">
        <v>128</v>
      </c>
      <c r="E572" s="203" t="s">
        <v>560</v>
      </c>
      <c r="F572" s="204" t="s">
        <v>561</v>
      </c>
      <c r="G572" s="205" t="s">
        <v>562</v>
      </c>
      <c r="H572" s="206">
        <v>16</v>
      </c>
      <c r="I572" s="207"/>
      <c r="J572" s="208">
        <f>ROUND(I572*H572,2)</f>
        <v>0</v>
      </c>
      <c r="K572" s="204" t="s">
        <v>132</v>
      </c>
      <c r="L572" s="46"/>
      <c r="M572" s="209" t="s">
        <v>19</v>
      </c>
      <c r="N572" s="210" t="s">
        <v>46</v>
      </c>
      <c r="O572" s="86"/>
      <c r="P572" s="211">
        <f>O572*H572</f>
        <v>0</v>
      </c>
      <c r="Q572" s="211">
        <v>0.42080000000000001</v>
      </c>
      <c r="R572" s="211">
        <f>Q572*H572</f>
        <v>6.7328000000000001</v>
      </c>
      <c r="S572" s="211">
        <v>0</v>
      </c>
      <c r="T572" s="212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3" t="s">
        <v>133</v>
      </c>
      <c r="AT572" s="213" t="s">
        <v>128</v>
      </c>
      <c r="AU572" s="213" t="s">
        <v>85</v>
      </c>
      <c r="AY572" s="19" t="s">
        <v>126</v>
      </c>
      <c r="BE572" s="214">
        <f>IF(N572="základní",J572,0)</f>
        <v>0</v>
      </c>
      <c r="BF572" s="214">
        <f>IF(N572="snížená",J572,0)</f>
        <v>0</v>
      </c>
      <c r="BG572" s="214">
        <f>IF(N572="zákl. přenesená",J572,0)</f>
        <v>0</v>
      </c>
      <c r="BH572" s="214">
        <f>IF(N572="sníž. přenesená",J572,0)</f>
        <v>0</v>
      </c>
      <c r="BI572" s="214">
        <f>IF(N572="nulová",J572,0)</f>
        <v>0</v>
      </c>
      <c r="BJ572" s="19" t="s">
        <v>83</v>
      </c>
      <c r="BK572" s="214">
        <f>ROUND(I572*H572,2)</f>
        <v>0</v>
      </c>
      <c r="BL572" s="19" t="s">
        <v>133</v>
      </c>
      <c r="BM572" s="213" t="s">
        <v>563</v>
      </c>
    </row>
    <row r="573" s="2" customFormat="1">
      <c r="A573" s="40"/>
      <c r="B573" s="41"/>
      <c r="C573" s="42"/>
      <c r="D573" s="215" t="s">
        <v>135</v>
      </c>
      <c r="E573" s="42"/>
      <c r="F573" s="216" t="s">
        <v>561</v>
      </c>
      <c r="G573" s="42"/>
      <c r="H573" s="42"/>
      <c r="I573" s="217"/>
      <c r="J573" s="42"/>
      <c r="K573" s="42"/>
      <c r="L573" s="46"/>
      <c r="M573" s="218"/>
      <c r="N573" s="219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135</v>
      </c>
      <c r="AU573" s="19" t="s">
        <v>85</v>
      </c>
    </row>
    <row r="574" s="2" customFormat="1">
      <c r="A574" s="40"/>
      <c r="B574" s="41"/>
      <c r="C574" s="42"/>
      <c r="D574" s="220" t="s">
        <v>137</v>
      </c>
      <c r="E574" s="42"/>
      <c r="F574" s="221" t="s">
        <v>564</v>
      </c>
      <c r="G574" s="42"/>
      <c r="H574" s="42"/>
      <c r="I574" s="217"/>
      <c r="J574" s="42"/>
      <c r="K574" s="42"/>
      <c r="L574" s="46"/>
      <c r="M574" s="218"/>
      <c r="N574" s="219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137</v>
      </c>
      <c r="AU574" s="19" t="s">
        <v>85</v>
      </c>
    </row>
    <row r="575" s="2" customFormat="1">
      <c r="A575" s="40"/>
      <c r="B575" s="41"/>
      <c r="C575" s="42"/>
      <c r="D575" s="215" t="s">
        <v>139</v>
      </c>
      <c r="E575" s="42"/>
      <c r="F575" s="222" t="s">
        <v>565</v>
      </c>
      <c r="G575" s="42"/>
      <c r="H575" s="42"/>
      <c r="I575" s="217"/>
      <c r="J575" s="42"/>
      <c r="K575" s="42"/>
      <c r="L575" s="46"/>
      <c r="M575" s="218"/>
      <c r="N575" s="219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139</v>
      </c>
      <c r="AU575" s="19" t="s">
        <v>85</v>
      </c>
    </row>
    <row r="576" s="12" customFormat="1" ht="22.8" customHeight="1">
      <c r="A576" s="12"/>
      <c r="B576" s="186"/>
      <c r="C576" s="187"/>
      <c r="D576" s="188" t="s">
        <v>74</v>
      </c>
      <c r="E576" s="200" t="s">
        <v>207</v>
      </c>
      <c r="F576" s="200" t="s">
        <v>566</v>
      </c>
      <c r="G576" s="187"/>
      <c r="H576" s="187"/>
      <c r="I576" s="190"/>
      <c r="J576" s="201">
        <f>BK576</f>
        <v>0</v>
      </c>
      <c r="K576" s="187"/>
      <c r="L576" s="192"/>
      <c r="M576" s="193"/>
      <c r="N576" s="194"/>
      <c r="O576" s="194"/>
      <c r="P576" s="195">
        <f>SUM(P577:P799)</f>
        <v>0</v>
      </c>
      <c r="Q576" s="194"/>
      <c r="R576" s="195">
        <f>SUM(R577:R799)</f>
        <v>276.57541959999998</v>
      </c>
      <c r="S576" s="194"/>
      <c r="T576" s="196">
        <f>SUM(T577:T799)</f>
        <v>55.905999999999999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197" t="s">
        <v>83</v>
      </c>
      <c r="AT576" s="198" t="s">
        <v>74</v>
      </c>
      <c r="AU576" s="198" t="s">
        <v>83</v>
      </c>
      <c r="AY576" s="197" t="s">
        <v>126</v>
      </c>
      <c r="BK576" s="199">
        <f>SUM(BK577:BK799)</f>
        <v>0</v>
      </c>
    </row>
    <row r="577" s="2" customFormat="1" ht="16.5" customHeight="1">
      <c r="A577" s="40"/>
      <c r="B577" s="41"/>
      <c r="C577" s="202" t="s">
        <v>567</v>
      </c>
      <c r="D577" s="202" t="s">
        <v>128</v>
      </c>
      <c r="E577" s="203" t="s">
        <v>568</v>
      </c>
      <c r="F577" s="204" t="s">
        <v>569</v>
      </c>
      <c r="G577" s="205" t="s">
        <v>562</v>
      </c>
      <c r="H577" s="206">
        <v>8</v>
      </c>
      <c r="I577" s="207"/>
      <c r="J577" s="208">
        <f>ROUND(I577*H577,2)</f>
        <v>0</v>
      </c>
      <c r="K577" s="204" t="s">
        <v>132</v>
      </c>
      <c r="L577" s="46"/>
      <c r="M577" s="209" t="s">
        <v>19</v>
      </c>
      <c r="N577" s="210" t="s">
        <v>46</v>
      </c>
      <c r="O577" s="86"/>
      <c r="P577" s="211">
        <f>O577*H577</f>
        <v>0</v>
      </c>
      <c r="Q577" s="211">
        <v>0.034571999999999999</v>
      </c>
      <c r="R577" s="211">
        <f>Q577*H577</f>
        <v>0.27657599999999999</v>
      </c>
      <c r="S577" s="211">
        <v>0</v>
      </c>
      <c r="T577" s="212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3" t="s">
        <v>133</v>
      </c>
      <c r="AT577" s="213" t="s">
        <v>128</v>
      </c>
      <c r="AU577" s="213" t="s">
        <v>85</v>
      </c>
      <c r="AY577" s="19" t="s">
        <v>126</v>
      </c>
      <c r="BE577" s="214">
        <f>IF(N577="základní",J577,0)</f>
        <v>0</v>
      </c>
      <c r="BF577" s="214">
        <f>IF(N577="snížená",J577,0)</f>
        <v>0</v>
      </c>
      <c r="BG577" s="214">
        <f>IF(N577="zákl. přenesená",J577,0)</f>
        <v>0</v>
      </c>
      <c r="BH577" s="214">
        <f>IF(N577="sníž. přenesená",J577,0)</f>
        <v>0</v>
      </c>
      <c r="BI577" s="214">
        <f>IF(N577="nulová",J577,0)</f>
        <v>0</v>
      </c>
      <c r="BJ577" s="19" t="s">
        <v>83</v>
      </c>
      <c r="BK577" s="214">
        <f>ROUND(I577*H577,2)</f>
        <v>0</v>
      </c>
      <c r="BL577" s="19" t="s">
        <v>133</v>
      </c>
      <c r="BM577" s="213" t="s">
        <v>570</v>
      </c>
    </row>
    <row r="578" s="2" customFormat="1">
      <c r="A578" s="40"/>
      <c r="B578" s="41"/>
      <c r="C578" s="42"/>
      <c r="D578" s="215" t="s">
        <v>135</v>
      </c>
      <c r="E578" s="42"/>
      <c r="F578" s="216" t="s">
        <v>571</v>
      </c>
      <c r="G578" s="42"/>
      <c r="H578" s="42"/>
      <c r="I578" s="217"/>
      <c r="J578" s="42"/>
      <c r="K578" s="42"/>
      <c r="L578" s="46"/>
      <c r="M578" s="218"/>
      <c r="N578" s="219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135</v>
      </c>
      <c r="AU578" s="19" t="s">
        <v>85</v>
      </c>
    </row>
    <row r="579" s="2" customFormat="1">
      <c r="A579" s="40"/>
      <c r="B579" s="41"/>
      <c r="C579" s="42"/>
      <c r="D579" s="220" t="s">
        <v>137</v>
      </c>
      <c r="E579" s="42"/>
      <c r="F579" s="221" t="s">
        <v>572</v>
      </c>
      <c r="G579" s="42"/>
      <c r="H579" s="42"/>
      <c r="I579" s="217"/>
      <c r="J579" s="42"/>
      <c r="K579" s="42"/>
      <c r="L579" s="46"/>
      <c r="M579" s="218"/>
      <c r="N579" s="219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137</v>
      </c>
      <c r="AU579" s="19" t="s">
        <v>85</v>
      </c>
    </row>
    <row r="580" s="2" customFormat="1">
      <c r="A580" s="40"/>
      <c r="B580" s="41"/>
      <c r="C580" s="42"/>
      <c r="D580" s="215" t="s">
        <v>139</v>
      </c>
      <c r="E580" s="42"/>
      <c r="F580" s="222" t="s">
        <v>573</v>
      </c>
      <c r="G580" s="42"/>
      <c r="H580" s="42"/>
      <c r="I580" s="217"/>
      <c r="J580" s="42"/>
      <c r="K580" s="42"/>
      <c r="L580" s="46"/>
      <c r="M580" s="218"/>
      <c r="N580" s="219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139</v>
      </c>
      <c r="AU580" s="19" t="s">
        <v>85</v>
      </c>
    </row>
    <row r="581" s="13" customFormat="1">
      <c r="A581" s="13"/>
      <c r="B581" s="223"/>
      <c r="C581" s="224"/>
      <c r="D581" s="215" t="s">
        <v>141</v>
      </c>
      <c r="E581" s="225" t="s">
        <v>19</v>
      </c>
      <c r="F581" s="226" t="s">
        <v>327</v>
      </c>
      <c r="G581" s="224"/>
      <c r="H581" s="225" t="s">
        <v>19</v>
      </c>
      <c r="I581" s="227"/>
      <c r="J581" s="224"/>
      <c r="K581" s="224"/>
      <c r="L581" s="228"/>
      <c r="M581" s="229"/>
      <c r="N581" s="230"/>
      <c r="O581" s="230"/>
      <c r="P581" s="230"/>
      <c r="Q581" s="230"/>
      <c r="R581" s="230"/>
      <c r="S581" s="230"/>
      <c r="T581" s="23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2" t="s">
        <v>141</v>
      </c>
      <c r="AU581" s="232" t="s">
        <v>85</v>
      </c>
      <c r="AV581" s="13" t="s">
        <v>83</v>
      </c>
      <c r="AW581" s="13" t="s">
        <v>35</v>
      </c>
      <c r="AX581" s="13" t="s">
        <v>75</v>
      </c>
      <c r="AY581" s="232" t="s">
        <v>126</v>
      </c>
    </row>
    <row r="582" s="14" customFormat="1">
      <c r="A582" s="14"/>
      <c r="B582" s="233"/>
      <c r="C582" s="234"/>
      <c r="D582" s="215" t="s">
        <v>141</v>
      </c>
      <c r="E582" s="235" t="s">
        <v>19</v>
      </c>
      <c r="F582" s="236" t="s">
        <v>85</v>
      </c>
      <c r="G582" s="234"/>
      <c r="H582" s="237">
        <v>2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3" t="s">
        <v>141</v>
      </c>
      <c r="AU582" s="243" t="s">
        <v>85</v>
      </c>
      <c r="AV582" s="14" t="s">
        <v>85</v>
      </c>
      <c r="AW582" s="14" t="s">
        <v>35</v>
      </c>
      <c r="AX582" s="14" t="s">
        <v>75</v>
      </c>
      <c r="AY582" s="243" t="s">
        <v>126</v>
      </c>
    </row>
    <row r="583" s="13" customFormat="1">
      <c r="A583" s="13"/>
      <c r="B583" s="223"/>
      <c r="C583" s="224"/>
      <c r="D583" s="215" t="s">
        <v>141</v>
      </c>
      <c r="E583" s="225" t="s">
        <v>19</v>
      </c>
      <c r="F583" s="226" t="s">
        <v>465</v>
      </c>
      <c r="G583" s="224"/>
      <c r="H583" s="225" t="s">
        <v>19</v>
      </c>
      <c r="I583" s="227"/>
      <c r="J583" s="224"/>
      <c r="K583" s="224"/>
      <c r="L583" s="228"/>
      <c r="M583" s="229"/>
      <c r="N583" s="230"/>
      <c r="O583" s="230"/>
      <c r="P583" s="230"/>
      <c r="Q583" s="230"/>
      <c r="R583" s="230"/>
      <c r="S583" s="230"/>
      <c r="T583" s="23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2" t="s">
        <v>141</v>
      </c>
      <c r="AU583" s="232" t="s">
        <v>85</v>
      </c>
      <c r="AV583" s="13" t="s">
        <v>83</v>
      </c>
      <c r="AW583" s="13" t="s">
        <v>35</v>
      </c>
      <c r="AX583" s="13" t="s">
        <v>75</v>
      </c>
      <c r="AY583" s="232" t="s">
        <v>126</v>
      </c>
    </row>
    <row r="584" s="14" customFormat="1">
      <c r="A584" s="14"/>
      <c r="B584" s="233"/>
      <c r="C584" s="234"/>
      <c r="D584" s="215" t="s">
        <v>141</v>
      </c>
      <c r="E584" s="235" t="s">
        <v>19</v>
      </c>
      <c r="F584" s="236" t="s">
        <v>85</v>
      </c>
      <c r="G584" s="234"/>
      <c r="H584" s="237">
        <v>2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3" t="s">
        <v>141</v>
      </c>
      <c r="AU584" s="243" t="s">
        <v>85</v>
      </c>
      <c r="AV584" s="14" t="s">
        <v>85</v>
      </c>
      <c r="AW584" s="14" t="s">
        <v>35</v>
      </c>
      <c r="AX584" s="14" t="s">
        <v>75</v>
      </c>
      <c r="AY584" s="243" t="s">
        <v>126</v>
      </c>
    </row>
    <row r="585" s="13" customFormat="1">
      <c r="A585" s="13"/>
      <c r="B585" s="223"/>
      <c r="C585" s="224"/>
      <c r="D585" s="215" t="s">
        <v>141</v>
      </c>
      <c r="E585" s="225" t="s">
        <v>19</v>
      </c>
      <c r="F585" s="226" t="s">
        <v>466</v>
      </c>
      <c r="G585" s="224"/>
      <c r="H585" s="225" t="s">
        <v>19</v>
      </c>
      <c r="I585" s="227"/>
      <c r="J585" s="224"/>
      <c r="K585" s="224"/>
      <c r="L585" s="228"/>
      <c r="M585" s="229"/>
      <c r="N585" s="230"/>
      <c r="O585" s="230"/>
      <c r="P585" s="230"/>
      <c r="Q585" s="230"/>
      <c r="R585" s="230"/>
      <c r="S585" s="230"/>
      <c r="T585" s="23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2" t="s">
        <v>141</v>
      </c>
      <c r="AU585" s="232" t="s">
        <v>85</v>
      </c>
      <c r="AV585" s="13" t="s">
        <v>83</v>
      </c>
      <c r="AW585" s="13" t="s">
        <v>35</v>
      </c>
      <c r="AX585" s="13" t="s">
        <v>75</v>
      </c>
      <c r="AY585" s="232" t="s">
        <v>126</v>
      </c>
    </row>
    <row r="586" s="14" customFormat="1">
      <c r="A586" s="14"/>
      <c r="B586" s="233"/>
      <c r="C586" s="234"/>
      <c r="D586" s="215" t="s">
        <v>141</v>
      </c>
      <c r="E586" s="235" t="s">
        <v>19</v>
      </c>
      <c r="F586" s="236" t="s">
        <v>85</v>
      </c>
      <c r="G586" s="234"/>
      <c r="H586" s="237">
        <v>2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3" t="s">
        <v>141</v>
      </c>
      <c r="AU586" s="243" t="s">
        <v>85</v>
      </c>
      <c r="AV586" s="14" t="s">
        <v>85</v>
      </c>
      <c r="AW586" s="14" t="s">
        <v>35</v>
      </c>
      <c r="AX586" s="14" t="s">
        <v>75</v>
      </c>
      <c r="AY586" s="243" t="s">
        <v>126</v>
      </c>
    </row>
    <row r="587" s="13" customFormat="1">
      <c r="A587" s="13"/>
      <c r="B587" s="223"/>
      <c r="C587" s="224"/>
      <c r="D587" s="215" t="s">
        <v>141</v>
      </c>
      <c r="E587" s="225" t="s">
        <v>19</v>
      </c>
      <c r="F587" s="226" t="s">
        <v>467</v>
      </c>
      <c r="G587" s="224"/>
      <c r="H587" s="225" t="s">
        <v>19</v>
      </c>
      <c r="I587" s="227"/>
      <c r="J587" s="224"/>
      <c r="K587" s="224"/>
      <c r="L587" s="228"/>
      <c r="M587" s="229"/>
      <c r="N587" s="230"/>
      <c r="O587" s="230"/>
      <c r="P587" s="230"/>
      <c r="Q587" s="230"/>
      <c r="R587" s="230"/>
      <c r="S587" s="230"/>
      <c r="T587" s="23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2" t="s">
        <v>141</v>
      </c>
      <c r="AU587" s="232" t="s">
        <v>85</v>
      </c>
      <c r="AV587" s="13" t="s">
        <v>83</v>
      </c>
      <c r="AW587" s="13" t="s">
        <v>35</v>
      </c>
      <c r="AX587" s="13" t="s">
        <v>75</v>
      </c>
      <c r="AY587" s="232" t="s">
        <v>126</v>
      </c>
    </row>
    <row r="588" s="14" customFormat="1">
      <c r="A588" s="14"/>
      <c r="B588" s="233"/>
      <c r="C588" s="234"/>
      <c r="D588" s="215" t="s">
        <v>141</v>
      </c>
      <c r="E588" s="235" t="s">
        <v>19</v>
      </c>
      <c r="F588" s="236" t="s">
        <v>85</v>
      </c>
      <c r="G588" s="234"/>
      <c r="H588" s="237">
        <v>2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3" t="s">
        <v>141</v>
      </c>
      <c r="AU588" s="243" t="s">
        <v>85</v>
      </c>
      <c r="AV588" s="14" t="s">
        <v>85</v>
      </c>
      <c r="AW588" s="14" t="s">
        <v>35</v>
      </c>
      <c r="AX588" s="14" t="s">
        <v>75</v>
      </c>
      <c r="AY588" s="243" t="s">
        <v>126</v>
      </c>
    </row>
    <row r="589" s="15" customFormat="1">
      <c r="A589" s="15"/>
      <c r="B589" s="244"/>
      <c r="C589" s="245"/>
      <c r="D589" s="215" t="s">
        <v>141</v>
      </c>
      <c r="E589" s="246" t="s">
        <v>19</v>
      </c>
      <c r="F589" s="247" t="s">
        <v>146</v>
      </c>
      <c r="G589" s="245"/>
      <c r="H589" s="248">
        <v>8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4" t="s">
        <v>141</v>
      </c>
      <c r="AU589" s="254" t="s">
        <v>85</v>
      </c>
      <c r="AV589" s="15" t="s">
        <v>133</v>
      </c>
      <c r="AW589" s="15" t="s">
        <v>35</v>
      </c>
      <c r="AX589" s="15" t="s">
        <v>83</v>
      </c>
      <c r="AY589" s="254" t="s">
        <v>126</v>
      </c>
    </row>
    <row r="590" s="2" customFormat="1" ht="16.5" customHeight="1">
      <c r="A590" s="40"/>
      <c r="B590" s="41"/>
      <c r="C590" s="202" t="s">
        <v>574</v>
      </c>
      <c r="D590" s="202" t="s">
        <v>128</v>
      </c>
      <c r="E590" s="203" t="s">
        <v>575</v>
      </c>
      <c r="F590" s="204" t="s">
        <v>576</v>
      </c>
      <c r="G590" s="205" t="s">
        <v>577</v>
      </c>
      <c r="H590" s="206">
        <v>8</v>
      </c>
      <c r="I590" s="207"/>
      <c r="J590" s="208">
        <f>ROUND(I590*H590,2)</f>
        <v>0</v>
      </c>
      <c r="K590" s="204" t="s">
        <v>533</v>
      </c>
      <c r="L590" s="46"/>
      <c r="M590" s="209" t="s">
        <v>19</v>
      </c>
      <c r="N590" s="210" t="s">
        <v>46</v>
      </c>
      <c r="O590" s="86"/>
      <c r="P590" s="211">
        <f>O590*H590</f>
        <v>0</v>
      </c>
      <c r="Q590" s="211">
        <v>0</v>
      </c>
      <c r="R590" s="211">
        <f>Q590*H590</f>
        <v>0</v>
      </c>
      <c r="S590" s="211">
        <v>0</v>
      </c>
      <c r="T590" s="212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3" t="s">
        <v>133</v>
      </c>
      <c r="AT590" s="213" t="s">
        <v>128</v>
      </c>
      <c r="AU590" s="213" t="s">
        <v>85</v>
      </c>
      <c r="AY590" s="19" t="s">
        <v>126</v>
      </c>
      <c r="BE590" s="214">
        <f>IF(N590="základní",J590,0)</f>
        <v>0</v>
      </c>
      <c r="BF590" s="214">
        <f>IF(N590="snížená",J590,0)</f>
        <v>0</v>
      </c>
      <c r="BG590" s="214">
        <f>IF(N590="zákl. přenesená",J590,0)</f>
        <v>0</v>
      </c>
      <c r="BH590" s="214">
        <f>IF(N590="sníž. přenesená",J590,0)</f>
        <v>0</v>
      </c>
      <c r="BI590" s="214">
        <f>IF(N590="nulová",J590,0)</f>
        <v>0</v>
      </c>
      <c r="BJ590" s="19" t="s">
        <v>83</v>
      </c>
      <c r="BK590" s="214">
        <f>ROUND(I590*H590,2)</f>
        <v>0</v>
      </c>
      <c r="BL590" s="19" t="s">
        <v>133</v>
      </c>
      <c r="BM590" s="213" t="s">
        <v>578</v>
      </c>
    </row>
    <row r="591" s="2" customFormat="1">
      <c r="A591" s="40"/>
      <c r="B591" s="41"/>
      <c r="C591" s="42"/>
      <c r="D591" s="215" t="s">
        <v>135</v>
      </c>
      <c r="E591" s="42"/>
      <c r="F591" s="216" t="s">
        <v>576</v>
      </c>
      <c r="G591" s="42"/>
      <c r="H591" s="42"/>
      <c r="I591" s="217"/>
      <c r="J591" s="42"/>
      <c r="K591" s="42"/>
      <c r="L591" s="46"/>
      <c r="M591" s="218"/>
      <c r="N591" s="219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135</v>
      </c>
      <c r="AU591" s="19" t="s">
        <v>85</v>
      </c>
    </row>
    <row r="592" s="2" customFormat="1" ht="16.5" customHeight="1">
      <c r="A592" s="40"/>
      <c r="B592" s="41"/>
      <c r="C592" s="202" t="s">
        <v>579</v>
      </c>
      <c r="D592" s="202" t="s">
        <v>128</v>
      </c>
      <c r="E592" s="203" t="s">
        <v>580</v>
      </c>
      <c r="F592" s="204" t="s">
        <v>581</v>
      </c>
      <c r="G592" s="205" t="s">
        <v>285</v>
      </c>
      <c r="H592" s="206">
        <v>824.5</v>
      </c>
      <c r="I592" s="207"/>
      <c r="J592" s="208">
        <f>ROUND(I592*H592,2)</f>
        <v>0</v>
      </c>
      <c r="K592" s="204" t="s">
        <v>132</v>
      </c>
      <c r="L592" s="46"/>
      <c r="M592" s="209" t="s">
        <v>19</v>
      </c>
      <c r="N592" s="210" t="s">
        <v>46</v>
      </c>
      <c r="O592" s="86"/>
      <c r="P592" s="211">
        <f>O592*H592</f>
        <v>0</v>
      </c>
      <c r="Q592" s="211">
        <v>0.00032499999999999999</v>
      </c>
      <c r="R592" s="211">
        <f>Q592*H592</f>
        <v>0.26796249999999999</v>
      </c>
      <c r="S592" s="211">
        <v>0</v>
      </c>
      <c r="T592" s="212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3" t="s">
        <v>133</v>
      </c>
      <c r="AT592" s="213" t="s">
        <v>128</v>
      </c>
      <c r="AU592" s="213" t="s">
        <v>85</v>
      </c>
      <c r="AY592" s="19" t="s">
        <v>126</v>
      </c>
      <c r="BE592" s="214">
        <f>IF(N592="základní",J592,0)</f>
        <v>0</v>
      </c>
      <c r="BF592" s="214">
        <f>IF(N592="snížená",J592,0)</f>
        <v>0</v>
      </c>
      <c r="BG592" s="214">
        <f>IF(N592="zákl. přenesená",J592,0)</f>
        <v>0</v>
      </c>
      <c r="BH592" s="214">
        <f>IF(N592="sníž. přenesená",J592,0)</f>
        <v>0</v>
      </c>
      <c r="BI592" s="214">
        <f>IF(N592="nulová",J592,0)</f>
        <v>0</v>
      </c>
      <c r="BJ592" s="19" t="s">
        <v>83</v>
      </c>
      <c r="BK592" s="214">
        <f>ROUND(I592*H592,2)</f>
        <v>0</v>
      </c>
      <c r="BL592" s="19" t="s">
        <v>133</v>
      </c>
      <c r="BM592" s="213" t="s">
        <v>582</v>
      </c>
    </row>
    <row r="593" s="2" customFormat="1">
      <c r="A593" s="40"/>
      <c r="B593" s="41"/>
      <c r="C593" s="42"/>
      <c r="D593" s="215" t="s">
        <v>135</v>
      </c>
      <c r="E593" s="42"/>
      <c r="F593" s="216" t="s">
        <v>583</v>
      </c>
      <c r="G593" s="42"/>
      <c r="H593" s="42"/>
      <c r="I593" s="217"/>
      <c r="J593" s="42"/>
      <c r="K593" s="42"/>
      <c r="L593" s="46"/>
      <c r="M593" s="218"/>
      <c r="N593" s="219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135</v>
      </c>
      <c r="AU593" s="19" t="s">
        <v>85</v>
      </c>
    </row>
    <row r="594" s="2" customFormat="1">
      <c r="A594" s="40"/>
      <c r="B594" s="41"/>
      <c r="C594" s="42"/>
      <c r="D594" s="220" t="s">
        <v>137</v>
      </c>
      <c r="E594" s="42"/>
      <c r="F594" s="221" t="s">
        <v>584</v>
      </c>
      <c r="G594" s="42"/>
      <c r="H594" s="42"/>
      <c r="I594" s="217"/>
      <c r="J594" s="42"/>
      <c r="K594" s="42"/>
      <c r="L594" s="46"/>
      <c r="M594" s="218"/>
      <c r="N594" s="219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137</v>
      </c>
      <c r="AU594" s="19" t="s">
        <v>85</v>
      </c>
    </row>
    <row r="595" s="2" customFormat="1">
      <c r="A595" s="40"/>
      <c r="B595" s="41"/>
      <c r="C595" s="42"/>
      <c r="D595" s="215" t="s">
        <v>139</v>
      </c>
      <c r="E595" s="42"/>
      <c r="F595" s="222" t="s">
        <v>585</v>
      </c>
      <c r="G595" s="42"/>
      <c r="H595" s="42"/>
      <c r="I595" s="217"/>
      <c r="J595" s="42"/>
      <c r="K595" s="42"/>
      <c r="L595" s="46"/>
      <c r="M595" s="218"/>
      <c r="N595" s="219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139</v>
      </c>
      <c r="AU595" s="19" t="s">
        <v>85</v>
      </c>
    </row>
    <row r="596" s="13" customFormat="1">
      <c r="A596" s="13"/>
      <c r="B596" s="223"/>
      <c r="C596" s="224"/>
      <c r="D596" s="215" t="s">
        <v>141</v>
      </c>
      <c r="E596" s="225" t="s">
        <v>19</v>
      </c>
      <c r="F596" s="226" t="s">
        <v>586</v>
      </c>
      <c r="G596" s="224"/>
      <c r="H596" s="225" t="s">
        <v>19</v>
      </c>
      <c r="I596" s="227"/>
      <c r="J596" s="224"/>
      <c r="K596" s="224"/>
      <c r="L596" s="228"/>
      <c r="M596" s="229"/>
      <c r="N596" s="230"/>
      <c r="O596" s="230"/>
      <c r="P596" s="230"/>
      <c r="Q596" s="230"/>
      <c r="R596" s="230"/>
      <c r="S596" s="230"/>
      <c r="T596" s="23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2" t="s">
        <v>141</v>
      </c>
      <c r="AU596" s="232" t="s">
        <v>85</v>
      </c>
      <c r="AV596" s="13" t="s">
        <v>83</v>
      </c>
      <c r="AW596" s="13" t="s">
        <v>35</v>
      </c>
      <c r="AX596" s="13" t="s">
        <v>75</v>
      </c>
      <c r="AY596" s="232" t="s">
        <v>126</v>
      </c>
    </row>
    <row r="597" s="14" customFormat="1">
      <c r="A597" s="14"/>
      <c r="B597" s="233"/>
      <c r="C597" s="234"/>
      <c r="D597" s="215" t="s">
        <v>141</v>
      </c>
      <c r="E597" s="235" t="s">
        <v>19</v>
      </c>
      <c r="F597" s="236" t="s">
        <v>587</v>
      </c>
      <c r="G597" s="234"/>
      <c r="H597" s="237">
        <v>212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3" t="s">
        <v>141</v>
      </c>
      <c r="AU597" s="243" t="s">
        <v>85</v>
      </c>
      <c r="AV597" s="14" t="s">
        <v>85</v>
      </c>
      <c r="AW597" s="14" t="s">
        <v>35</v>
      </c>
      <c r="AX597" s="14" t="s">
        <v>75</v>
      </c>
      <c r="AY597" s="243" t="s">
        <v>126</v>
      </c>
    </row>
    <row r="598" s="13" customFormat="1">
      <c r="A598" s="13"/>
      <c r="B598" s="223"/>
      <c r="C598" s="224"/>
      <c r="D598" s="215" t="s">
        <v>141</v>
      </c>
      <c r="E598" s="225" t="s">
        <v>19</v>
      </c>
      <c r="F598" s="226" t="s">
        <v>588</v>
      </c>
      <c r="G598" s="224"/>
      <c r="H598" s="225" t="s">
        <v>19</v>
      </c>
      <c r="I598" s="227"/>
      <c r="J598" s="224"/>
      <c r="K598" s="224"/>
      <c r="L598" s="228"/>
      <c r="M598" s="229"/>
      <c r="N598" s="230"/>
      <c r="O598" s="230"/>
      <c r="P598" s="230"/>
      <c r="Q598" s="230"/>
      <c r="R598" s="230"/>
      <c r="S598" s="230"/>
      <c r="T598" s="23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2" t="s">
        <v>141</v>
      </c>
      <c r="AU598" s="232" t="s">
        <v>85</v>
      </c>
      <c r="AV598" s="13" t="s">
        <v>83</v>
      </c>
      <c r="AW598" s="13" t="s">
        <v>35</v>
      </c>
      <c r="AX598" s="13" t="s">
        <v>75</v>
      </c>
      <c r="AY598" s="232" t="s">
        <v>126</v>
      </c>
    </row>
    <row r="599" s="14" customFormat="1">
      <c r="A599" s="14"/>
      <c r="B599" s="233"/>
      <c r="C599" s="234"/>
      <c r="D599" s="215" t="s">
        <v>141</v>
      </c>
      <c r="E599" s="235" t="s">
        <v>19</v>
      </c>
      <c r="F599" s="236" t="s">
        <v>589</v>
      </c>
      <c r="G599" s="234"/>
      <c r="H599" s="237">
        <v>324.5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3" t="s">
        <v>141</v>
      </c>
      <c r="AU599" s="243" t="s">
        <v>85</v>
      </c>
      <c r="AV599" s="14" t="s">
        <v>85</v>
      </c>
      <c r="AW599" s="14" t="s">
        <v>35</v>
      </c>
      <c r="AX599" s="14" t="s">
        <v>75</v>
      </c>
      <c r="AY599" s="243" t="s">
        <v>126</v>
      </c>
    </row>
    <row r="600" s="13" customFormat="1">
      <c r="A600" s="13"/>
      <c r="B600" s="223"/>
      <c r="C600" s="224"/>
      <c r="D600" s="215" t="s">
        <v>141</v>
      </c>
      <c r="E600" s="225" t="s">
        <v>19</v>
      </c>
      <c r="F600" s="226" t="s">
        <v>590</v>
      </c>
      <c r="G600" s="224"/>
      <c r="H600" s="225" t="s">
        <v>19</v>
      </c>
      <c r="I600" s="227"/>
      <c r="J600" s="224"/>
      <c r="K600" s="224"/>
      <c r="L600" s="228"/>
      <c r="M600" s="229"/>
      <c r="N600" s="230"/>
      <c r="O600" s="230"/>
      <c r="P600" s="230"/>
      <c r="Q600" s="230"/>
      <c r="R600" s="230"/>
      <c r="S600" s="230"/>
      <c r="T600" s="23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2" t="s">
        <v>141</v>
      </c>
      <c r="AU600" s="232" t="s">
        <v>85</v>
      </c>
      <c r="AV600" s="13" t="s">
        <v>83</v>
      </c>
      <c r="AW600" s="13" t="s">
        <v>35</v>
      </c>
      <c r="AX600" s="13" t="s">
        <v>75</v>
      </c>
      <c r="AY600" s="232" t="s">
        <v>126</v>
      </c>
    </row>
    <row r="601" s="14" customFormat="1">
      <c r="A601" s="14"/>
      <c r="B601" s="233"/>
      <c r="C601" s="234"/>
      <c r="D601" s="215" t="s">
        <v>141</v>
      </c>
      <c r="E601" s="235" t="s">
        <v>19</v>
      </c>
      <c r="F601" s="236" t="s">
        <v>591</v>
      </c>
      <c r="G601" s="234"/>
      <c r="H601" s="237">
        <v>288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3" t="s">
        <v>141</v>
      </c>
      <c r="AU601" s="243" t="s">
        <v>85</v>
      </c>
      <c r="AV601" s="14" t="s">
        <v>85</v>
      </c>
      <c r="AW601" s="14" t="s">
        <v>35</v>
      </c>
      <c r="AX601" s="14" t="s">
        <v>75</v>
      </c>
      <c r="AY601" s="243" t="s">
        <v>126</v>
      </c>
    </row>
    <row r="602" s="15" customFormat="1">
      <c r="A602" s="15"/>
      <c r="B602" s="244"/>
      <c r="C602" s="245"/>
      <c r="D602" s="215" t="s">
        <v>141</v>
      </c>
      <c r="E602" s="246" t="s">
        <v>19</v>
      </c>
      <c r="F602" s="247" t="s">
        <v>146</v>
      </c>
      <c r="G602" s="245"/>
      <c r="H602" s="248">
        <v>824.5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4" t="s">
        <v>141</v>
      </c>
      <c r="AU602" s="254" t="s">
        <v>85</v>
      </c>
      <c r="AV602" s="15" t="s">
        <v>133</v>
      </c>
      <c r="AW602" s="15" t="s">
        <v>35</v>
      </c>
      <c r="AX602" s="15" t="s">
        <v>83</v>
      </c>
      <c r="AY602" s="254" t="s">
        <v>126</v>
      </c>
    </row>
    <row r="603" s="2" customFormat="1" ht="16.5" customHeight="1">
      <c r="A603" s="40"/>
      <c r="B603" s="41"/>
      <c r="C603" s="202" t="s">
        <v>592</v>
      </c>
      <c r="D603" s="202" t="s">
        <v>128</v>
      </c>
      <c r="E603" s="203" t="s">
        <v>593</v>
      </c>
      <c r="F603" s="204" t="s">
        <v>594</v>
      </c>
      <c r="G603" s="205" t="s">
        <v>285</v>
      </c>
      <c r="H603" s="206">
        <v>51.5</v>
      </c>
      <c r="I603" s="207"/>
      <c r="J603" s="208">
        <f>ROUND(I603*H603,2)</f>
        <v>0</v>
      </c>
      <c r="K603" s="204" t="s">
        <v>132</v>
      </c>
      <c r="L603" s="46"/>
      <c r="M603" s="209" t="s">
        <v>19</v>
      </c>
      <c r="N603" s="210" t="s">
        <v>46</v>
      </c>
      <c r="O603" s="86"/>
      <c r="P603" s="211">
        <f>O603*H603</f>
        <v>0</v>
      </c>
      <c r="Q603" s="211">
        <v>0.0001092</v>
      </c>
      <c r="R603" s="211">
        <f>Q603*H603</f>
        <v>0.0056238</v>
      </c>
      <c r="S603" s="211">
        <v>0</v>
      </c>
      <c r="T603" s="212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3" t="s">
        <v>133</v>
      </c>
      <c r="AT603" s="213" t="s">
        <v>128</v>
      </c>
      <c r="AU603" s="213" t="s">
        <v>85</v>
      </c>
      <c r="AY603" s="19" t="s">
        <v>126</v>
      </c>
      <c r="BE603" s="214">
        <f>IF(N603="základní",J603,0)</f>
        <v>0</v>
      </c>
      <c r="BF603" s="214">
        <f>IF(N603="snížená",J603,0)</f>
        <v>0</v>
      </c>
      <c r="BG603" s="214">
        <f>IF(N603="zákl. přenesená",J603,0)</f>
        <v>0</v>
      </c>
      <c r="BH603" s="214">
        <f>IF(N603="sníž. přenesená",J603,0)</f>
        <v>0</v>
      </c>
      <c r="BI603" s="214">
        <f>IF(N603="nulová",J603,0)</f>
        <v>0</v>
      </c>
      <c r="BJ603" s="19" t="s">
        <v>83</v>
      </c>
      <c r="BK603" s="214">
        <f>ROUND(I603*H603,2)</f>
        <v>0</v>
      </c>
      <c r="BL603" s="19" t="s">
        <v>133</v>
      </c>
      <c r="BM603" s="213" t="s">
        <v>595</v>
      </c>
    </row>
    <row r="604" s="2" customFormat="1">
      <c r="A604" s="40"/>
      <c r="B604" s="41"/>
      <c r="C604" s="42"/>
      <c r="D604" s="215" t="s">
        <v>135</v>
      </c>
      <c r="E604" s="42"/>
      <c r="F604" s="216" t="s">
        <v>596</v>
      </c>
      <c r="G604" s="42"/>
      <c r="H604" s="42"/>
      <c r="I604" s="217"/>
      <c r="J604" s="42"/>
      <c r="K604" s="42"/>
      <c r="L604" s="46"/>
      <c r="M604" s="218"/>
      <c r="N604" s="219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135</v>
      </c>
      <c r="AU604" s="19" t="s">
        <v>85</v>
      </c>
    </row>
    <row r="605" s="2" customFormat="1">
      <c r="A605" s="40"/>
      <c r="B605" s="41"/>
      <c r="C605" s="42"/>
      <c r="D605" s="220" t="s">
        <v>137</v>
      </c>
      <c r="E605" s="42"/>
      <c r="F605" s="221" t="s">
        <v>597</v>
      </c>
      <c r="G605" s="42"/>
      <c r="H605" s="42"/>
      <c r="I605" s="217"/>
      <c r="J605" s="42"/>
      <c r="K605" s="42"/>
      <c r="L605" s="46"/>
      <c r="M605" s="218"/>
      <c r="N605" s="219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137</v>
      </c>
      <c r="AU605" s="19" t="s">
        <v>85</v>
      </c>
    </row>
    <row r="606" s="2" customFormat="1">
      <c r="A606" s="40"/>
      <c r="B606" s="41"/>
      <c r="C606" s="42"/>
      <c r="D606" s="215" t="s">
        <v>139</v>
      </c>
      <c r="E606" s="42"/>
      <c r="F606" s="222" t="s">
        <v>585</v>
      </c>
      <c r="G606" s="42"/>
      <c r="H606" s="42"/>
      <c r="I606" s="217"/>
      <c r="J606" s="42"/>
      <c r="K606" s="42"/>
      <c r="L606" s="46"/>
      <c r="M606" s="218"/>
      <c r="N606" s="219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139</v>
      </c>
      <c r="AU606" s="19" t="s">
        <v>85</v>
      </c>
    </row>
    <row r="607" s="13" customFormat="1">
      <c r="A607" s="13"/>
      <c r="B607" s="223"/>
      <c r="C607" s="224"/>
      <c r="D607" s="215" t="s">
        <v>141</v>
      </c>
      <c r="E607" s="225" t="s">
        <v>19</v>
      </c>
      <c r="F607" s="226" t="s">
        <v>598</v>
      </c>
      <c r="G607" s="224"/>
      <c r="H607" s="225" t="s">
        <v>19</v>
      </c>
      <c r="I607" s="227"/>
      <c r="J607" s="224"/>
      <c r="K607" s="224"/>
      <c r="L607" s="228"/>
      <c r="M607" s="229"/>
      <c r="N607" s="230"/>
      <c r="O607" s="230"/>
      <c r="P607" s="230"/>
      <c r="Q607" s="230"/>
      <c r="R607" s="230"/>
      <c r="S607" s="230"/>
      <c r="T607" s="23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2" t="s">
        <v>141</v>
      </c>
      <c r="AU607" s="232" t="s">
        <v>85</v>
      </c>
      <c r="AV607" s="13" t="s">
        <v>83</v>
      </c>
      <c r="AW607" s="13" t="s">
        <v>35</v>
      </c>
      <c r="AX607" s="13" t="s">
        <v>75</v>
      </c>
      <c r="AY607" s="232" t="s">
        <v>126</v>
      </c>
    </row>
    <row r="608" s="14" customFormat="1">
      <c r="A608" s="14"/>
      <c r="B608" s="233"/>
      <c r="C608" s="234"/>
      <c r="D608" s="215" t="s">
        <v>141</v>
      </c>
      <c r="E608" s="235" t="s">
        <v>19</v>
      </c>
      <c r="F608" s="236" t="s">
        <v>599</v>
      </c>
      <c r="G608" s="234"/>
      <c r="H608" s="237">
        <v>51.5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3" t="s">
        <v>141</v>
      </c>
      <c r="AU608" s="243" t="s">
        <v>85</v>
      </c>
      <c r="AV608" s="14" t="s">
        <v>85</v>
      </c>
      <c r="AW608" s="14" t="s">
        <v>35</v>
      </c>
      <c r="AX608" s="14" t="s">
        <v>83</v>
      </c>
      <c r="AY608" s="243" t="s">
        <v>126</v>
      </c>
    </row>
    <row r="609" s="2" customFormat="1" ht="16.5" customHeight="1">
      <c r="A609" s="40"/>
      <c r="B609" s="41"/>
      <c r="C609" s="202" t="s">
        <v>600</v>
      </c>
      <c r="D609" s="202" t="s">
        <v>128</v>
      </c>
      <c r="E609" s="203" t="s">
        <v>601</v>
      </c>
      <c r="F609" s="204" t="s">
        <v>602</v>
      </c>
      <c r="G609" s="205" t="s">
        <v>285</v>
      </c>
      <c r="H609" s="206">
        <v>860.5</v>
      </c>
      <c r="I609" s="207"/>
      <c r="J609" s="208">
        <f>ROUND(I609*H609,2)</f>
        <v>0</v>
      </c>
      <c r="K609" s="204" t="s">
        <v>132</v>
      </c>
      <c r="L609" s="46"/>
      <c r="M609" s="209" t="s">
        <v>19</v>
      </c>
      <c r="N609" s="210" t="s">
        <v>46</v>
      </c>
      <c r="O609" s="86"/>
      <c r="P609" s="211">
        <f>O609*H609</f>
        <v>0</v>
      </c>
      <c r="Q609" s="211">
        <v>0.00064999999999999997</v>
      </c>
      <c r="R609" s="211">
        <f>Q609*H609</f>
        <v>0.55932499999999996</v>
      </c>
      <c r="S609" s="211">
        <v>0</v>
      </c>
      <c r="T609" s="212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3" t="s">
        <v>133</v>
      </c>
      <c r="AT609" s="213" t="s">
        <v>128</v>
      </c>
      <c r="AU609" s="213" t="s">
        <v>85</v>
      </c>
      <c r="AY609" s="19" t="s">
        <v>126</v>
      </c>
      <c r="BE609" s="214">
        <f>IF(N609="základní",J609,0)</f>
        <v>0</v>
      </c>
      <c r="BF609" s="214">
        <f>IF(N609="snížená",J609,0)</f>
        <v>0</v>
      </c>
      <c r="BG609" s="214">
        <f>IF(N609="zákl. přenesená",J609,0)</f>
        <v>0</v>
      </c>
      <c r="BH609" s="214">
        <f>IF(N609="sníž. přenesená",J609,0)</f>
        <v>0</v>
      </c>
      <c r="BI609" s="214">
        <f>IF(N609="nulová",J609,0)</f>
        <v>0</v>
      </c>
      <c r="BJ609" s="19" t="s">
        <v>83</v>
      </c>
      <c r="BK609" s="214">
        <f>ROUND(I609*H609,2)</f>
        <v>0</v>
      </c>
      <c r="BL609" s="19" t="s">
        <v>133</v>
      </c>
      <c r="BM609" s="213" t="s">
        <v>603</v>
      </c>
    </row>
    <row r="610" s="2" customFormat="1">
      <c r="A610" s="40"/>
      <c r="B610" s="41"/>
      <c r="C610" s="42"/>
      <c r="D610" s="215" t="s">
        <v>135</v>
      </c>
      <c r="E610" s="42"/>
      <c r="F610" s="216" t="s">
        <v>604</v>
      </c>
      <c r="G610" s="42"/>
      <c r="H610" s="42"/>
      <c r="I610" s="217"/>
      <c r="J610" s="42"/>
      <c r="K610" s="42"/>
      <c r="L610" s="46"/>
      <c r="M610" s="218"/>
      <c r="N610" s="219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135</v>
      </c>
      <c r="AU610" s="19" t="s">
        <v>85</v>
      </c>
    </row>
    <row r="611" s="2" customFormat="1">
      <c r="A611" s="40"/>
      <c r="B611" s="41"/>
      <c r="C611" s="42"/>
      <c r="D611" s="220" t="s">
        <v>137</v>
      </c>
      <c r="E611" s="42"/>
      <c r="F611" s="221" t="s">
        <v>605</v>
      </c>
      <c r="G611" s="42"/>
      <c r="H611" s="42"/>
      <c r="I611" s="217"/>
      <c r="J611" s="42"/>
      <c r="K611" s="42"/>
      <c r="L611" s="46"/>
      <c r="M611" s="218"/>
      <c r="N611" s="219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137</v>
      </c>
      <c r="AU611" s="19" t="s">
        <v>85</v>
      </c>
    </row>
    <row r="612" s="2" customFormat="1">
      <c r="A612" s="40"/>
      <c r="B612" s="41"/>
      <c r="C612" s="42"/>
      <c r="D612" s="215" t="s">
        <v>139</v>
      </c>
      <c r="E612" s="42"/>
      <c r="F612" s="222" t="s">
        <v>585</v>
      </c>
      <c r="G612" s="42"/>
      <c r="H612" s="42"/>
      <c r="I612" s="217"/>
      <c r="J612" s="42"/>
      <c r="K612" s="42"/>
      <c r="L612" s="46"/>
      <c r="M612" s="218"/>
      <c r="N612" s="219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139</v>
      </c>
      <c r="AU612" s="19" t="s">
        <v>85</v>
      </c>
    </row>
    <row r="613" s="13" customFormat="1">
      <c r="A613" s="13"/>
      <c r="B613" s="223"/>
      <c r="C613" s="224"/>
      <c r="D613" s="215" t="s">
        <v>141</v>
      </c>
      <c r="E613" s="225" t="s">
        <v>19</v>
      </c>
      <c r="F613" s="226" t="s">
        <v>606</v>
      </c>
      <c r="G613" s="224"/>
      <c r="H613" s="225" t="s">
        <v>19</v>
      </c>
      <c r="I613" s="227"/>
      <c r="J613" s="224"/>
      <c r="K613" s="224"/>
      <c r="L613" s="228"/>
      <c r="M613" s="229"/>
      <c r="N613" s="230"/>
      <c r="O613" s="230"/>
      <c r="P613" s="230"/>
      <c r="Q613" s="230"/>
      <c r="R613" s="230"/>
      <c r="S613" s="230"/>
      <c r="T613" s="23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2" t="s">
        <v>141</v>
      </c>
      <c r="AU613" s="232" t="s">
        <v>85</v>
      </c>
      <c r="AV613" s="13" t="s">
        <v>83</v>
      </c>
      <c r="AW613" s="13" t="s">
        <v>35</v>
      </c>
      <c r="AX613" s="13" t="s">
        <v>75</v>
      </c>
      <c r="AY613" s="232" t="s">
        <v>126</v>
      </c>
    </row>
    <row r="614" s="14" customFormat="1">
      <c r="A614" s="14"/>
      <c r="B614" s="233"/>
      <c r="C614" s="234"/>
      <c r="D614" s="215" t="s">
        <v>141</v>
      </c>
      <c r="E614" s="235" t="s">
        <v>19</v>
      </c>
      <c r="F614" s="236" t="s">
        <v>607</v>
      </c>
      <c r="G614" s="234"/>
      <c r="H614" s="237">
        <v>851.5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3" t="s">
        <v>141</v>
      </c>
      <c r="AU614" s="243" t="s">
        <v>85</v>
      </c>
      <c r="AV614" s="14" t="s">
        <v>85</v>
      </c>
      <c r="AW614" s="14" t="s">
        <v>35</v>
      </c>
      <c r="AX614" s="14" t="s">
        <v>75</v>
      </c>
      <c r="AY614" s="243" t="s">
        <v>126</v>
      </c>
    </row>
    <row r="615" s="13" customFormat="1">
      <c r="A615" s="13"/>
      <c r="B615" s="223"/>
      <c r="C615" s="224"/>
      <c r="D615" s="215" t="s">
        <v>141</v>
      </c>
      <c r="E615" s="225" t="s">
        <v>19</v>
      </c>
      <c r="F615" s="226" t="s">
        <v>590</v>
      </c>
      <c r="G615" s="224"/>
      <c r="H615" s="225" t="s">
        <v>19</v>
      </c>
      <c r="I615" s="227"/>
      <c r="J615" s="224"/>
      <c r="K615" s="224"/>
      <c r="L615" s="228"/>
      <c r="M615" s="229"/>
      <c r="N615" s="230"/>
      <c r="O615" s="230"/>
      <c r="P615" s="230"/>
      <c r="Q615" s="230"/>
      <c r="R615" s="230"/>
      <c r="S615" s="230"/>
      <c r="T615" s="23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2" t="s">
        <v>141</v>
      </c>
      <c r="AU615" s="232" t="s">
        <v>85</v>
      </c>
      <c r="AV615" s="13" t="s">
        <v>83</v>
      </c>
      <c r="AW615" s="13" t="s">
        <v>35</v>
      </c>
      <c r="AX615" s="13" t="s">
        <v>75</v>
      </c>
      <c r="AY615" s="232" t="s">
        <v>126</v>
      </c>
    </row>
    <row r="616" s="14" customFormat="1">
      <c r="A616" s="14"/>
      <c r="B616" s="233"/>
      <c r="C616" s="234"/>
      <c r="D616" s="215" t="s">
        <v>141</v>
      </c>
      <c r="E616" s="235" t="s">
        <v>19</v>
      </c>
      <c r="F616" s="236" t="s">
        <v>207</v>
      </c>
      <c r="G616" s="234"/>
      <c r="H616" s="237">
        <v>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3" t="s">
        <v>141</v>
      </c>
      <c r="AU616" s="243" t="s">
        <v>85</v>
      </c>
      <c r="AV616" s="14" t="s">
        <v>85</v>
      </c>
      <c r="AW616" s="14" t="s">
        <v>35</v>
      </c>
      <c r="AX616" s="14" t="s">
        <v>75</v>
      </c>
      <c r="AY616" s="243" t="s">
        <v>126</v>
      </c>
    </row>
    <row r="617" s="15" customFormat="1">
      <c r="A617" s="15"/>
      <c r="B617" s="244"/>
      <c r="C617" s="245"/>
      <c r="D617" s="215" t="s">
        <v>141</v>
      </c>
      <c r="E617" s="246" t="s">
        <v>19</v>
      </c>
      <c r="F617" s="247" t="s">
        <v>146</v>
      </c>
      <c r="G617" s="245"/>
      <c r="H617" s="248">
        <v>860.5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4" t="s">
        <v>141</v>
      </c>
      <c r="AU617" s="254" t="s">
        <v>85</v>
      </c>
      <c r="AV617" s="15" t="s">
        <v>133</v>
      </c>
      <c r="AW617" s="15" t="s">
        <v>35</v>
      </c>
      <c r="AX617" s="15" t="s">
        <v>83</v>
      </c>
      <c r="AY617" s="254" t="s">
        <v>126</v>
      </c>
    </row>
    <row r="618" s="2" customFormat="1" ht="16.5" customHeight="1">
      <c r="A618" s="40"/>
      <c r="B618" s="41"/>
      <c r="C618" s="202" t="s">
        <v>608</v>
      </c>
      <c r="D618" s="202" t="s">
        <v>128</v>
      </c>
      <c r="E618" s="203" t="s">
        <v>609</v>
      </c>
      <c r="F618" s="204" t="s">
        <v>610</v>
      </c>
      <c r="G618" s="205" t="s">
        <v>285</v>
      </c>
      <c r="H618" s="206">
        <v>137</v>
      </c>
      <c r="I618" s="207"/>
      <c r="J618" s="208">
        <f>ROUND(I618*H618,2)</f>
        <v>0</v>
      </c>
      <c r="K618" s="204" t="s">
        <v>132</v>
      </c>
      <c r="L618" s="46"/>
      <c r="M618" s="209" t="s">
        <v>19</v>
      </c>
      <c r="N618" s="210" t="s">
        <v>46</v>
      </c>
      <c r="O618" s="86"/>
      <c r="P618" s="211">
        <f>O618*H618</f>
        <v>0</v>
      </c>
      <c r="Q618" s="211">
        <v>0.00038400000000000001</v>
      </c>
      <c r="R618" s="211">
        <f>Q618*H618</f>
        <v>0.052608000000000002</v>
      </c>
      <c r="S618" s="211">
        <v>0</v>
      </c>
      <c r="T618" s="212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3" t="s">
        <v>133</v>
      </c>
      <c r="AT618" s="213" t="s">
        <v>128</v>
      </c>
      <c r="AU618" s="213" t="s">
        <v>85</v>
      </c>
      <c r="AY618" s="19" t="s">
        <v>126</v>
      </c>
      <c r="BE618" s="214">
        <f>IF(N618="základní",J618,0)</f>
        <v>0</v>
      </c>
      <c r="BF618" s="214">
        <f>IF(N618="snížená",J618,0)</f>
        <v>0</v>
      </c>
      <c r="BG618" s="214">
        <f>IF(N618="zákl. přenesená",J618,0)</f>
        <v>0</v>
      </c>
      <c r="BH618" s="214">
        <f>IF(N618="sníž. přenesená",J618,0)</f>
        <v>0</v>
      </c>
      <c r="BI618" s="214">
        <f>IF(N618="nulová",J618,0)</f>
        <v>0</v>
      </c>
      <c r="BJ618" s="19" t="s">
        <v>83</v>
      </c>
      <c r="BK618" s="214">
        <f>ROUND(I618*H618,2)</f>
        <v>0</v>
      </c>
      <c r="BL618" s="19" t="s">
        <v>133</v>
      </c>
      <c r="BM618" s="213" t="s">
        <v>611</v>
      </c>
    </row>
    <row r="619" s="2" customFormat="1">
      <c r="A619" s="40"/>
      <c r="B619" s="41"/>
      <c r="C619" s="42"/>
      <c r="D619" s="215" t="s">
        <v>135</v>
      </c>
      <c r="E619" s="42"/>
      <c r="F619" s="216" t="s">
        <v>612</v>
      </c>
      <c r="G619" s="42"/>
      <c r="H619" s="42"/>
      <c r="I619" s="217"/>
      <c r="J619" s="42"/>
      <c r="K619" s="42"/>
      <c r="L619" s="46"/>
      <c r="M619" s="218"/>
      <c r="N619" s="219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135</v>
      </c>
      <c r="AU619" s="19" t="s">
        <v>85</v>
      </c>
    </row>
    <row r="620" s="2" customFormat="1">
      <c r="A620" s="40"/>
      <c r="B620" s="41"/>
      <c r="C620" s="42"/>
      <c r="D620" s="220" t="s">
        <v>137</v>
      </c>
      <c r="E620" s="42"/>
      <c r="F620" s="221" t="s">
        <v>613</v>
      </c>
      <c r="G620" s="42"/>
      <c r="H620" s="42"/>
      <c r="I620" s="217"/>
      <c r="J620" s="42"/>
      <c r="K620" s="42"/>
      <c r="L620" s="46"/>
      <c r="M620" s="218"/>
      <c r="N620" s="219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137</v>
      </c>
      <c r="AU620" s="19" t="s">
        <v>85</v>
      </c>
    </row>
    <row r="621" s="2" customFormat="1">
      <c r="A621" s="40"/>
      <c r="B621" s="41"/>
      <c r="C621" s="42"/>
      <c r="D621" s="215" t="s">
        <v>139</v>
      </c>
      <c r="E621" s="42"/>
      <c r="F621" s="222" t="s">
        <v>585</v>
      </c>
      <c r="G621" s="42"/>
      <c r="H621" s="42"/>
      <c r="I621" s="217"/>
      <c r="J621" s="42"/>
      <c r="K621" s="42"/>
      <c r="L621" s="46"/>
      <c r="M621" s="218"/>
      <c r="N621" s="219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139</v>
      </c>
      <c r="AU621" s="19" t="s">
        <v>85</v>
      </c>
    </row>
    <row r="622" s="13" customFormat="1">
      <c r="A622" s="13"/>
      <c r="B622" s="223"/>
      <c r="C622" s="224"/>
      <c r="D622" s="215" t="s">
        <v>141</v>
      </c>
      <c r="E622" s="225" t="s">
        <v>19</v>
      </c>
      <c r="F622" s="226" t="s">
        <v>614</v>
      </c>
      <c r="G622" s="224"/>
      <c r="H622" s="225" t="s">
        <v>19</v>
      </c>
      <c r="I622" s="227"/>
      <c r="J622" s="224"/>
      <c r="K622" s="224"/>
      <c r="L622" s="228"/>
      <c r="M622" s="229"/>
      <c r="N622" s="230"/>
      <c r="O622" s="230"/>
      <c r="P622" s="230"/>
      <c r="Q622" s="230"/>
      <c r="R622" s="230"/>
      <c r="S622" s="230"/>
      <c r="T622" s="23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2" t="s">
        <v>141</v>
      </c>
      <c r="AU622" s="232" t="s">
        <v>85</v>
      </c>
      <c r="AV622" s="13" t="s">
        <v>83</v>
      </c>
      <c r="AW622" s="13" t="s">
        <v>35</v>
      </c>
      <c r="AX622" s="13" t="s">
        <v>75</v>
      </c>
      <c r="AY622" s="232" t="s">
        <v>126</v>
      </c>
    </row>
    <row r="623" s="14" customFormat="1">
      <c r="A623" s="14"/>
      <c r="B623" s="233"/>
      <c r="C623" s="234"/>
      <c r="D623" s="215" t="s">
        <v>141</v>
      </c>
      <c r="E623" s="235" t="s">
        <v>19</v>
      </c>
      <c r="F623" s="236" t="s">
        <v>615</v>
      </c>
      <c r="G623" s="234"/>
      <c r="H623" s="237">
        <v>137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3" t="s">
        <v>141</v>
      </c>
      <c r="AU623" s="243" t="s">
        <v>85</v>
      </c>
      <c r="AV623" s="14" t="s">
        <v>85</v>
      </c>
      <c r="AW623" s="14" t="s">
        <v>35</v>
      </c>
      <c r="AX623" s="14" t="s">
        <v>83</v>
      </c>
      <c r="AY623" s="243" t="s">
        <v>126</v>
      </c>
    </row>
    <row r="624" s="2" customFormat="1" ht="16.5" customHeight="1">
      <c r="A624" s="40"/>
      <c r="B624" s="41"/>
      <c r="C624" s="202" t="s">
        <v>616</v>
      </c>
      <c r="D624" s="202" t="s">
        <v>128</v>
      </c>
      <c r="E624" s="203" t="s">
        <v>617</v>
      </c>
      <c r="F624" s="204" t="s">
        <v>618</v>
      </c>
      <c r="G624" s="205" t="s">
        <v>131</v>
      </c>
      <c r="H624" s="206">
        <v>249</v>
      </c>
      <c r="I624" s="207"/>
      <c r="J624" s="208">
        <f>ROUND(I624*H624,2)</f>
        <v>0</v>
      </c>
      <c r="K624" s="204" t="s">
        <v>132</v>
      </c>
      <c r="L624" s="46"/>
      <c r="M624" s="209" t="s">
        <v>19</v>
      </c>
      <c r="N624" s="210" t="s">
        <v>46</v>
      </c>
      <c r="O624" s="86"/>
      <c r="P624" s="211">
        <f>O624*H624</f>
        <v>0</v>
      </c>
      <c r="Q624" s="211">
        <v>0.0025999999999999999</v>
      </c>
      <c r="R624" s="211">
        <f>Q624*H624</f>
        <v>0.64739999999999998</v>
      </c>
      <c r="S624" s="211">
        <v>0</v>
      </c>
      <c r="T624" s="212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3" t="s">
        <v>133</v>
      </c>
      <c r="AT624" s="213" t="s">
        <v>128</v>
      </c>
      <c r="AU624" s="213" t="s">
        <v>85</v>
      </c>
      <c r="AY624" s="19" t="s">
        <v>126</v>
      </c>
      <c r="BE624" s="214">
        <f>IF(N624="základní",J624,0)</f>
        <v>0</v>
      </c>
      <c r="BF624" s="214">
        <f>IF(N624="snížená",J624,0)</f>
        <v>0</v>
      </c>
      <c r="BG624" s="214">
        <f>IF(N624="zákl. přenesená",J624,0)</f>
        <v>0</v>
      </c>
      <c r="BH624" s="214">
        <f>IF(N624="sníž. přenesená",J624,0)</f>
        <v>0</v>
      </c>
      <c r="BI624" s="214">
        <f>IF(N624="nulová",J624,0)</f>
        <v>0</v>
      </c>
      <c r="BJ624" s="19" t="s">
        <v>83</v>
      </c>
      <c r="BK624" s="214">
        <f>ROUND(I624*H624,2)</f>
        <v>0</v>
      </c>
      <c r="BL624" s="19" t="s">
        <v>133</v>
      </c>
      <c r="BM624" s="213" t="s">
        <v>619</v>
      </c>
    </row>
    <row r="625" s="2" customFormat="1">
      <c r="A625" s="40"/>
      <c r="B625" s="41"/>
      <c r="C625" s="42"/>
      <c r="D625" s="215" t="s">
        <v>135</v>
      </c>
      <c r="E625" s="42"/>
      <c r="F625" s="216" t="s">
        <v>620</v>
      </c>
      <c r="G625" s="42"/>
      <c r="H625" s="42"/>
      <c r="I625" s="217"/>
      <c r="J625" s="42"/>
      <c r="K625" s="42"/>
      <c r="L625" s="46"/>
      <c r="M625" s="218"/>
      <c r="N625" s="219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135</v>
      </c>
      <c r="AU625" s="19" t="s">
        <v>85</v>
      </c>
    </row>
    <row r="626" s="2" customFormat="1">
      <c r="A626" s="40"/>
      <c r="B626" s="41"/>
      <c r="C626" s="42"/>
      <c r="D626" s="220" t="s">
        <v>137</v>
      </c>
      <c r="E626" s="42"/>
      <c r="F626" s="221" t="s">
        <v>621</v>
      </c>
      <c r="G626" s="42"/>
      <c r="H626" s="42"/>
      <c r="I626" s="217"/>
      <c r="J626" s="42"/>
      <c r="K626" s="42"/>
      <c r="L626" s="46"/>
      <c r="M626" s="218"/>
      <c r="N626" s="219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137</v>
      </c>
      <c r="AU626" s="19" t="s">
        <v>85</v>
      </c>
    </row>
    <row r="627" s="2" customFormat="1">
      <c r="A627" s="40"/>
      <c r="B627" s="41"/>
      <c r="C627" s="42"/>
      <c r="D627" s="215" t="s">
        <v>139</v>
      </c>
      <c r="E627" s="42"/>
      <c r="F627" s="222" t="s">
        <v>585</v>
      </c>
      <c r="G627" s="42"/>
      <c r="H627" s="42"/>
      <c r="I627" s="217"/>
      <c r="J627" s="42"/>
      <c r="K627" s="42"/>
      <c r="L627" s="46"/>
      <c r="M627" s="218"/>
      <c r="N627" s="219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139</v>
      </c>
      <c r="AU627" s="19" t="s">
        <v>85</v>
      </c>
    </row>
    <row r="628" s="13" customFormat="1">
      <c r="A628" s="13"/>
      <c r="B628" s="223"/>
      <c r="C628" s="224"/>
      <c r="D628" s="215" t="s">
        <v>141</v>
      </c>
      <c r="E628" s="225" t="s">
        <v>19</v>
      </c>
      <c r="F628" s="226" t="s">
        <v>622</v>
      </c>
      <c r="G628" s="224"/>
      <c r="H628" s="225" t="s">
        <v>19</v>
      </c>
      <c r="I628" s="227"/>
      <c r="J628" s="224"/>
      <c r="K628" s="224"/>
      <c r="L628" s="228"/>
      <c r="M628" s="229"/>
      <c r="N628" s="230"/>
      <c r="O628" s="230"/>
      <c r="P628" s="230"/>
      <c r="Q628" s="230"/>
      <c r="R628" s="230"/>
      <c r="S628" s="230"/>
      <c r="T628" s="23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2" t="s">
        <v>141</v>
      </c>
      <c r="AU628" s="232" t="s">
        <v>85</v>
      </c>
      <c r="AV628" s="13" t="s">
        <v>83</v>
      </c>
      <c r="AW628" s="13" t="s">
        <v>35</v>
      </c>
      <c r="AX628" s="13" t="s">
        <v>75</v>
      </c>
      <c r="AY628" s="232" t="s">
        <v>126</v>
      </c>
    </row>
    <row r="629" s="14" customFormat="1">
      <c r="A629" s="14"/>
      <c r="B629" s="233"/>
      <c r="C629" s="234"/>
      <c r="D629" s="215" t="s">
        <v>141</v>
      </c>
      <c r="E629" s="235" t="s">
        <v>19</v>
      </c>
      <c r="F629" s="236" t="s">
        <v>623</v>
      </c>
      <c r="G629" s="234"/>
      <c r="H629" s="237">
        <v>196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3" t="s">
        <v>141</v>
      </c>
      <c r="AU629" s="243" t="s">
        <v>85</v>
      </c>
      <c r="AV629" s="14" t="s">
        <v>85</v>
      </c>
      <c r="AW629" s="14" t="s">
        <v>35</v>
      </c>
      <c r="AX629" s="14" t="s">
        <v>75</v>
      </c>
      <c r="AY629" s="243" t="s">
        <v>126</v>
      </c>
    </row>
    <row r="630" s="13" customFormat="1">
      <c r="A630" s="13"/>
      <c r="B630" s="223"/>
      <c r="C630" s="224"/>
      <c r="D630" s="215" t="s">
        <v>141</v>
      </c>
      <c r="E630" s="225" t="s">
        <v>19</v>
      </c>
      <c r="F630" s="226" t="s">
        <v>590</v>
      </c>
      <c r="G630" s="224"/>
      <c r="H630" s="225" t="s">
        <v>19</v>
      </c>
      <c r="I630" s="227"/>
      <c r="J630" s="224"/>
      <c r="K630" s="224"/>
      <c r="L630" s="228"/>
      <c r="M630" s="229"/>
      <c r="N630" s="230"/>
      <c r="O630" s="230"/>
      <c r="P630" s="230"/>
      <c r="Q630" s="230"/>
      <c r="R630" s="230"/>
      <c r="S630" s="230"/>
      <c r="T630" s="23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2" t="s">
        <v>141</v>
      </c>
      <c r="AU630" s="232" t="s">
        <v>85</v>
      </c>
      <c r="AV630" s="13" t="s">
        <v>83</v>
      </c>
      <c r="AW630" s="13" t="s">
        <v>35</v>
      </c>
      <c r="AX630" s="13" t="s">
        <v>75</v>
      </c>
      <c r="AY630" s="232" t="s">
        <v>126</v>
      </c>
    </row>
    <row r="631" s="14" customFormat="1">
      <c r="A631" s="14"/>
      <c r="B631" s="233"/>
      <c r="C631" s="234"/>
      <c r="D631" s="215" t="s">
        <v>141</v>
      </c>
      <c r="E631" s="235" t="s">
        <v>19</v>
      </c>
      <c r="F631" s="236" t="s">
        <v>574</v>
      </c>
      <c r="G631" s="234"/>
      <c r="H631" s="237">
        <v>53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3" t="s">
        <v>141</v>
      </c>
      <c r="AU631" s="243" t="s">
        <v>85</v>
      </c>
      <c r="AV631" s="14" t="s">
        <v>85</v>
      </c>
      <c r="AW631" s="14" t="s">
        <v>35</v>
      </c>
      <c r="AX631" s="14" t="s">
        <v>75</v>
      </c>
      <c r="AY631" s="243" t="s">
        <v>126</v>
      </c>
    </row>
    <row r="632" s="15" customFormat="1">
      <c r="A632" s="15"/>
      <c r="B632" s="244"/>
      <c r="C632" s="245"/>
      <c r="D632" s="215" t="s">
        <v>141</v>
      </c>
      <c r="E632" s="246" t="s">
        <v>19</v>
      </c>
      <c r="F632" s="247" t="s">
        <v>146</v>
      </c>
      <c r="G632" s="245"/>
      <c r="H632" s="248">
        <v>249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4" t="s">
        <v>141</v>
      </c>
      <c r="AU632" s="254" t="s">
        <v>85</v>
      </c>
      <c r="AV632" s="15" t="s">
        <v>133</v>
      </c>
      <c r="AW632" s="15" t="s">
        <v>35</v>
      </c>
      <c r="AX632" s="15" t="s">
        <v>83</v>
      </c>
      <c r="AY632" s="254" t="s">
        <v>126</v>
      </c>
    </row>
    <row r="633" s="2" customFormat="1" ht="16.5" customHeight="1">
      <c r="A633" s="40"/>
      <c r="B633" s="41"/>
      <c r="C633" s="202" t="s">
        <v>624</v>
      </c>
      <c r="D633" s="202" t="s">
        <v>128</v>
      </c>
      <c r="E633" s="203" t="s">
        <v>625</v>
      </c>
      <c r="F633" s="204" t="s">
        <v>626</v>
      </c>
      <c r="G633" s="205" t="s">
        <v>285</v>
      </c>
      <c r="H633" s="206">
        <v>1873.5</v>
      </c>
      <c r="I633" s="207"/>
      <c r="J633" s="208">
        <f>ROUND(I633*H633,2)</f>
        <v>0</v>
      </c>
      <c r="K633" s="204" t="s">
        <v>132</v>
      </c>
      <c r="L633" s="46"/>
      <c r="M633" s="209" t="s">
        <v>19</v>
      </c>
      <c r="N633" s="210" t="s">
        <v>46</v>
      </c>
      <c r="O633" s="86"/>
      <c r="P633" s="211">
        <f>O633*H633</f>
        <v>0</v>
      </c>
      <c r="Q633" s="211">
        <v>4.8799999999999999E-06</v>
      </c>
      <c r="R633" s="211">
        <f>Q633*H633</f>
        <v>0.0091426800000000003</v>
      </c>
      <c r="S633" s="211">
        <v>0</v>
      </c>
      <c r="T633" s="212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3" t="s">
        <v>133</v>
      </c>
      <c r="AT633" s="213" t="s">
        <v>128</v>
      </c>
      <c r="AU633" s="213" t="s">
        <v>85</v>
      </c>
      <c r="AY633" s="19" t="s">
        <v>126</v>
      </c>
      <c r="BE633" s="214">
        <f>IF(N633="základní",J633,0)</f>
        <v>0</v>
      </c>
      <c r="BF633" s="214">
        <f>IF(N633="snížená",J633,0)</f>
        <v>0</v>
      </c>
      <c r="BG633" s="214">
        <f>IF(N633="zákl. přenesená",J633,0)</f>
        <v>0</v>
      </c>
      <c r="BH633" s="214">
        <f>IF(N633="sníž. přenesená",J633,0)</f>
        <v>0</v>
      </c>
      <c r="BI633" s="214">
        <f>IF(N633="nulová",J633,0)</f>
        <v>0</v>
      </c>
      <c r="BJ633" s="19" t="s">
        <v>83</v>
      </c>
      <c r="BK633" s="214">
        <f>ROUND(I633*H633,2)</f>
        <v>0</v>
      </c>
      <c r="BL633" s="19" t="s">
        <v>133</v>
      </c>
      <c r="BM633" s="213" t="s">
        <v>627</v>
      </c>
    </row>
    <row r="634" s="2" customFormat="1">
      <c r="A634" s="40"/>
      <c r="B634" s="41"/>
      <c r="C634" s="42"/>
      <c r="D634" s="215" t="s">
        <v>135</v>
      </c>
      <c r="E634" s="42"/>
      <c r="F634" s="216" t="s">
        <v>628</v>
      </c>
      <c r="G634" s="42"/>
      <c r="H634" s="42"/>
      <c r="I634" s="217"/>
      <c r="J634" s="42"/>
      <c r="K634" s="42"/>
      <c r="L634" s="46"/>
      <c r="M634" s="218"/>
      <c r="N634" s="219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135</v>
      </c>
      <c r="AU634" s="19" t="s">
        <v>85</v>
      </c>
    </row>
    <row r="635" s="2" customFormat="1">
      <c r="A635" s="40"/>
      <c r="B635" s="41"/>
      <c r="C635" s="42"/>
      <c r="D635" s="220" t="s">
        <v>137</v>
      </c>
      <c r="E635" s="42"/>
      <c r="F635" s="221" t="s">
        <v>629</v>
      </c>
      <c r="G635" s="42"/>
      <c r="H635" s="42"/>
      <c r="I635" s="217"/>
      <c r="J635" s="42"/>
      <c r="K635" s="42"/>
      <c r="L635" s="46"/>
      <c r="M635" s="218"/>
      <c r="N635" s="219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137</v>
      </c>
      <c r="AU635" s="19" t="s">
        <v>85</v>
      </c>
    </row>
    <row r="636" s="2" customFormat="1">
      <c r="A636" s="40"/>
      <c r="B636" s="41"/>
      <c r="C636" s="42"/>
      <c r="D636" s="215" t="s">
        <v>139</v>
      </c>
      <c r="E636" s="42"/>
      <c r="F636" s="222" t="s">
        <v>630</v>
      </c>
      <c r="G636" s="42"/>
      <c r="H636" s="42"/>
      <c r="I636" s="217"/>
      <c r="J636" s="42"/>
      <c r="K636" s="42"/>
      <c r="L636" s="46"/>
      <c r="M636" s="218"/>
      <c r="N636" s="219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139</v>
      </c>
      <c r="AU636" s="19" t="s">
        <v>85</v>
      </c>
    </row>
    <row r="637" s="14" customFormat="1">
      <c r="A637" s="14"/>
      <c r="B637" s="233"/>
      <c r="C637" s="234"/>
      <c r="D637" s="215" t="s">
        <v>141</v>
      </c>
      <c r="E637" s="235" t="s">
        <v>19</v>
      </c>
      <c r="F637" s="236" t="s">
        <v>631</v>
      </c>
      <c r="G637" s="234"/>
      <c r="H637" s="237">
        <v>1873.5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3" t="s">
        <v>141</v>
      </c>
      <c r="AU637" s="243" t="s">
        <v>85</v>
      </c>
      <c r="AV637" s="14" t="s">
        <v>85</v>
      </c>
      <c r="AW637" s="14" t="s">
        <v>35</v>
      </c>
      <c r="AX637" s="14" t="s">
        <v>83</v>
      </c>
      <c r="AY637" s="243" t="s">
        <v>126</v>
      </c>
    </row>
    <row r="638" s="2" customFormat="1" ht="16.5" customHeight="1">
      <c r="A638" s="40"/>
      <c r="B638" s="41"/>
      <c r="C638" s="202" t="s">
        <v>632</v>
      </c>
      <c r="D638" s="202" t="s">
        <v>128</v>
      </c>
      <c r="E638" s="203" t="s">
        <v>633</v>
      </c>
      <c r="F638" s="204" t="s">
        <v>634</v>
      </c>
      <c r="G638" s="205" t="s">
        <v>131</v>
      </c>
      <c r="H638" s="206">
        <v>249</v>
      </c>
      <c r="I638" s="207"/>
      <c r="J638" s="208">
        <f>ROUND(I638*H638,2)</f>
        <v>0</v>
      </c>
      <c r="K638" s="204" t="s">
        <v>132</v>
      </c>
      <c r="L638" s="46"/>
      <c r="M638" s="209" t="s">
        <v>19</v>
      </c>
      <c r="N638" s="210" t="s">
        <v>46</v>
      </c>
      <c r="O638" s="86"/>
      <c r="P638" s="211">
        <f>O638*H638</f>
        <v>0</v>
      </c>
      <c r="Q638" s="211">
        <v>1.22E-05</v>
      </c>
      <c r="R638" s="211">
        <f>Q638*H638</f>
        <v>0.0030378000000000002</v>
      </c>
      <c r="S638" s="211">
        <v>0</v>
      </c>
      <c r="T638" s="212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3" t="s">
        <v>133</v>
      </c>
      <c r="AT638" s="213" t="s">
        <v>128</v>
      </c>
      <c r="AU638" s="213" t="s">
        <v>85</v>
      </c>
      <c r="AY638" s="19" t="s">
        <v>126</v>
      </c>
      <c r="BE638" s="214">
        <f>IF(N638="základní",J638,0)</f>
        <v>0</v>
      </c>
      <c r="BF638" s="214">
        <f>IF(N638="snížená",J638,0)</f>
        <v>0</v>
      </c>
      <c r="BG638" s="214">
        <f>IF(N638="zákl. přenesená",J638,0)</f>
        <v>0</v>
      </c>
      <c r="BH638" s="214">
        <f>IF(N638="sníž. přenesená",J638,0)</f>
        <v>0</v>
      </c>
      <c r="BI638" s="214">
        <f>IF(N638="nulová",J638,0)</f>
        <v>0</v>
      </c>
      <c r="BJ638" s="19" t="s">
        <v>83</v>
      </c>
      <c r="BK638" s="214">
        <f>ROUND(I638*H638,2)</f>
        <v>0</v>
      </c>
      <c r="BL638" s="19" t="s">
        <v>133</v>
      </c>
      <c r="BM638" s="213" t="s">
        <v>635</v>
      </c>
    </row>
    <row r="639" s="2" customFormat="1">
      <c r="A639" s="40"/>
      <c r="B639" s="41"/>
      <c r="C639" s="42"/>
      <c r="D639" s="215" t="s">
        <v>135</v>
      </c>
      <c r="E639" s="42"/>
      <c r="F639" s="216" t="s">
        <v>636</v>
      </c>
      <c r="G639" s="42"/>
      <c r="H639" s="42"/>
      <c r="I639" s="217"/>
      <c r="J639" s="42"/>
      <c r="K639" s="42"/>
      <c r="L639" s="46"/>
      <c r="M639" s="218"/>
      <c r="N639" s="219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135</v>
      </c>
      <c r="AU639" s="19" t="s">
        <v>85</v>
      </c>
    </row>
    <row r="640" s="2" customFormat="1">
      <c r="A640" s="40"/>
      <c r="B640" s="41"/>
      <c r="C640" s="42"/>
      <c r="D640" s="220" t="s">
        <v>137</v>
      </c>
      <c r="E640" s="42"/>
      <c r="F640" s="221" t="s">
        <v>637</v>
      </c>
      <c r="G640" s="42"/>
      <c r="H640" s="42"/>
      <c r="I640" s="217"/>
      <c r="J640" s="42"/>
      <c r="K640" s="42"/>
      <c r="L640" s="46"/>
      <c r="M640" s="218"/>
      <c r="N640" s="219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137</v>
      </c>
      <c r="AU640" s="19" t="s">
        <v>85</v>
      </c>
    </row>
    <row r="641" s="2" customFormat="1">
      <c r="A641" s="40"/>
      <c r="B641" s="41"/>
      <c r="C641" s="42"/>
      <c r="D641" s="215" t="s">
        <v>139</v>
      </c>
      <c r="E641" s="42"/>
      <c r="F641" s="222" t="s">
        <v>630</v>
      </c>
      <c r="G641" s="42"/>
      <c r="H641" s="42"/>
      <c r="I641" s="217"/>
      <c r="J641" s="42"/>
      <c r="K641" s="42"/>
      <c r="L641" s="46"/>
      <c r="M641" s="218"/>
      <c r="N641" s="219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139</v>
      </c>
      <c r="AU641" s="19" t="s">
        <v>85</v>
      </c>
    </row>
    <row r="642" s="2" customFormat="1" ht="16.5" customHeight="1">
      <c r="A642" s="40"/>
      <c r="B642" s="41"/>
      <c r="C642" s="202" t="s">
        <v>638</v>
      </c>
      <c r="D642" s="202" t="s">
        <v>128</v>
      </c>
      <c r="E642" s="203" t="s">
        <v>639</v>
      </c>
      <c r="F642" s="204" t="s">
        <v>640</v>
      </c>
      <c r="G642" s="205" t="s">
        <v>285</v>
      </c>
      <c r="H642" s="206">
        <v>300</v>
      </c>
      <c r="I642" s="207"/>
      <c r="J642" s="208">
        <f>ROUND(I642*H642,2)</f>
        <v>0</v>
      </c>
      <c r="K642" s="204" t="s">
        <v>132</v>
      </c>
      <c r="L642" s="46"/>
      <c r="M642" s="209" t="s">
        <v>19</v>
      </c>
      <c r="N642" s="210" t="s">
        <v>46</v>
      </c>
      <c r="O642" s="86"/>
      <c r="P642" s="211">
        <f>O642*H642</f>
        <v>0</v>
      </c>
      <c r="Q642" s="211">
        <v>0.20218871999999999</v>
      </c>
      <c r="R642" s="211">
        <f>Q642*H642</f>
        <v>60.656616</v>
      </c>
      <c r="S642" s="211">
        <v>0</v>
      </c>
      <c r="T642" s="212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3" t="s">
        <v>133</v>
      </c>
      <c r="AT642" s="213" t="s">
        <v>128</v>
      </c>
      <c r="AU642" s="213" t="s">
        <v>85</v>
      </c>
      <c r="AY642" s="19" t="s">
        <v>126</v>
      </c>
      <c r="BE642" s="214">
        <f>IF(N642="základní",J642,0)</f>
        <v>0</v>
      </c>
      <c r="BF642" s="214">
        <f>IF(N642="snížená",J642,0)</f>
        <v>0</v>
      </c>
      <c r="BG642" s="214">
        <f>IF(N642="zákl. přenesená",J642,0)</f>
        <v>0</v>
      </c>
      <c r="BH642" s="214">
        <f>IF(N642="sníž. přenesená",J642,0)</f>
        <v>0</v>
      </c>
      <c r="BI642" s="214">
        <f>IF(N642="nulová",J642,0)</f>
        <v>0</v>
      </c>
      <c r="BJ642" s="19" t="s">
        <v>83</v>
      </c>
      <c r="BK642" s="214">
        <f>ROUND(I642*H642,2)</f>
        <v>0</v>
      </c>
      <c r="BL642" s="19" t="s">
        <v>133</v>
      </c>
      <c r="BM642" s="213" t="s">
        <v>641</v>
      </c>
    </row>
    <row r="643" s="2" customFormat="1">
      <c r="A643" s="40"/>
      <c r="B643" s="41"/>
      <c r="C643" s="42"/>
      <c r="D643" s="215" t="s">
        <v>135</v>
      </c>
      <c r="E643" s="42"/>
      <c r="F643" s="216" t="s">
        <v>642</v>
      </c>
      <c r="G643" s="42"/>
      <c r="H643" s="42"/>
      <c r="I643" s="217"/>
      <c r="J643" s="42"/>
      <c r="K643" s="42"/>
      <c r="L643" s="46"/>
      <c r="M643" s="218"/>
      <c r="N643" s="219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135</v>
      </c>
      <c r="AU643" s="19" t="s">
        <v>85</v>
      </c>
    </row>
    <row r="644" s="2" customFormat="1">
      <c r="A644" s="40"/>
      <c r="B644" s="41"/>
      <c r="C644" s="42"/>
      <c r="D644" s="220" t="s">
        <v>137</v>
      </c>
      <c r="E644" s="42"/>
      <c r="F644" s="221" t="s">
        <v>643</v>
      </c>
      <c r="G644" s="42"/>
      <c r="H644" s="42"/>
      <c r="I644" s="217"/>
      <c r="J644" s="42"/>
      <c r="K644" s="42"/>
      <c r="L644" s="46"/>
      <c r="M644" s="218"/>
      <c r="N644" s="219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137</v>
      </c>
      <c r="AU644" s="19" t="s">
        <v>85</v>
      </c>
    </row>
    <row r="645" s="2" customFormat="1">
      <c r="A645" s="40"/>
      <c r="B645" s="41"/>
      <c r="C645" s="42"/>
      <c r="D645" s="215" t="s">
        <v>139</v>
      </c>
      <c r="E645" s="42"/>
      <c r="F645" s="222" t="s">
        <v>644</v>
      </c>
      <c r="G645" s="42"/>
      <c r="H645" s="42"/>
      <c r="I645" s="217"/>
      <c r="J645" s="42"/>
      <c r="K645" s="42"/>
      <c r="L645" s="46"/>
      <c r="M645" s="218"/>
      <c r="N645" s="219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139</v>
      </c>
      <c r="AU645" s="19" t="s">
        <v>85</v>
      </c>
    </row>
    <row r="646" s="13" customFormat="1">
      <c r="A646" s="13"/>
      <c r="B646" s="223"/>
      <c r="C646" s="224"/>
      <c r="D646" s="215" t="s">
        <v>141</v>
      </c>
      <c r="E646" s="225" t="s">
        <v>19</v>
      </c>
      <c r="F646" s="226" t="s">
        <v>645</v>
      </c>
      <c r="G646" s="224"/>
      <c r="H646" s="225" t="s">
        <v>19</v>
      </c>
      <c r="I646" s="227"/>
      <c r="J646" s="224"/>
      <c r="K646" s="224"/>
      <c r="L646" s="228"/>
      <c r="M646" s="229"/>
      <c r="N646" s="230"/>
      <c r="O646" s="230"/>
      <c r="P646" s="230"/>
      <c r="Q646" s="230"/>
      <c r="R646" s="230"/>
      <c r="S646" s="230"/>
      <c r="T646" s="23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2" t="s">
        <v>141</v>
      </c>
      <c r="AU646" s="232" t="s">
        <v>85</v>
      </c>
      <c r="AV646" s="13" t="s">
        <v>83</v>
      </c>
      <c r="AW646" s="13" t="s">
        <v>35</v>
      </c>
      <c r="AX646" s="13" t="s">
        <v>75</v>
      </c>
      <c r="AY646" s="232" t="s">
        <v>126</v>
      </c>
    </row>
    <row r="647" s="14" customFormat="1">
      <c r="A647" s="14"/>
      <c r="B647" s="233"/>
      <c r="C647" s="234"/>
      <c r="D647" s="215" t="s">
        <v>141</v>
      </c>
      <c r="E647" s="235" t="s">
        <v>19</v>
      </c>
      <c r="F647" s="236" t="s">
        <v>213</v>
      </c>
      <c r="G647" s="234"/>
      <c r="H647" s="237">
        <v>10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3" t="s">
        <v>141</v>
      </c>
      <c r="AU647" s="243" t="s">
        <v>85</v>
      </c>
      <c r="AV647" s="14" t="s">
        <v>85</v>
      </c>
      <c r="AW647" s="14" t="s">
        <v>35</v>
      </c>
      <c r="AX647" s="14" t="s">
        <v>75</v>
      </c>
      <c r="AY647" s="243" t="s">
        <v>126</v>
      </c>
    </row>
    <row r="648" s="13" customFormat="1">
      <c r="A648" s="13"/>
      <c r="B648" s="223"/>
      <c r="C648" s="224"/>
      <c r="D648" s="215" t="s">
        <v>141</v>
      </c>
      <c r="E648" s="225" t="s">
        <v>19</v>
      </c>
      <c r="F648" s="226" t="s">
        <v>646</v>
      </c>
      <c r="G648" s="224"/>
      <c r="H648" s="225" t="s">
        <v>19</v>
      </c>
      <c r="I648" s="227"/>
      <c r="J648" s="224"/>
      <c r="K648" s="224"/>
      <c r="L648" s="228"/>
      <c r="M648" s="229"/>
      <c r="N648" s="230"/>
      <c r="O648" s="230"/>
      <c r="P648" s="230"/>
      <c r="Q648" s="230"/>
      <c r="R648" s="230"/>
      <c r="S648" s="230"/>
      <c r="T648" s="23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2" t="s">
        <v>141</v>
      </c>
      <c r="AU648" s="232" t="s">
        <v>85</v>
      </c>
      <c r="AV648" s="13" t="s">
        <v>83</v>
      </c>
      <c r="AW648" s="13" t="s">
        <v>35</v>
      </c>
      <c r="AX648" s="13" t="s">
        <v>75</v>
      </c>
      <c r="AY648" s="232" t="s">
        <v>126</v>
      </c>
    </row>
    <row r="649" s="14" customFormat="1">
      <c r="A649" s="14"/>
      <c r="B649" s="233"/>
      <c r="C649" s="234"/>
      <c r="D649" s="215" t="s">
        <v>141</v>
      </c>
      <c r="E649" s="235" t="s">
        <v>19</v>
      </c>
      <c r="F649" s="236" t="s">
        <v>181</v>
      </c>
      <c r="G649" s="234"/>
      <c r="H649" s="237">
        <v>5</v>
      </c>
      <c r="I649" s="238"/>
      <c r="J649" s="234"/>
      <c r="K649" s="234"/>
      <c r="L649" s="239"/>
      <c r="M649" s="240"/>
      <c r="N649" s="241"/>
      <c r="O649" s="241"/>
      <c r="P649" s="241"/>
      <c r="Q649" s="241"/>
      <c r="R649" s="241"/>
      <c r="S649" s="241"/>
      <c r="T649" s="24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3" t="s">
        <v>141</v>
      </c>
      <c r="AU649" s="243" t="s">
        <v>85</v>
      </c>
      <c r="AV649" s="14" t="s">
        <v>85</v>
      </c>
      <c r="AW649" s="14" t="s">
        <v>35</v>
      </c>
      <c r="AX649" s="14" t="s">
        <v>75</v>
      </c>
      <c r="AY649" s="243" t="s">
        <v>126</v>
      </c>
    </row>
    <row r="650" s="16" customFormat="1">
      <c r="A650" s="16"/>
      <c r="B650" s="255"/>
      <c r="C650" s="256"/>
      <c r="D650" s="215" t="s">
        <v>141</v>
      </c>
      <c r="E650" s="257" t="s">
        <v>19</v>
      </c>
      <c r="F650" s="258" t="s">
        <v>156</v>
      </c>
      <c r="G650" s="256"/>
      <c r="H650" s="259">
        <v>15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265" t="s">
        <v>141</v>
      </c>
      <c r="AU650" s="265" t="s">
        <v>85</v>
      </c>
      <c r="AV650" s="16" t="s">
        <v>157</v>
      </c>
      <c r="AW650" s="16" t="s">
        <v>35</v>
      </c>
      <c r="AX650" s="16" t="s">
        <v>75</v>
      </c>
      <c r="AY650" s="265" t="s">
        <v>126</v>
      </c>
    </row>
    <row r="651" s="13" customFormat="1">
      <c r="A651" s="13"/>
      <c r="B651" s="223"/>
      <c r="C651" s="224"/>
      <c r="D651" s="215" t="s">
        <v>141</v>
      </c>
      <c r="E651" s="225" t="s">
        <v>19</v>
      </c>
      <c r="F651" s="226" t="s">
        <v>647</v>
      </c>
      <c r="G651" s="224"/>
      <c r="H651" s="225" t="s">
        <v>19</v>
      </c>
      <c r="I651" s="227"/>
      <c r="J651" s="224"/>
      <c r="K651" s="224"/>
      <c r="L651" s="228"/>
      <c r="M651" s="229"/>
      <c r="N651" s="230"/>
      <c r="O651" s="230"/>
      <c r="P651" s="230"/>
      <c r="Q651" s="230"/>
      <c r="R651" s="230"/>
      <c r="S651" s="230"/>
      <c r="T651" s="23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2" t="s">
        <v>141</v>
      </c>
      <c r="AU651" s="232" t="s">
        <v>85</v>
      </c>
      <c r="AV651" s="13" t="s">
        <v>83</v>
      </c>
      <c r="AW651" s="13" t="s">
        <v>35</v>
      </c>
      <c r="AX651" s="13" t="s">
        <v>75</v>
      </c>
      <c r="AY651" s="232" t="s">
        <v>126</v>
      </c>
    </row>
    <row r="652" s="14" customFormat="1">
      <c r="A652" s="14"/>
      <c r="B652" s="233"/>
      <c r="C652" s="234"/>
      <c r="D652" s="215" t="s">
        <v>141</v>
      </c>
      <c r="E652" s="235" t="s">
        <v>19</v>
      </c>
      <c r="F652" s="236" t="s">
        <v>648</v>
      </c>
      <c r="G652" s="234"/>
      <c r="H652" s="237">
        <v>140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3" t="s">
        <v>141</v>
      </c>
      <c r="AU652" s="243" t="s">
        <v>85</v>
      </c>
      <c r="AV652" s="14" t="s">
        <v>85</v>
      </c>
      <c r="AW652" s="14" t="s">
        <v>35</v>
      </c>
      <c r="AX652" s="14" t="s">
        <v>75</v>
      </c>
      <c r="AY652" s="243" t="s">
        <v>126</v>
      </c>
    </row>
    <row r="653" s="13" customFormat="1">
      <c r="A653" s="13"/>
      <c r="B653" s="223"/>
      <c r="C653" s="224"/>
      <c r="D653" s="215" t="s">
        <v>141</v>
      </c>
      <c r="E653" s="225" t="s">
        <v>19</v>
      </c>
      <c r="F653" s="226" t="s">
        <v>649</v>
      </c>
      <c r="G653" s="224"/>
      <c r="H653" s="225" t="s">
        <v>19</v>
      </c>
      <c r="I653" s="227"/>
      <c r="J653" s="224"/>
      <c r="K653" s="224"/>
      <c r="L653" s="228"/>
      <c r="M653" s="229"/>
      <c r="N653" s="230"/>
      <c r="O653" s="230"/>
      <c r="P653" s="230"/>
      <c r="Q653" s="230"/>
      <c r="R653" s="230"/>
      <c r="S653" s="230"/>
      <c r="T653" s="23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2" t="s">
        <v>141</v>
      </c>
      <c r="AU653" s="232" t="s">
        <v>85</v>
      </c>
      <c r="AV653" s="13" t="s">
        <v>83</v>
      </c>
      <c r="AW653" s="13" t="s">
        <v>35</v>
      </c>
      <c r="AX653" s="13" t="s">
        <v>75</v>
      </c>
      <c r="AY653" s="232" t="s">
        <v>126</v>
      </c>
    </row>
    <row r="654" s="14" customFormat="1">
      <c r="A654" s="14"/>
      <c r="B654" s="233"/>
      <c r="C654" s="234"/>
      <c r="D654" s="215" t="s">
        <v>141</v>
      </c>
      <c r="E654" s="235" t="s">
        <v>19</v>
      </c>
      <c r="F654" s="236" t="s">
        <v>650</v>
      </c>
      <c r="G654" s="234"/>
      <c r="H654" s="237">
        <v>65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3" t="s">
        <v>141</v>
      </c>
      <c r="AU654" s="243" t="s">
        <v>85</v>
      </c>
      <c r="AV654" s="14" t="s">
        <v>85</v>
      </c>
      <c r="AW654" s="14" t="s">
        <v>35</v>
      </c>
      <c r="AX654" s="14" t="s">
        <v>75</v>
      </c>
      <c r="AY654" s="243" t="s">
        <v>126</v>
      </c>
    </row>
    <row r="655" s="16" customFormat="1">
      <c r="A655" s="16"/>
      <c r="B655" s="255"/>
      <c r="C655" s="256"/>
      <c r="D655" s="215" t="s">
        <v>141</v>
      </c>
      <c r="E655" s="257" t="s">
        <v>19</v>
      </c>
      <c r="F655" s="258" t="s">
        <v>156</v>
      </c>
      <c r="G655" s="256"/>
      <c r="H655" s="259">
        <v>205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65" t="s">
        <v>141</v>
      </c>
      <c r="AU655" s="265" t="s">
        <v>85</v>
      </c>
      <c r="AV655" s="16" t="s">
        <v>157</v>
      </c>
      <c r="AW655" s="16" t="s">
        <v>35</v>
      </c>
      <c r="AX655" s="16" t="s">
        <v>75</v>
      </c>
      <c r="AY655" s="265" t="s">
        <v>126</v>
      </c>
    </row>
    <row r="656" s="13" customFormat="1">
      <c r="A656" s="13"/>
      <c r="B656" s="223"/>
      <c r="C656" s="224"/>
      <c r="D656" s="215" t="s">
        <v>141</v>
      </c>
      <c r="E656" s="225" t="s">
        <v>19</v>
      </c>
      <c r="F656" s="226" t="s">
        <v>325</v>
      </c>
      <c r="G656" s="224"/>
      <c r="H656" s="225" t="s">
        <v>19</v>
      </c>
      <c r="I656" s="227"/>
      <c r="J656" s="224"/>
      <c r="K656" s="224"/>
      <c r="L656" s="228"/>
      <c r="M656" s="229"/>
      <c r="N656" s="230"/>
      <c r="O656" s="230"/>
      <c r="P656" s="230"/>
      <c r="Q656" s="230"/>
      <c r="R656" s="230"/>
      <c r="S656" s="230"/>
      <c r="T656" s="23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2" t="s">
        <v>141</v>
      </c>
      <c r="AU656" s="232" t="s">
        <v>85</v>
      </c>
      <c r="AV656" s="13" t="s">
        <v>83</v>
      </c>
      <c r="AW656" s="13" t="s">
        <v>35</v>
      </c>
      <c r="AX656" s="13" t="s">
        <v>75</v>
      </c>
      <c r="AY656" s="232" t="s">
        <v>126</v>
      </c>
    </row>
    <row r="657" s="14" customFormat="1">
      <c r="A657" s="14"/>
      <c r="B657" s="233"/>
      <c r="C657" s="234"/>
      <c r="D657" s="215" t="s">
        <v>141</v>
      </c>
      <c r="E657" s="235" t="s">
        <v>19</v>
      </c>
      <c r="F657" s="236" t="s">
        <v>651</v>
      </c>
      <c r="G657" s="234"/>
      <c r="H657" s="237">
        <v>30</v>
      </c>
      <c r="I657" s="238"/>
      <c r="J657" s="234"/>
      <c r="K657" s="234"/>
      <c r="L657" s="239"/>
      <c r="M657" s="240"/>
      <c r="N657" s="241"/>
      <c r="O657" s="241"/>
      <c r="P657" s="241"/>
      <c r="Q657" s="241"/>
      <c r="R657" s="241"/>
      <c r="S657" s="241"/>
      <c r="T657" s="24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3" t="s">
        <v>141</v>
      </c>
      <c r="AU657" s="243" t="s">
        <v>85</v>
      </c>
      <c r="AV657" s="14" t="s">
        <v>85</v>
      </c>
      <c r="AW657" s="14" t="s">
        <v>35</v>
      </c>
      <c r="AX657" s="14" t="s">
        <v>75</v>
      </c>
      <c r="AY657" s="243" t="s">
        <v>126</v>
      </c>
    </row>
    <row r="658" s="16" customFormat="1">
      <c r="A658" s="16"/>
      <c r="B658" s="255"/>
      <c r="C658" s="256"/>
      <c r="D658" s="215" t="s">
        <v>141</v>
      </c>
      <c r="E658" s="257" t="s">
        <v>19</v>
      </c>
      <c r="F658" s="258" t="s">
        <v>156</v>
      </c>
      <c r="G658" s="256"/>
      <c r="H658" s="259">
        <v>30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65" t="s">
        <v>141</v>
      </c>
      <c r="AU658" s="265" t="s">
        <v>85</v>
      </c>
      <c r="AV658" s="16" t="s">
        <v>157</v>
      </c>
      <c r="AW658" s="16" t="s">
        <v>35</v>
      </c>
      <c r="AX658" s="16" t="s">
        <v>75</v>
      </c>
      <c r="AY658" s="265" t="s">
        <v>126</v>
      </c>
    </row>
    <row r="659" s="13" customFormat="1">
      <c r="A659" s="13"/>
      <c r="B659" s="223"/>
      <c r="C659" s="224"/>
      <c r="D659" s="215" t="s">
        <v>141</v>
      </c>
      <c r="E659" s="225" t="s">
        <v>19</v>
      </c>
      <c r="F659" s="226" t="s">
        <v>652</v>
      </c>
      <c r="G659" s="224"/>
      <c r="H659" s="225" t="s">
        <v>19</v>
      </c>
      <c r="I659" s="227"/>
      <c r="J659" s="224"/>
      <c r="K659" s="224"/>
      <c r="L659" s="228"/>
      <c r="M659" s="229"/>
      <c r="N659" s="230"/>
      <c r="O659" s="230"/>
      <c r="P659" s="230"/>
      <c r="Q659" s="230"/>
      <c r="R659" s="230"/>
      <c r="S659" s="230"/>
      <c r="T659" s="23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2" t="s">
        <v>141</v>
      </c>
      <c r="AU659" s="232" t="s">
        <v>85</v>
      </c>
      <c r="AV659" s="13" t="s">
        <v>83</v>
      </c>
      <c r="AW659" s="13" t="s">
        <v>35</v>
      </c>
      <c r="AX659" s="13" t="s">
        <v>75</v>
      </c>
      <c r="AY659" s="232" t="s">
        <v>126</v>
      </c>
    </row>
    <row r="660" s="14" customFormat="1">
      <c r="A660" s="14"/>
      <c r="B660" s="233"/>
      <c r="C660" s="234"/>
      <c r="D660" s="215" t="s">
        <v>141</v>
      </c>
      <c r="E660" s="235" t="s">
        <v>19</v>
      </c>
      <c r="F660" s="236" t="s">
        <v>552</v>
      </c>
      <c r="G660" s="234"/>
      <c r="H660" s="237">
        <v>50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3" t="s">
        <v>141</v>
      </c>
      <c r="AU660" s="243" t="s">
        <v>85</v>
      </c>
      <c r="AV660" s="14" t="s">
        <v>85</v>
      </c>
      <c r="AW660" s="14" t="s">
        <v>35</v>
      </c>
      <c r="AX660" s="14" t="s">
        <v>75</v>
      </c>
      <c r="AY660" s="243" t="s">
        <v>126</v>
      </c>
    </row>
    <row r="661" s="15" customFormat="1">
      <c r="A661" s="15"/>
      <c r="B661" s="244"/>
      <c r="C661" s="245"/>
      <c r="D661" s="215" t="s">
        <v>141</v>
      </c>
      <c r="E661" s="246" t="s">
        <v>19</v>
      </c>
      <c r="F661" s="247" t="s">
        <v>146</v>
      </c>
      <c r="G661" s="245"/>
      <c r="H661" s="248">
        <v>300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4" t="s">
        <v>141</v>
      </c>
      <c r="AU661" s="254" t="s">
        <v>85</v>
      </c>
      <c r="AV661" s="15" t="s">
        <v>133</v>
      </c>
      <c r="AW661" s="15" t="s">
        <v>35</v>
      </c>
      <c r="AX661" s="15" t="s">
        <v>83</v>
      </c>
      <c r="AY661" s="254" t="s">
        <v>126</v>
      </c>
    </row>
    <row r="662" s="2" customFormat="1" ht="16.5" customHeight="1">
      <c r="A662" s="40"/>
      <c r="B662" s="41"/>
      <c r="C662" s="266" t="s">
        <v>653</v>
      </c>
      <c r="D662" s="266" t="s">
        <v>339</v>
      </c>
      <c r="E662" s="267" t="s">
        <v>654</v>
      </c>
      <c r="F662" s="268" t="s">
        <v>655</v>
      </c>
      <c r="G662" s="269" t="s">
        <v>285</v>
      </c>
      <c r="H662" s="270">
        <v>11.025</v>
      </c>
      <c r="I662" s="271"/>
      <c r="J662" s="272">
        <f>ROUND(I662*H662,2)</f>
        <v>0</v>
      </c>
      <c r="K662" s="268" t="s">
        <v>132</v>
      </c>
      <c r="L662" s="273"/>
      <c r="M662" s="274" t="s">
        <v>19</v>
      </c>
      <c r="N662" s="275" t="s">
        <v>46</v>
      </c>
      <c r="O662" s="86"/>
      <c r="P662" s="211">
        <f>O662*H662</f>
        <v>0</v>
      </c>
      <c r="Q662" s="211">
        <v>0.10199999999999999</v>
      </c>
      <c r="R662" s="211">
        <f>Q662*H662</f>
        <v>1.1245499999999999</v>
      </c>
      <c r="S662" s="211">
        <v>0</v>
      </c>
      <c r="T662" s="212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3" t="s">
        <v>200</v>
      </c>
      <c r="AT662" s="213" t="s">
        <v>339</v>
      </c>
      <c r="AU662" s="213" t="s">
        <v>85</v>
      </c>
      <c r="AY662" s="19" t="s">
        <v>126</v>
      </c>
      <c r="BE662" s="214">
        <f>IF(N662="základní",J662,0)</f>
        <v>0</v>
      </c>
      <c r="BF662" s="214">
        <f>IF(N662="snížená",J662,0)</f>
        <v>0</v>
      </c>
      <c r="BG662" s="214">
        <f>IF(N662="zákl. přenesená",J662,0)</f>
        <v>0</v>
      </c>
      <c r="BH662" s="214">
        <f>IF(N662="sníž. přenesená",J662,0)</f>
        <v>0</v>
      </c>
      <c r="BI662" s="214">
        <f>IF(N662="nulová",J662,0)</f>
        <v>0</v>
      </c>
      <c r="BJ662" s="19" t="s">
        <v>83</v>
      </c>
      <c r="BK662" s="214">
        <f>ROUND(I662*H662,2)</f>
        <v>0</v>
      </c>
      <c r="BL662" s="19" t="s">
        <v>133</v>
      </c>
      <c r="BM662" s="213" t="s">
        <v>656</v>
      </c>
    </row>
    <row r="663" s="2" customFormat="1">
      <c r="A663" s="40"/>
      <c r="B663" s="41"/>
      <c r="C663" s="42"/>
      <c r="D663" s="215" t="s">
        <v>135</v>
      </c>
      <c r="E663" s="42"/>
      <c r="F663" s="216" t="s">
        <v>655</v>
      </c>
      <c r="G663" s="42"/>
      <c r="H663" s="42"/>
      <c r="I663" s="217"/>
      <c r="J663" s="42"/>
      <c r="K663" s="42"/>
      <c r="L663" s="46"/>
      <c r="M663" s="218"/>
      <c r="N663" s="219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135</v>
      </c>
      <c r="AU663" s="19" t="s">
        <v>85</v>
      </c>
    </row>
    <row r="664" s="13" customFormat="1">
      <c r="A664" s="13"/>
      <c r="B664" s="223"/>
      <c r="C664" s="224"/>
      <c r="D664" s="215" t="s">
        <v>141</v>
      </c>
      <c r="E664" s="225" t="s">
        <v>19</v>
      </c>
      <c r="F664" s="226" t="s">
        <v>657</v>
      </c>
      <c r="G664" s="224"/>
      <c r="H664" s="225" t="s">
        <v>19</v>
      </c>
      <c r="I664" s="227"/>
      <c r="J664" s="224"/>
      <c r="K664" s="224"/>
      <c r="L664" s="228"/>
      <c r="M664" s="229"/>
      <c r="N664" s="230"/>
      <c r="O664" s="230"/>
      <c r="P664" s="230"/>
      <c r="Q664" s="230"/>
      <c r="R664" s="230"/>
      <c r="S664" s="230"/>
      <c r="T664" s="23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2" t="s">
        <v>141</v>
      </c>
      <c r="AU664" s="232" t="s">
        <v>85</v>
      </c>
      <c r="AV664" s="13" t="s">
        <v>83</v>
      </c>
      <c r="AW664" s="13" t="s">
        <v>35</v>
      </c>
      <c r="AX664" s="13" t="s">
        <v>75</v>
      </c>
      <c r="AY664" s="232" t="s">
        <v>126</v>
      </c>
    </row>
    <row r="665" s="14" customFormat="1">
      <c r="A665" s="14"/>
      <c r="B665" s="233"/>
      <c r="C665" s="234"/>
      <c r="D665" s="215" t="s">
        <v>141</v>
      </c>
      <c r="E665" s="235" t="s">
        <v>19</v>
      </c>
      <c r="F665" s="236" t="s">
        <v>213</v>
      </c>
      <c r="G665" s="234"/>
      <c r="H665" s="237">
        <v>10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3" t="s">
        <v>141</v>
      </c>
      <c r="AU665" s="243" t="s">
        <v>85</v>
      </c>
      <c r="AV665" s="14" t="s">
        <v>85</v>
      </c>
      <c r="AW665" s="14" t="s">
        <v>35</v>
      </c>
      <c r="AX665" s="14" t="s">
        <v>75</v>
      </c>
      <c r="AY665" s="243" t="s">
        <v>126</v>
      </c>
    </row>
    <row r="666" s="13" customFormat="1">
      <c r="A666" s="13"/>
      <c r="B666" s="223"/>
      <c r="C666" s="224"/>
      <c r="D666" s="215" t="s">
        <v>141</v>
      </c>
      <c r="E666" s="225" t="s">
        <v>19</v>
      </c>
      <c r="F666" s="226" t="s">
        <v>658</v>
      </c>
      <c r="G666" s="224"/>
      <c r="H666" s="225" t="s">
        <v>19</v>
      </c>
      <c r="I666" s="227"/>
      <c r="J666" s="224"/>
      <c r="K666" s="224"/>
      <c r="L666" s="228"/>
      <c r="M666" s="229"/>
      <c r="N666" s="230"/>
      <c r="O666" s="230"/>
      <c r="P666" s="230"/>
      <c r="Q666" s="230"/>
      <c r="R666" s="230"/>
      <c r="S666" s="230"/>
      <c r="T666" s="23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2" t="s">
        <v>141</v>
      </c>
      <c r="AU666" s="232" t="s">
        <v>85</v>
      </c>
      <c r="AV666" s="13" t="s">
        <v>83</v>
      </c>
      <c r="AW666" s="13" t="s">
        <v>35</v>
      </c>
      <c r="AX666" s="13" t="s">
        <v>75</v>
      </c>
      <c r="AY666" s="232" t="s">
        <v>126</v>
      </c>
    </row>
    <row r="667" s="14" customFormat="1">
      <c r="A667" s="14"/>
      <c r="B667" s="233"/>
      <c r="C667" s="234"/>
      <c r="D667" s="215" t="s">
        <v>141</v>
      </c>
      <c r="E667" s="235" t="s">
        <v>19</v>
      </c>
      <c r="F667" s="236" t="s">
        <v>659</v>
      </c>
      <c r="G667" s="234"/>
      <c r="H667" s="237">
        <v>0.5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3" t="s">
        <v>141</v>
      </c>
      <c r="AU667" s="243" t="s">
        <v>85</v>
      </c>
      <c r="AV667" s="14" t="s">
        <v>85</v>
      </c>
      <c r="AW667" s="14" t="s">
        <v>35</v>
      </c>
      <c r="AX667" s="14" t="s">
        <v>75</v>
      </c>
      <c r="AY667" s="243" t="s">
        <v>126</v>
      </c>
    </row>
    <row r="668" s="15" customFormat="1">
      <c r="A668" s="15"/>
      <c r="B668" s="244"/>
      <c r="C668" s="245"/>
      <c r="D668" s="215" t="s">
        <v>141</v>
      </c>
      <c r="E668" s="246" t="s">
        <v>19</v>
      </c>
      <c r="F668" s="247" t="s">
        <v>146</v>
      </c>
      <c r="G668" s="245"/>
      <c r="H668" s="248">
        <v>10.5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4" t="s">
        <v>141</v>
      </c>
      <c r="AU668" s="254" t="s">
        <v>85</v>
      </c>
      <c r="AV668" s="15" t="s">
        <v>133</v>
      </c>
      <c r="AW668" s="15" t="s">
        <v>35</v>
      </c>
      <c r="AX668" s="15" t="s">
        <v>83</v>
      </c>
      <c r="AY668" s="254" t="s">
        <v>126</v>
      </c>
    </row>
    <row r="669" s="14" customFormat="1">
      <c r="A669" s="14"/>
      <c r="B669" s="233"/>
      <c r="C669" s="234"/>
      <c r="D669" s="215" t="s">
        <v>141</v>
      </c>
      <c r="E669" s="234"/>
      <c r="F669" s="236" t="s">
        <v>660</v>
      </c>
      <c r="G669" s="234"/>
      <c r="H669" s="237">
        <v>11.025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3" t="s">
        <v>141</v>
      </c>
      <c r="AU669" s="243" t="s">
        <v>85</v>
      </c>
      <c r="AV669" s="14" t="s">
        <v>85</v>
      </c>
      <c r="AW669" s="14" t="s">
        <v>4</v>
      </c>
      <c r="AX669" s="14" t="s">
        <v>83</v>
      </c>
      <c r="AY669" s="243" t="s">
        <v>126</v>
      </c>
    </row>
    <row r="670" s="2" customFormat="1" ht="16.5" customHeight="1">
      <c r="A670" s="40"/>
      <c r="B670" s="41"/>
      <c r="C670" s="266" t="s">
        <v>661</v>
      </c>
      <c r="D670" s="266" t="s">
        <v>339</v>
      </c>
      <c r="E670" s="267" t="s">
        <v>662</v>
      </c>
      <c r="F670" s="268" t="s">
        <v>663</v>
      </c>
      <c r="G670" s="269" t="s">
        <v>285</v>
      </c>
      <c r="H670" s="270">
        <v>31.5</v>
      </c>
      <c r="I670" s="271"/>
      <c r="J670" s="272">
        <f>ROUND(I670*H670,2)</f>
        <v>0</v>
      </c>
      <c r="K670" s="268" t="s">
        <v>132</v>
      </c>
      <c r="L670" s="273"/>
      <c r="M670" s="274" t="s">
        <v>19</v>
      </c>
      <c r="N670" s="275" t="s">
        <v>46</v>
      </c>
      <c r="O670" s="86"/>
      <c r="P670" s="211">
        <f>O670*H670</f>
        <v>0</v>
      </c>
      <c r="Q670" s="211">
        <v>0.048300000000000003</v>
      </c>
      <c r="R670" s="211">
        <f>Q670*H670</f>
        <v>1.5214500000000002</v>
      </c>
      <c r="S670" s="211">
        <v>0</v>
      </c>
      <c r="T670" s="212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3" t="s">
        <v>200</v>
      </c>
      <c r="AT670" s="213" t="s">
        <v>339</v>
      </c>
      <c r="AU670" s="213" t="s">
        <v>85</v>
      </c>
      <c r="AY670" s="19" t="s">
        <v>126</v>
      </c>
      <c r="BE670" s="214">
        <f>IF(N670="základní",J670,0)</f>
        <v>0</v>
      </c>
      <c r="BF670" s="214">
        <f>IF(N670="snížená",J670,0)</f>
        <v>0</v>
      </c>
      <c r="BG670" s="214">
        <f>IF(N670="zákl. přenesená",J670,0)</f>
        <v>0</v>
      </c>
      <c r="BH670" s="214">
        <f>IF(N670="sníž. přenesená",J670,0)</f>
        <v>0</v>
      </c>
      <c r="BI670" s="214">
        <f>IF(N670="nulová",J670,0)</f>
        <v>0</v>
      </c>
      <c r="BJ670" s="19" t="s">
        <v>83</v>
      </c>
      <c r="BK670" s="214">
        <f>ROUND(I670*H670,2)</f>
        <v>0</v>
      </c>
      <c r="BL670" s="19" t="s">
        <v>133</v>
      </c>
      <c r="BM670" s="213" t="s">
        <v>664</v>
      </c>
    </row>
    <row r="671" s="2" customFormat="1">
      <c r="A671" s="40"/>
      <c r="B671" s="41"/>
      <c r="C671" s="42"/>
      <c r="D671" s="215" t="s">
        <v>135</v>
      </c>
      <c r="E671" s="42"/>
      <c r="F671" s="216" t="s">
        <v>663</v>
      </c>
      <c r="G671" s="42"/>
      <c r="H671" s="42"/>
      <c r="I671" s="217"/>
      <c r="J671" s="42"/>
      <c r="K671" s="42"/>
      <c r="L671" s="46"/>
      <c r="M671" s="218"/>
      <c r="N671" s="219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135</v>
      </c>
      <c r="AU671" s="19" t="s">
        <v>85</v>
      </c>
    </row>
    <row r="672" s="14" customFormat="1">
      <c r="A672" s="14"/>
      <c r="B672" s="233"/>
      <c r="C672" s="234"/>
      <c r="D672" s="215" t="s">
        <v>141</v>
      </c>
      <c r="E672" s="234"/>
      <c r="F672" s="236" t="s">
        <v>665</v>
      </c>
      <c r="G672" s="234"/>
      <c r="H672" s="237">
        <v>31.5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3" t="s">
        <v>141</v>
      </c>
      <c r="AU672" s="243" t="s">
        <v>85</v>
      </c>
      <c r="AV672" s="14" t="s">
        <v>85</v>
      </c>
      <c r="AW672" s="14" t="s">
        <v>4</v>
      </c>
      <c r="AX672" s="14" t="s">
        <v>83</v>
      </c>
      <c r="AY672" s="243" t="s">
        <v>126</v>
      </c>
    </row>
    <row r="673" s="2" customFormat="1" ht="16.5" customHeight="1">
      <c r="A673" s="40"/>
      <c r="B673" s="41"/>
      <c r="C673" s="266" t="s">
        <v>666</v>
      </c>
      <c r="D673" s="266" t="s">
        <v>339</v>
      </c>
      <c r="E673" s="267" t="s">
        <v>667</v>
      </c>
      <c r="F673" s="268" t="s">
        <v>668</v>
      </c>
      <c r="G673" s="269" t="s">
        <v>285</v>
      </c>
      <c r="H673" s="270">
        <v>153.82499999999999</v>
      </c>
      <c r="I673" s="271"/>
      <c r="J673" s="272">
        <f>ROUND(I673*H673,2)</f>
        <v>0</v>
      </c>
      <c r="K673" s="268" t="s">
        <v>533</v>
      </c>
      <c r="L673" s="273"/>
      <c r="M673" s="274" t="s">
        <v>19</v>
      </c>
      <c r="N673" s="275" t="s">
        <v>46</v>
      </c>
      <c r="O673" s="86"/>
      <c r="P673" s="211">
        <f>O673*H673</f>
        <v>0</v>
      </c>
      <c r="Q673" s="211">
        <v>0.048300000000000003</v>
      </c>
      <c r="R673" s="211">
        <f>Q673*H673</f>
        <v>7.4297474999999995</v>
      </c>
      <c r="S673" s="211">
        <v>0</v>
      </c>
      <c r="T673" s="212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3" t="s">
        <v>200</v>
      </c>
      <c r="AT673" s="213" t="s">
        <v>339</v>
      </c>
      <c r="AU673" s="213" t="s">
        <v>85</v>
      </c>
      <c r="AY673" s="19" t="s">
        <v>126</v>
      </c>
      <c r="BE673" s="214">
        <f>IF(N673="základní",J673,0)</f>
        <v>0</v>
      </c>
      <c r="BF673" s="214">
        <f>IF(N673="snížená",J673,0)</f>
        <v>0</v>
      </c>
      <c r="BG673" s="214">
        <f>IF(N673="zákl. přenesená",J673,0)</f>
        <v>0</v>
      </c>
      <c r="BH673" s="214">
        <f>IF(N673="sníž. přenesená",J673,0)</f>
        <v>0</v>
      </c>
      <c r="BI673" s="214">
        <f>IF(N673="nulová",J673,0)</f>
        <v>0</v>
      </c>
      <c r="BJ673" s="19" t="s">
        <v>83</v>
      </c>
      <c r="BK673" s="214">
        <f>ROUND(I673*H673,2)</f>
        <v>0</v>
      </c>
      <c r="BL673" s="19" t="s">
        <v>133</v>
      </c>
      <c r="BM673" s="213" t="s">
        <v>669</v>
      </c>
    </row>
    <row r="674" s="2" customFormat="1">
      <c r="A674" s="40"/>
      <c r="B674" s="41"/>
      <c r="C674" s="42"/>
      <c r="D674" s="215" t="s">
        <v>135</v>
      </c>
      <c r="E674" s="42"/>
      <c r="F674" s="216" t="s">
        <v>668</v>
      </c>
      <c r="G674" s="42"/>
      <c r="H674" s="42"/>
      <c r="I674" s="217"/>
      <c r="J674" s="42"/>
      <c r="K674" s="42"/>
      <c r="L674" s="46"/>
      <c r="M674" s="218"/>
      <c r="N674" s="219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135</v>
      </c>
      <c r="AU674" s="19" t="s">
        <v>85</v>
      </c>
    </row>
    <row r="675" s="13" customFormat="1">
      <c r="A675" s="13"/>
      <c r="B675" s="223"/>
      <c r="C675" s="224"/>
      <c r="D675" s="215" t="s">
        <v>141</v>
      </c>
      <c r="E675" s="225" t="s">
        <v>19</v>
      </c>
      <c r="F675" s="226" t="s">
        <v>670</v>
      </c>
      <c r="G675" s="224"/>
      <c r="H675" s="225" t="s">
        <v>19</v>
      </c>
      <c r="I675" s="227"/>
      <c r="J675" s="224"/>
      <c r="K675" s="224"/>
      <c r="L675" s="228"/>
      <c r="M675" s="229"/>
      <c r="N675" s="230"/>
      <c r="O675" s="230"/>
      <c r="P675" s="230"/>
      <c r="Q675" s="230"/>
      <c r="R675" s="230"/>
      <c r="S675" s="230"/>
      <c r="T675" s="23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2" t="s">
        <v>141</v>
      </c>
      <c r="AU675" s="232" t="s">
        <v>85</v>
      </c>
      <c r="AV675" s="13" t="s">
        <v>83</v>
      </c>
      <c r="AW675" s="13" t="s">
        <v>35</v>
      </c>
      <c r="AX675" s="13" t="s">
        <v>75</v>
      </c>
      <c r="AY675" s="232" t="s">
        <v>126</v>
      </c>
    </row>
    <row r="676" s="14" customFormat="1">
      <c r="A676" s="14"/>
      <c r="B676" s="233"/>
      <c r="C676" s="234"/>
      <c r="D676" s="215" t="s">
        <v>141</v>
      </c>
      <c r="E676" s="235" t="s">
        <v>19</v>
      </c>
      <c r="F676" s="236" t="s">
        <v>648</v>
      </c>
      <c r="G676" s="234"/>
      <c r="H676" s="237">
        <v>140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3" t="s">
        <v>141</v>
      </c>
      <c r="AU676" s="243" t="s">
        <v>85</v>
      </c>
      <c r="AV676" s="14" t="s">
        <v>85</v>
      </c>
      <c r="AW676" s="14" t="s">
        <v>35</v>
      </c>
      <c r="AX676" s="14" t="s">
        <v>75</v>
      </c>
      <c r="AY676" s="243" t="s">
        <v>126</v>
      </c>
    </row>
    <row r="677" s="13" customFormat="1">
      <c r="A677" s="13"/>
      <c r="B677" s="223"/>
      <c r="C677" s="224"/>
      <c r="D677" s="215" t="s">
        <v>141</v>
      </c>
      <c r="E677" s="225" t="s">
        <v>19</v>
      </c>
      <c r="F677" s="226" t="s">
        <v>671</v>
      </c>
      <c r="G677" s="224"/>
      <c r="H677" s="225" t="s">
        <v>19</v>
      </c>
      <c r="I677" s="227"/>
      <c r="J677" s="224"/>
      <c r="K677" s="224"/>
      <c r="L677" s="228"/>
      <c r="M677" s="229"/>
      <c r="N677" s="230"/>
      <c r="O677" s="230"/>
      <c r="P677" s="230"/>
      <c r="Q677" s="230"/>
      <c r="R677" s="230"/>
      <c r="S677" s="230"/>
      <c r="T677" s="23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2" t="s">
        <v>141</v>
      </c>
      <c r="AU677" s="232" t="s">
        <v>85</v>
      </c>
      <c r="AV677" s="13" t="s">
        <v>83</v>
      </c>
      <c r="AW677" s="13" t="s">
        <v>35</v>
      </c>
      <c r="AX677" s="13" t="s">
        <v>75</v>
      </c>
      <c r="AY677" s="232" t="s">
        <v>126</v>
      </c>
    </row>
    <row r="678" s="14" customFormat="1">
      <c r="A678" s="14"/>
      <c r="B678" s="233"/>
      <c r="C678" s="234"/>
      <c r="D678" s="215" t="s">
        <v>141</v>
      </c>
      <c r="E678" s="235" t="s">
        <v>19</v>
      </c>
      <c r="F678" s="236" t="s">
        <v>672</v>
      </c>
      <c r="G678" s="234"/>
      <c r="H678" s="237">
        <v>6.5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3" t="s">
        <v>141</v>
      </c>
      <c r="AU678" s="243" t="s">
        <v>85</v>
      </c>
      <c r="AV678" s="14" t="s">
        <v>85</v>
      </c>
      <c r="AW678" s="14" t="s">
        <v>35</v>
      </c>
      <c r="AX678" s="14" t="s">
        <v>75</v>
      </c>
      <c r="AY678" s="243" t="s">
        <v>126</v>
      </c>
    </row>
    <row r="679" s="15" customFormat="1">
      <c r="A679" s="15"/>
      <c r="B679" s="244"/>
      <c r="C679" s="245"/>
      <c r="D679" s="215" t="s">
        <v>141</v>
      </c>
      <c r="E679" s="246" t="s">
        <v>19</v>
      </c>
      <c r="F679" s="247" t="s">
        <v>146</v>
      </c>
      <c r="G679" s="245"/>
      <c r="H679" s="248">
        <v>146.5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4" t="s">
        <v>141</v>
      </c>
      <c r="AU679" s="254" t="s">
        <v>85</v>
      </c>
      <c r="AV679" s="15" t="s">
        <v>133</v>
      </c>
      <c r="AW679" s="15" t="s">
        <v>35</v>
      </c>
      <c r="AX679" s="15" t="s">
        <v>83</v>
      </c>
      <c r="AY679" s="254" t="s">
        <v>126</v>
      </c>
    </row>
    <row r="680" s="14" customFormat="1">
      <c r="A680" s="14"/>
      <c r="B680" s="233"/>
      <c r="C680" s="234"/>
      <c r="D680" s="215" t="s">
        <v>141</v>
      </c>
      <c r="E680" s="234"/>
      <c r="F680" s="236" t="s">
        <v>673</v>
      </c>
      <c r="G680" s="234"/>
      <c r="H680" s="237">
        <v>153.82499999999999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3" t="s">
        <v>141</v>
      </c>
      <c r="AU680" s="243" t="s">
        <v>85</v>
      </c>
      <c r="AV680" s="14" t="s">
        <v>85</v>
      </c>
      <c r="AW680" s="14" t="s">
        <v>4</v>
      </c>
      <c r="AX680" s="14" t="s">
        <v>83</v>
      </c>
      <c r="AY680" s="243" t="s">
        <v>126</v>
      </c>
    </row>
    <row r="681" s="2" customFormat="1" ht="16.5" customHeight="1">
      <c r="A681" s="40"/>
      <c r="B681" s="41"/>
      <c r="C681" s="266" t="s">
        <v>650</v>
      </c>
      <c r="D681" s="266" t="s">
        <v>339</v>
      </c>
      <c r="E681" s="267" t="s">
        <v>674</v>
      </c>
      <c r="F681" s="268" t="s">
        <v>675</v>
      </c>
      <c r="G681" s="269" t="s">
        <v>562</v>
      </c>
      <c r="H681" s="270">
        <v>52.5</v>
      </c>
      <c r="I681" s="271"/>
      <c r="J681" s="272">
        <f>ROUND(I681*H681,2)</f>
        <v>0</v>
      </c>
      <c r="K681" s="268" t="s">
        <v>676</v>
      </c>
      <c r="L681" s="273"/>
      <c r="M681" s="274" t="s">
        <v>19</v>
      </c>
      <c r="N681" s="275" t="s">
        <v>46</v>
      </c>
      <c r="O681" s="86"/>
      <c r="P681" s="211">
        <f>O681*H681</f>
        <v>0</v>
      </c>
      <c r="Q681" s="211">
        <v>0.22400000000000001</v>
      </c>
      <c r="R681" s="211">
        <f>Q681*H681</f>
        <v>11.76</v>
      </c>
      <c r="S681" s="211">
        <v>0</v>
      </c>
      <c r="T681" s="212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3" t="s">
        <v>200</v>
      </c>
      <c r="AT681" s="213" t="s">
        <v>339</v>
      </c>
      <c r="AU681" s="213" t="s">
        <v>85</v>
      </c>
      <c r="AY681" s="19" t="s">
        <v>126</v>
      </c>
      <c r="BE681" s="214">
        <f>IF(N681="základní",J681,0)</f>
        <v>0</v>
      </c>
      <c r="BF681" s="214">
        <f>IF(N681="snížená",J681,0)</f>
        <v>0</v>
      </c>
      <c r="BG681" s="214">
        <f>IF(N681="zákl. přenesená",J681,0)</f>
        <v>0</v>
      </c>
      <c r="BH681" s="214">
        <f>IF(N681="sníž. přenesená",J681,0)</f>
        <v>0</v>
      </c>
      <c r="BI681" s="214">
        <f>IF(N681="nulová",J681,0)</f>
        <v>0</v>
      </c>
      <c r="BJ681" s="19" t="s">
        <v>83</v>
      </c>
      <c r="BK681" s="214">
        <f>ROUND(I681*H681,2)</f>
        <v>0</v>
      </c>
      <c r="BL681" s="19" t="s">
        <v>133</v>
      </c>
      <c r="BM681" s="213" t="s">
        <v>677</v>
      </c>
    </row>
    <row r="682" s="2" customFormat="1">
      <c r="A682" s="40"/>
      <c r="B682" s="41"/>
      <c r="C682" s="42"/>
      <c r="D682" s="215" t="s">
        <v>135</v>
      </c>
      <c r="E682" s="42"/>
      <c r="F682" s="216" t="s">
        <v>675</v>
      </c>
      <c r="G682" s="42"/>
      <c r="H682" s="42"/>
      <c r="I682" s="217"/>
      <c r="J682" s="42"/>
      <c r="K682" s="42"/>
      <c r="L682" s="46"/>
      <c r="M682" s="218"/>
      <c r="N682" s="219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135</v>
      </c>
      <c r="AU682" s="19" t="s">
        <v>85</v>
      </c>
    </row>
    <row r="683" s="14" customFormat="1">
      <c r="A683" s="14"/>
      <c r="B683" s="233"/>
      <c r="C683" s="234"/>
      <c r="D683" s="215" t="s">
        <v>141</v>
      </c>
      <c r="E683" s="234"/>
      <c r="F683" s="236" t="s">
        <v>678</v>
      </c>
      <c r="G683" s="234"/>
      <c r="H683" s="237">
        <v>52.5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3" t="s">
        <v>141</v>
      </c>
      <c r="AU683" s="243" t="s">
        <v>85</v>
      </c>
      <c r="AV683" s="14" t="s">
        <v>85</v>
      </c>
      <c r="AW683" s="14" t="s">
        <v>4</v>
      </c>
      <c r="AX683" s="14" t="s">
        <v>83</v>
      </c>
      <c r="AY683" s="243" t="s">
        <v>126</v>
      </c>
    </row>
    <row r="684" s="2" customFormat="1" ht="16.5" customHeight="1">
      <c r="A684" s="40"/>
      <c r="B684" s="41"/>
      <c r="C684" s="202" t="s">
        <v>679</v>
      </c>
      <c r="D684" s="202" t="s">
        <v>128</v>
      </c>
      <c r="E684" s="203" t="s">
        <v>680</v>
      </c>
      <c r="F684" s="204" t="s">
        <v>681</v>
      </c>
      <c r="G684" s="205" t="s">
        <v>285</v>
      </c>
      <c r="H684" s="206">
        <v>96</v>
      </c>
      <c r="I684" s="207"/>
      <c r="J684" s="208">
        <f>ROUND(I684*H684,2)</f>
        <v>0</v>
      </c>
      <c r="K684" s="204" t="s">
        <v>132</v>
      </c>
      <c r="L684" s="46"/>
      <c r="M684" s="209" t="s">
        <v>19</v>
      </c>
      <c r="N684" s="210" t="s">
        <v>46</v>
      </c>
      <c r="O684" s="86"/>
      <c r="P684" s="211">
        <f>O684*H684</f>
        <v>0</v>
      </c>
      <c r="Q684" s="211">
        <v>0.15539952000000001</v>
      </c>
      <c r="R684" s="211">
        <f>Q684*H684</f>
        <v>14.918353920000001</v>
      </c>
      <c r="S684" s="211">
        <v>0</v>
      </c>
      <c r="T684" s="212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3" t="s">
        <v>133</v>
      </c>
      <c r="AT684" s="213" t="s">
        <v>128</v>
      </c>
      <c r="AU684" s="213" t="s">
        <v>85</v>
      </c>
      <c r="AY684" s="19" t="s">
        <v>126</v>
      </c>
      <c r="BE684" s="214">
        <f>IF(N684="základní",J684,0)</f>
        <v>0</v>
      </c>
      <c r="BF684" s="214">
        <f>IF(N684="snížená",J684,0)</f>
        <v>0</v>
      </c>
      <c r="BG684" s="214">
        <f>IF(N684="zákl. přenesená",J684,0)</f>
        <v>0</v>
      </c>
      <c r="BH684" s="214">
        <f>IF(N684="sníž. přenesená",J684,0)</f>
        <v>0</v>
      </c>
      <c r="BI684" s="214">
        <f>IF(N684="nulová",J684,0)</f>
        <v>0</v>
      </c>
      <c r="BJ684" s="19" t="s">
        <v>83</v>
      </c>
      <c r="BK684" s="214">
        <f>ROUND(I684*H684,2)</f>
        <v>0</v>
      </c>
      <c r="BL684" s="19" t="s">
        <v>133</v>
      </c>
      <c r="BM684" s="213" t="s">
        <v>682</v>
      </c>
    </row>
    <row r="685" s="2" customFormat="1">
      <c r="A685" s="40"/>
      <c r="B685" s="41"/>
      <c r="C685" s="42"/>
      <c r="D685" s="215" t="s">
        <v>135</v>
      </c>
      <c r="E685" s="42"/>
      <c r="F685" s="216" t="s">
        <v>683</v>
      </c>
      <c r="G685" s="42"/>
      <c r="H685" s="42"/>
      <c r="I685" s="217"/>
      <c r="J685" s="42"/>
      <c r="K685" s="42"/>
      <c r="L685" s="46"/>
      <c r="M685" s="218"/>
      <c r="N685" s="219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135</v>
      </c>
      <c r="AU685" s="19" t="s">
        <v>85</v>
      </c>
    </row>
    <row r="686" s="2" customFormat="1">
      <c r="A686" s="40"/>
      <c r="B686" s="41"/>
      <c r="C686" s="42"/>
      <c r="D686" s="220" t="s">
        <v>137</v>
      </c>
      <c r="E686" s="42"/>
      <c r="F686" s="221" t="s">
        <v>684</v>
      </c>
      <c r="G686" s="42"/>
      <c r="H686" s="42"/>
      <c r="I686" s="217"/>
      <c r="J686" s="42"/>
      <c r="K686" s="42"/>
      <c r="L686" s="46"/>
      <c r="M686" s="218"/>
      <c r="N686" s="219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137</v>
      </c>
      <c r="AU686" s="19" t="s">
        <v>85</v>
      </c>
    </row>
    <row r="687" s="2" customFormat="1">
      <c r="A687" s="40"/>
      <c r="B687" s="41"/>
      <c r="C687" s="42"/>
      <c r="D687" s="215" t="s">
        <v>139</v>
      </c>
      <c r="E687" s="42"/>
      <c r="F687" s="222" t="s">
        <v>644</v>
      </c>
      <c r="G687" s="42"/>
      <c r="H687" s="42"/>
      <c r="I687" s="217"/>
      <c r="J687" s="42"/>
      <c r="K687" s="42"/>
      <c r="L687" s="46"/>
      <c r="M687" s="218"/>
      <c r="N687" s="219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139</v>
      </c>
      <c r="AU687" s="19" t="s">
        <v>85</v>
      </c>
    </row>
    <row r="688" s="13" customFormat="1">
      <c r="A688" s="13"/>
      <c r="B688" s="223"/>
      <c r="C688" s="224"/>
      <c r="D688" s="215" t="s">
        <v>141</v>
      </c>
      <c r="E688" s="225" t="s">
        <v>19</v>
      </c>
      <c r="F688" s="226" t="s">
        <v>308</v>
      </c>
      <c r="G688" s="224"/>
      <c r="H688" s="225" t="s">
        <v>19</v>
      </c>
      <c r="I688" s="227"/>
      <c r="J688" s="224"/>
      <c r="K688" s="224"/>
      <c r="L688" s="228"/>
      <c r="M688" s="229"/>
      <c r="N688" s="230"/>
      <c r="O688" s="230"/>
      <c r="P688" s="230"/>
      <c r="Q688" s="230"/>
      <c r="R688" s="230"/>
      <c r="S688" s="230"/>
      <c r="T688" s="23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2" t="s">
        <v>141</v>
      </c>
      <c r="AU688" s="232" t="s">
        <v>85</v>
      </c>
      <c r="AV688" s="13" t="s">
        <v>83</v>
      </c>
      <c r="AW688" s="13" t="s">
        <v>35</v>
      </c>
      <c r="AX688" s="13" t="s">
        <v>75</v>
      </c>
      <c r="AY688" s="232" t="s">
        <v>126</v>
      </c>
    </row>
    <row r="689" s="14" customFormat="1">
      <c r="A689" s="14"/>
      <c r="B689" s="233"/>
      <c r="C689" s="234"/>
      <c r="D689" s="215" t="s">
        <v>141</v>
      </c>
      <c r="E689" s="235" t="s">
        <v>19</v>
      </c>
      <c r="F689" s="236" t="s">
        <v>309</v>
      </c>
      <c r="G689" s="234"/>
      <c r="H689" s="237">
        <v>42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3" t="s">
        <v>141</v>
      </c>
      <c r="AU689" s="243" t="s">
        <v>85</v>
      </c>
      <c r="AV689" s="14" t="s">
        <v>85</v>
      </c>
      <c r="AW689" s="14" t="s">
        <v>35</v>
      </c>
      <c r="AX689" s="14" t="s">
        <v>75</v>
      </c>
      <c r="AY689" s="243" t="s">
        <v>126</v>
      </c>
    </row>
    <row r="690" s="16" customFormat="1">
      <c r="A690" s="16"/>
      <c r="B690" s="255"/>
      <c r="C690" s="256"/>
      <c r="D690" s="215" t="s">
        <v>141</v>
      </c>
      <c r="E690" s="257" t="s">
        <v>19</v>
      </c>
      <c r="F690" s="258" t="s">
        <v>156</v>
      </c>
      <c r="G690" s="256"/>
      <c r="H690" s="259">
        <v>42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65" t="s">
        <v>141</v>
      </c>
      <c r="AU690" s="265" t="s">
        <v>85</v>
      </c>
      <c r="AV690" s="16" t="s">
        <v>157</v>
      </c>
      <c r="AW690" s="16" t="s">
        <v>35</v>
      </c>
      <c r="AX690" s="16" t="s">
        <v>75</v>
      </c>
      <c r="AY690" s="265" t="s">
        <v>126</v>
      </c>
    </row>
    <row r="691" s="13" customFormat="1">
      <c r="A691" s="13"/>
      <c r="B691" s="223"/>
      <c r="C691" s="224"/>
      <c r="D691" s="215" t="s">
        <v>141</v>
      </c>
      <c r="E691" s="225" t="s">
        <v>19</v>
      </c>
      <c r="F691" s="226" t="s">
        <v>327</v>
      </c>
      <c r="G691" s="224"/>
      <c r="H691" s="225" t="s">
        <v>19</v>
      </c>
      <c r="I691" s="227"/>
      <c r="J691" s="224"/>
      <c r="K691" s="224"/>
      <c r="L691" s="228"/>
      <c r="M691" s="229"/>
      <c r="N691" s="230"/>
      <c r="O691" s="230"/>
      <c r="P691" s="230"/>
      <c r="Q691" s="230"/>
      <c r="R691" s="230"/>
      <c r="S691" s="230"/>
      <c r="T691" s="23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2" t="s">
        <v>141</v>
      </c>
      <c r="AU691" s="232" t="s">
        <v>85</v>
      </c>
      <c r="AV691" s="13" t="s">
        <v>83</v>
      </c>
      <c r="AW691" s="13" t="s">
        <v>35</v>
      </c>
      <c r="AX691" s="13" t="s">
        <v>75</v>
      </c>
      <c r="AY691" s="232" t="s">
        <v>126</v>
      </c>
    </row>
    <row r="692" s="14" customFormat="1">
      <c r="A692" s="14"/>
      <c r="B692" s="233"/>
      <c r="C692" s="234"/>
      <c r="D692" s="215" t="s">
        <v>141</v>
      </c>
      <c r="E692" s="235" t="s">
        <v>19</v>
      </c>
      <c r="F692" s="236" t="s">
        <v>253</v>
      </c>
      <c r="G692" s="234"/>
      <c r="H692" s="237">
        <v>14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3" t="s">
        <v>141</v>
      </c>
      <c r="AU692" s="243" t="s">
        <v>85</v>
      </c>
      <c r="AV692" s="14" t="s">
        <v>85</v>
      </c>
      <c r="AW692" s="14" t="s">
        <v>35</v>
      </c>
      <c r="AX692" s="14" t="s">
        <v>75</v>
      </c>
      <c r="AY692" s="243" t="s">
        <v>126</v>
      </c>
    </row>
    <row r="693" s="13" customFormat="1">
      <c r="A693" s="13"/>
      <c r="B693" s="223"/>
      <c r="C693" s="224"/>
      <c r="D693" s="215" t="s">
        <v>141</v>
      </c>
      <c r="E693" s="225" t="s">
        <v>19</v>
      </c>
      <c r="F693" s="226" t="s">
        <v>465</v>
      </c>
      <c r="G693" s="224"/>
      <c r="H693" s="225" t="s">
        <v>19</v>
      </c>
      <c r="I693" s="227"/>
      <c r="J693" s="224"/>
      <c r="K693" s="224"/>
      <c r="L693" s="228"/>
      <c r="M693" s="229"/>
      <c r="N693" s="230"/>
      <c r="O693" s="230"/>
      <c r="P693" s="230"/>
      <c r="Q693" s="230"/>
      <c r="R693" s="230"/>
      <c r="S693" s="230"/>
      <c r="T693" s="23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2" t="s">
        <v>141</v>
      </c>
      <c r="AU693" s="232" t="s">
        <v>85</v>
      </c>
      <c r="AV693" s="13" t="s">
        <v>83</v>
      </c>
      <c r="AW693" s="13" t="s">
        <v>35</v>
      </c>
      <c r="AX693" s="13" t="s">
        <v>75</v>
      </c>
      <c r="AY693" s="232" t="s">
        <v>126</v>
      </c>
    </row>
    <row r="694" s="14" customFormat="1">
      <c r="A694" s="14"/>
      <c r="B694" s="233"/>
      <c r="C694" s="234"/>
      <c r="D694" s="215" t="s">
        <v>141</v>
      </c>
      <c r="E694" s="235" t="s">
        <v>19</v>
      </c>
      <c r="F694" s="236" t="s">
        <v>253</v>
      </c>
      <c r="G694" s="234"/>
      <c r="H694" s="237">
        <v>14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3" t="s">
        <v>141</v>
      </c>
      <c r="AU694" s="243" t="s">
        <v>85</v>
      </c>
      <c r="AV694" s="14" t="s">
        <v>85</v>
      </c>
      <c r="AW694" s="14" t="s">
        <v>35</v>
      </c>
      <c r="AX694" s="14" t="s">
        <v>75</v>
      </c>
      <c r="AY694" s="243" t="s">
        <v>126</v>
      </c>
    </row>
    <row r="695" s="13" customFormat="1">
      <c r="A695" s="13"/>
      <c r="B695" s="223"/>
      <c r="C695" s="224"/>
      <c r="D695" s="215" t="s">
        <v>141</v>
      </c>
      <c r="E695" s="225" t="s">
        <v>19</v>
      </c>
      <c r="F695" s="226" t="s">
        <v>466</v>
      </c>
      <c r="G695" s="224"/>
      <c r="H695" s="225" t="s">
        <v>19</v>
      </c>
      <c r="I695" s="227"/>
      <c r="J695" s="224"/>
      <c r="K695" s="224"/>
      <c r="L695" s="228"/>
      <c r="M695" s="229"/>
      <c r="N695" s="230"/>
      <c r="O695" s="230"/>
      <c r="P695" s="230"/>
      <c r="Q695" s="230"/>
      <c r="R695" s="230"/>
      <c r="S695" s="230"/>
      <c r="T695" s="23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2" t="s">
        <v>141</v>
      </c>
      <c r="AU695" s="232" t="s">
        <v>85</v>
      </c>
      <c r="AV695" s="13" t="s">
        <v>83</v>
      </c>
      <c r="AW695" s="13" t="s">
        <v>35</v>
      </c>
      <c r="AX695" s="13" t="s">
        <v>75</v>
      </c>
      <c r="AY695" s="232" t="s">
        <v>126</v>
      </c>
    </row>
    <row r="696" s="14" customFormat="1">
      <c r="A696" s="14"/>
      <c r="B696" s="233"/>
      <c r="C696" s="234"/>
      <c r="D696" s="215" t="s">
        <v>141</v>
      </c>
      <c r="E696" s="235" t="s">
        <v>19</v>
      </c>
      <c r="F696" s="236" t="s">
        <v>232</v>
      </c>
      <c r="G696" s="234"/>
      <c r="H696" s="237">
        <v>12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3" t="s">
        <v>141</v>
      </c>
      <c r="AU696" s="243" t="s">
        <v>85</v>
      </c>
      <c r="AV696" s="14" t="s">
        <v>85</v>
      </c>
      <c r="AW696" s="14" t="s">
        <v>35</v>
      </c>
      <c r="AX696" s="14" t="s">
        <v>75</v>
      </c>
      <c r="AY696" s="243" t="s">
        <v>126</v>
      </c>
    </row>
    <row r="697" s="13" customFormat="1">
      <c r="A697" s="13"/>
      <c r="B697" s="223"/>
      <c r="C697" s="224"/>
      <c r="D697" s="215" t="s">
        <v>141</v>
      </c>
      <c r="E697" s="225" t="s">
        <v>19</v>
      </c>
      <c r="F697" s="226" t="s">
        <v>467</v>
      </c>
      <c r="G697" s="224"/>
      <c r="H697" s="225" t="s">
        <v>19</v>
      </c>
      <c r="I697" s="227"/>
      <c r="J697" s="224"/>
      <c r="K697" s="224"/>
      <c r="L697" s="228"/>
      <c r="M697" s="229"/>
      <c r="N697" s="230"/>
      <c r="O697" s="230"/>
      <c r="P697" s="230"/>
      <c r="Q697" s="230"/>
      <c r="R697" s="230"/>
      <c r="S697" s="230"/>
      <c r="T697" s="23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2" t="s">
        <v>141</v>
      </c>
      <c r="AU697" s="232" t="s">
        <v>85</v>
      </c>
      <c r="AV697" s="13" t="s">
        <v>83</v>
      </c>
      <c r="AW697" s="13" t="s">
        <v>35</v>
      </c>
      <c r="AX697" s="13" t="s">
        <v>75</v>
      </c>
      <c r="AY697" s="232" t="s">
        <v>126</v>
      </c>
    </row>
    <row r="698" s="14" customFormat="1">
      <c r="A698" s="14"/>
      <c r="B698" s="233"/>
      <c r="C698" s="234"/>
      <c r="D698" s="215" t="s">
        <v>141</v>
      </c>
      <c r="E698" s="235" t="s">
        <v>19</v>
      </c>
      <c r="F698" s="236" t="s">
        <v>253</v>
      </c>
      <c r="G698" s="234"/>
      <c r="H698" s="237">
        <v>14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3" t="s">
        <v>141</v>
      </c>
      <c r="AU698" s="243" t="s">
        <v>85</v>
      </c>
      <c r="AV698" s="14" t="s">
        <v>85</v>
      </c>
      <c r="AW698" s="14" t="s">
        <v>35</v>
      </c>
      <c r="AX698" s="14" t="s">
        <v>75</v>
      </c>
      <c r="AY698" s="243" t="s">
        <v>126</v>
      </c>
    </row>
    <row r="699" s="16" customFormat="1">
      <c r="A699" s="16"/>
      <c r="B699" s="255"/>
      <c r="C699" s="256"/>
      <c r="D699" s="215" t="s">
        <v>141</v>
      </c>
      <c r="E699" s="257" t="s">
        <v>19</v>
      </c>
      <c r="F699" s="258" t="s">
        <v>156</v>
      </c>
      <c r="G699" s="256"/>
      <c r="H699" s="259">
        <v>54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65" t="s">
        <v>141</v>
      </c>
      <c r="AU699" s="265" t="s">
        <v>85</v>
      </c>
      <c r="AV699" s="16" t="s">
        <v>157</v>
      </c>
      <c r="AW699" s="16" t="s">
        <v>35</v>
      </c>
      <c r="AX699" s="16" t="s">
        <v>75</v>
      </c>
      <c r="AY699" s="265" t="s">
        <v>126</v>
      </c>
    </row>
    <row r="700" s="15" customFormat="1">
      <c r="A700" s="15"/>
      <c r="B700" s="244"/>
      <c r="C700" s="245"/>
      <c r="D700" s="215" t="s">
        <v>141</v>
      </c>
      <c r="E700" s="246" t="s">
        <v>19</v>
      </c>
      <c r="F700" s="247" t="s">
        <v>146</v>
      </c>
      <c r="G700" s="245"/>
      <c r="H700" s="248">
        <v>96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4" t="s">
        <v>141</v>
      </c>
      <c r="AU700" s="254" t="s">
        <v>85</v>
      </c>
      <c r="AV700" s="15" t="s">
        <v>133</v>
      </c>
      <c r="AW700" s="15" t="s">
        <v>35</v>
      </c>
      <c r="AX700" s="15" t="s">
        <v>83</v>
      </c>
      <c r="AY700" s="254" t="s">
        <v>126</v>
      </c>
    </row>
    <row r="701" s="2" customFormat="1" ht="16.5" customHeight="1">
      <c r="A701" s="40"/>
      <c r="B701" s="41"/>
      <c r="C701" s="266" t="s">
        <v>685</v>
      </c>
      <c r="D701" s="266" t="s">
        <v>339</v>
      </c>
      <c r="E701" s="267" t="s">
        <v>686</v>
      </c>
      <c r="F701" s="268" t="s">
        <v>687</v>
      </c>
      <c r="G701" s="269" t="s">
        <v>285</v>
      </c>
      <c r="H701" s="270">
        <v>44.100000000000001</v>
      </c>
      <c r="I701" s="271"/>
      <c r="J701" s="272">
        <f>ROUND(I701*H701,2)</f>
        <v>0</v>
      </c>
      <c r="K701" s="268" t="s">
        <v>132</v>
      </c>
      <c r="L701" s="273"/>
      <c r="M701" s="274" t="s">
        <v>19</v>
      </c>
      <c r="N701" s="275" t="s">
        <v>46</v>
      </c>
      <c r="O701" s="86"/>
      <c r="P701" s="211">
        <f>O701*H701</f>
        <v>0</v>
      </c>
      <c r="Q701" s="211">
        <v>0.080000000000000002</v>
      </c>
      <c r="R701" s="211">
        <f>Q701*H701</f>
        <v>3.528</v>
      </c>
      <c r="S701" s="211">
        <v>0</v>
      </c>
      <c r="T701" s="212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3" t="s">
        <v>200</v>
      </c>
      <c r="AT701" s="213" t="s">
        <v>339</v>
      </c>
      <c r="AU701" s="213" t="s">
        <v>85</v>
      </c>
      <c r="AY701" s="19" t="s">
        <v>126</v>
      </c>
      <c r="BE701" s="214">
        <f>IF(N701="základní",J701,0)</f>
        <v>0</v>
      </c>
      <c r="BF701" s="214">
        <f>IF(N701="snížená",J701,0)</f>
        <v>0</v>
      </c>
      <c r="BG701" s="214">
        <f>IF(N701="zákl. přenesená",J701,0)</f>
        <v>0</v>
      </c>
      <c r="BH701" s="214">
        <f>IF(N701="sníž. přenesená",J701,0)</f>
        <v>0</v>
      </c>
      <c r="BI701" s="214">
        <f>IF(N701="nulová",J701,0)</f>
        <v>0</v>
      </c>
      <c r="BJ701" s="19" t="s">
        <v>83</v>
      </c>
      <c r="BK701" s="214">
        <f>ROUND(I701*H701,2)</f>
        <v>0</v>
      </c>
      <c r="BL701" s="19" t="s">
        <v>133</v>
      </c>
      <c r="BM701" s="213" t="s">
        <v>688</v>
      </c>
    </row>
    <row r="702" s="2" customFormat="1">
      <c r="A702" s="40"/>
      <c r="B702" s="41"/>
      <c r="C702" s="42"/>
      <c r="D702" s="215" t="s">
        <v>135</v>
      </c>
      <c r="E702" s="42"/>
      <c r="F702" s="216" t="s">
        <v>687</v>
      </c>
      <c r="G702" s="42"/>
      <c r="H702" s="42"/>
      <c r="I702" s="217"/>
      <c r="J702" s="42"/>
      <c r="K702" s="42"/>
      <c r="L702" s="46"/>
      <c r="M702" s="218"/>
      <c r="N702" s="219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135</v>
      </c>
      <c r="AU702" s="19" t="s">
        <v>85</v>
      </c>
    </row>
    <row r="703" s="14" customFormat="1">
      <c r="A703" s="14"/>
      <c r="B703" s="233"/>
      <c r="C703" s="234"/>
      <c r="D703" s="215" t="s">
        <v>141</v>
      </c>
      <c r="E703" s="234"/>
      <c r="F703" s="236" t="s">
        <v>689</v>
      </c>
      <c r="G703" s="234"/>
      <c r="H703" s="237">
        <v>44.100000000000001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3" t="s">
        <v>141</v>
      </c>
      <c r="AU703" s="243" t="s">
        <v>85</v>
      </c>
      <c r="AV703" s="14" t="s">
        <v>85</v>
      </c>
      <c r="AW703" s="14" t="s">
        <v>4</v>
      </c>
      <c r="AX703" s="14" t="s">
        <v>83</v>
      </c>
      <c r="AY703" s="243" t="s">
        <v>126</v>
      </c>
    </row>
    <row r="704" s="2" customFormat="1" ht="16.5" customHeight="1">
      <c r="A704" s="40"/>
      <c r="B704" s="41"/>
      <c r="C704" s="266" t="s">
        <v>690</v>
      </c>
      <c r="D704" s="266" t="s">
        <v>339</v>
      </c>
      <c r="E704" s="267" t="s">
        <v>654</v>
      </c>
      <c r="F704" s="268" t="s">
        <v>655</v>
      </c>
      <c r="G704" s="269" t="s">
        <v>285</v>
      </c>
      <c r="H704" s="270">
        <v>56.700000000000003</v>
      </c>
      <c r="I704" s="271"/>
      <c r="J704" s="272">
        <f>ROUND(I704*H704,2)</f>
        <v>0</v>
      </c>
      <c r="K704" s="268" t="s">
        <v>132</v>
      </c>
      <c r="L704" s="273"/>
      <c r="M704" s="274" t="s">
        <v>19</v>
      </c>
      <c r="N704" s="275" t="s">
        <v>46</v>
      </c>
      <c r="O704" s="86"/>
      <c r="P704" s="211">
        <f>O704*H704</f>
        <v>0</v>
      </c>
      <c r="Q704" s="211">
        <v>0.10199999999999999</v>
      </c>
      <c r="R704" s="211">
        <f>Q704*H704</f>
        <v>5.7834000000000003</v>
      </c>
      <c r="S704" s="211">
        <v>0</v>
      </c>
      <c r="T704" s="212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3" t="s">
        <v>200</v>
      </c>
      <c r="AT704" s="213" t="s">
        <v>339</v>
      </c>
      <c r="AU704" s="213" t="s">
        <v>85</v>
      </c>
      <c r="AY704" s="19" t="s">
        <v>126</v>
      </c>
      <c r="BE704" s="214">
        <f>IF(N704="základní",J704,0)</f>
        <v>0</v>
      </c>
      <c r="BF704" s="214">
        <f>IF(N704="snížená",J704,0)</f>
        <v>0</v>
      </c>
      <c r="BG704" s="214">
        <f>IF(N704="zákl. přenesená",J704,0)</f>
        <v>0</v>
      </c>
      <c r="BH704" s="214">
        <f>IF(N704="sníž. přenesená",J704,0)</f>
        <v>0</v>
      </c>
      <c r="BI704" s="214">
        <f>IF(N704="nulová",J704,0)</f>
        <v>0</v>
      </c>
      <c r="BJ704" s="19" t="s">
        <v>83</v>
      </c>
      <c r="BK704" s="214">
        <f>ROUND(I704*H704,2)</f>
        <v>0</v>
      </c>
      <c r="BL704" s="19" t="s">
        <v>133</v>
      </c>
      <c r="BM704" s="213" t="s">
        <v>691</v>
      </c>
    </row>
    <row r="705" s="2" customFormat="1">
      <c r="A705" s="40"/>
      <c r="B705" s="41"/>
      <c r="C705" s="42"/>
      <c r="D705" s="215" t="s">
        <v>135</v>
      </c>
      <c r="E705" s="42"/>
      <c r="F705" s="216" t="s">
        <v>655</v>
      </c>
      <c r="G705" s="42"/>
      <c r="H705" s="42"/>
      <c r="I705" s="217"/>
      <c r="J705" s="42"/>
      <c r="K705" s="42"/>
      <c r="L705" s="46"/>
      <c r="M705" s="218"/>
      <c r="N705" s="219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135</v>
      </c>
      <c r="AU705" s="19" t="s">
        <v>85</v>
      </c>
    </row>
    <row r="706" s="14" customFormat="1">
      <c r="A706" s="14"/>
      <c r="B706" s="233"/>
      <c r="C706" s="234"/>
      <c r="D706" s="215" t="s">
        <v>141</v>
      </c>
      <c r="E706" s="234"/>
      <c r="F706" s="236" t="s">
        <v>692</v>
      </c>
      <c r="G706" s="234"/>
      <c r="H706" s="237">
        <v>56.700000000000003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3" t="s">
        <v>141</v>
      </c>
      <c r="AU706" s="243" t="s">
        <v>85</v>
      </c>
      <c r="AV706" s="14" t="s">
        <v>85</v>
      </c>
      <c r="AW706" s="14" t="s">
        <v>4</v>
      </c>
      <c r="AX706" s="14" t="s">
        <v>83</v>
      </c>
      <c r="AY706" s="243" t="s">
        <v>126</v>
      </c>
    </row>
    <row r="707" s="2" customFormat="1" ht="16.5" customHeight="1">
      <c r="A707" s="40"/>
      <c r="B707" s="41"/>
      <c r="C707" s="202" t="s">
        <v>693</v>
      </c>
      <c r="D707" s="202" t="s">
        <v>128</v>
      </c>
      <c r="E707" s="203" t="s">
        <v>694</v>
      </c>
      <c r="F707" s="204" t="s">
        <v>695</v>
      </c>
      <c r="G707" s="205" t="s">
        <v>285</v>
      </c>
      <c r="H707" s="206">
        <v>8</v>
      </c>
      <c r="I707" s="207"/>
      <c r="J707" s="208">
        <f>ROUND(I707*H707,2)</f>
        <v>0</v>
      </c>
      <c r="K707" s="204" t="s">
        <v>132</v>
      </c>
      <c r="L707" s="46"/>
      <c r="M707" s="209" t="s">
        <v>19</v>
      </c>
      <c r="N707" s="210" t="s">
        <v>46</v>
      </c>
      <c r="O707" s="86"/>
      <c r="P707" s="211">
        <f>O707*H707</f>
        <v>0</v>
      </c>
      <c r="Q707" s="211">
        <v>0.12949959999999999</v>
      </c>
      <c r="R707" s="211">
        <f>Q707*H707</f>
        <v>1.0359967999999999</v>
      </c>
      <c r="S707" s="211">
        <v>0</v>
      </c>
      <c r="T707" s="212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13" t="s">
        <v>133</v>
      </c>
      <c r="AT707" s="213" t="s">
        <v>128</v>
      </c>
      <c r="AU707" s="213" t="s">
        <v>85</v>
      </c>
      <c r="AY707" s="19" t="s">
        <v>126</v>
      </c>
      <c r="BE707" s="214">
        <f>IF(N707="základní",J707,0)</f>
        <v>0</v>
      </c>
      <c r="BF707" s="214">
        <f>IF(N707="snížená",J707,0)</f>
        <v>0</v>
      </c>
      <c r="BG707" s="214">
        <f>IF(N707="zákl. přenesená",J707,0)</f>
        <v>0</v>
      </c>
      <c r="BH707" s="214">
        <f>IF(N707="sníž. přenesená",J707,0)</f>
        <v>0</v>
      </c>
      <c r="BI707" s="214">
        <f>IF(N707="nulová",J707,0)</f>
        <v>0</v>
      </c>
      <c r="BJ707" s="19" t="s">
        <v>83</v>
      </c>
      <c r="BK707" s="214">
        <f>ROUND(I707*H707,2)</f>
        <v>0</v>
      </c>
      <c r="BL707" s="19" t="s">
        <v>133</v>
      </c>
      <c r="BM707" s="213" t="s">
        <v>696</v>
      </c>
    </row>
    <row r="708" s="2" customFormat="1">
      <c r="A708" s="40"/>
      <c r="B708" s="41"/>
      <c r="C708" s="42"/>
      <c r="D708" s="215" t="s">
        <v>135</v>
      </c>
      <c r="E708" s="42"/>
      <c r="F708" s="216" t="s">
        <v>697</v>
      </c>
      <c r="G708" s="42"/>
      <c r="H708" s="42"/>
      <c r="I708" s="217"/>
      <c r="J708" s="42"/>
      <c r="K708" s="42"/>
      <c r="L708" s="46"/>
      <c r="M708" s="218"/>
      <c r="N708" s="219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135</v>
      </c>
      <c r="AU708" s="19" t="s">
        <v>85</v>
      </c>
    </row>
    <row r="709" s="2" customFormat="1">
      <c r="A709" s="40"/>
      <c r="B709" s="41"/>
      <c r="C709" s="42"/>
      <c r="D709" s="220" t="s">
        <v>137</v>
      </c>
      <c r="E709" s="42"/>
      <c r="F709" s="221" t="s">
        <v>698</v>
      </c>
      <c r="G709" s="42"/>
      <c r="H709" s="42"/>
      <c r="I709" s="217"/>
      <c r="J709" s="42"/>
      <c r="K709" s="42"/>
      <c r="L709" s="46"/>
      <c r="M709" s="218"/>
      <c r="N709" s="219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137</v>
      </c>
      <c r="AU709" s="19" t="s">
        <v>85</v>
      </c>
    </row>
    <row r="710" s="2" customFormat="1">
      <c r="A710" s="40"/>
      <c r="B710" s="41"/>
      <c r="C710" s="42"/>
      <c r="D710" s="215" t="s">
        <v>139</v>
      </c>
      <c r="E710" s="42"/>
      <c r="F710" s="222" t="s">
        <v>699</v>
      </c>
      <c r="G710" s="42"/>
      <c r="H710" s="42"/>
      <c r="I710" s="217"/>
      <c r="J710" s="42"/>
      <c r="K710" s="42"/>
      <c r="L710" s="46"/>
      <c r="M710" s="218"/>
      <c r="N710" s="219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139</v>
      </c>
      <c r="AU710" s="19" t="s">
        <v>85</v>
      </c>
    </row>
    <row r="711" s="13" customFormat="1">
      <c r="A711" s="13"/>
      <c r="B711" s="223"/>
      <c r="C711" s="224"/>
      <c r="D711" s="215" t="s">
        <v>141</v>
      </c>
      <c r="E711" s="225" t="s">
        <v>19</v>
      </c>
      <c r="F711" s="226" t="s">
        <v>227</v>
      </c>
      <c r="G711" s="224"/>
      <c r="H711" s="225" t="s">
        <v>19</v>
      </c>
      <c r="I711" s="227"/>
      <c r="J711" s="224"/>
      <c r="K711" s="224"/>
      <c r="L711" s="228"/>
      <c r="M711" s="229"/>
      <c r="N711" s="230"/>
      <c r="O711" s="230"/>
      <c r="P711" s="230"/>
      <c r="Q711" s="230"/>
      <c r="R711" s="230"/>
      <c r="S711" s="230"/>
      <c r="T711" s="23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2" t="s">
        <v>141</v>
      </c>
      <c r="AU711" s="232" t="s">
        <v>85</v>
      </c>
      <c r="AV711" s="13" t="s">
        <v>83</v>
      </c>
      <c r="AW711" s="13" t="s">
        <v>35</v>
      </c>
      <c r="AX711" s="13" t="s">
        <v>75</v>
      </c>
      <c r="AY711" s="232" t="s">
        <v>126</v>
      </c>
    </row>
    <row r="712" s="14" customFormat="1">
      <c r="A712" s="14"/>
      <c r="B712" s="233"/>
      <c r="C712" s="234"/>
      <c r="D712" s="215" t="s">
        <v>141</v>
      </c>
      <c r="E712" s="235" t="s">
        <v>19</v>
      </c>
      <c r="F712" s="236" t="s">
        <v>310</v>
      </c>
      <c r="G712" s="234"/>
      <c r="H712" s="237">
        <v>2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3" t="s">
        <v>141</v>
      </c>
      <c r="AU712" s="243" t="s">
        <v>85</v>
      </c>
      <c r="AV712" s="14" t="s">
        <v>85</v>
      </c>
      <c r="AW712" s="14" t="s">
        <v>35</v>
      </c>
      <c r="AX712" s="14" t="s">
        <v>75</v>
      </c>
      <c r="AY712" s="243" t="s">
        <v>126</v>
      </c>
    </row>
    <row r="713" s="13" customFormat="1">
      <c r="A713" s="13"/>
      <c r="B713" s="223"/>
      <c r="C713" s="224"/>
      <c r="D713" s="215" t="s">
        <v>141</v>
      </c>
      <c r="E713" s="225" t="s">
        <v>19</v>
      </c>
      <c r="F713" s="226" t="s">
        <v>229</v>
      </c>
      <c r="G713" s="224"/>
      <c r="H713" s="225" t="s">
        <v>19</v>
      </c>
      <c r="I713" s="227"/>
      <c r="J713" s="224"/>
      <c r="K713" s="224"/>
      <c r="L713" s="228"/>
      <c r="M713" s="229"/>
      <c r="N713" s="230"/>
      <c r="O713" s="230"/>
      <c r="P713" s="230"/>
      <c r="Q713" s="230"/>
      <c r="R713" s="230"/>
      <c r="S713" s="230"/>
      <c r="T713" s="23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2" t="s">
        <v>141</v>
      </c>
      <c r="AU713" s="232" t="s">
        <v>85</v>
      </c>
      <c r="AV713" s="13" t="s">
        <v>83</v>
      </c>
      <c r="AW713" s="13" t="s">
        <v>35</v>
      </c>
      <c r="AX713" s="13" t="s">
        <v>75</v>
      </c>
      <c r="AY713" s="232" t="s">
        <v>126</v>
      </c>
    </row>
    <row r="714" s="14" customFormat="1">
      <c r="A714" s="14"/>
      <c r="B714" s="233"/>
      <c r="C714" s="234"/>
      <c r="D714" s="215" t="s">
        <v>141</v>
      </c>
      <c r="E714" s="235" t="s">
        <v>19</v>
      </c>
      <c r="F714" s="236" t="s">
        <v>230</v>
      </c>
      <c r="G714" s="234"/>
      <c r="H714" s="237">
        <v>4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3" t="s">
        <v>141</v>
      </c>
      <c r="AU714" s="243" t="s">
        <v>85</v>
      </c>
      <c r="AV714" s="14" t="s">
        <v>85</v>
      </c>
      <c r="AW714" s="14" t="s">
        <v>35</v>
      </c>
      <c r="AX714" s="14" t="s">
        <v>75</v>
      </c>
      <c r="AY714" s="243" t="s">
        <v>126</v>
      </c>
    </row>
    <row r="715" s="16" customFormat="1">
      <c r="A715" s="16"/>
      <c r="B715" s="255"/>
      <c r="C715" s="256"/>
      <c r="D715" s="215" t="s">
        <v>141</v>
      </c>
      <c r="E715" s="257" t="s">
        <v>19</v>
      </c>
      <c r="F715" s="258" t="s">
        <v>156</v>
      </c>
      <c r="G715" s="256"/>
      <c r="H715" s="259">
        <v>6</v>
      </c>
      <c r="I715" s="260"/>
      <c r="J715" s="256"/>
      <c r="K715" s="256"/>
      <c r="L715" s="261"/>
      <c r="M715" s="262"/>
      <c r="N715" s="263"/>
      <c r="O715" s="263"/>
      <c r="P715" s="263"/>
      <c r="Q715" s="263"/>
      <c r="R715" s="263"/>
      <c r="S715" s="263"/>
      <c r="T715" s="264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T715" s="265" t="s">
        <v>141</v>
      </c>
      <c r="AU715" s="265" t="s">
        <v>85</v>
      </c>
      <c r="AV715" s="16" t="s">
        <v>157</v>
      </c>
      <c r="AW715" s="16" t="s">
        <v>35</v>
      </c>
      <c r="AX715" s="16" t="s">
        <v>75</v>
      </c>
      <c r="AY715" s="265" t="s">
        <v>126</v>
      </c>
    </row>
    <row r="716" s="13" customFormat="1">
      <c r="A716" s="13"/>
      <c r="B716" s="223"/>
      <c r="C716" s="224"/>
      <c r="D716" s="215" t="s">
        <v>141</v>
      </c>
      <c r="E716" s="225" t="s">
        <v>19</v>
      </c>
      <c r="F716" s="226" t="s">
        <v>327</v>
      </c>
      <c r="G716" s="224"/>
      <c r="H716" s="225" t="s">
        <v>19</v>
      </c>
      <c r="I716" s="227"/>
      <c r="J716" s="224"/>
      <c r="K716" s="224"/>
      <c r="L716" s="228"/>
      <c r="M716" s="229"/>
      <c r="N716" s="230"/>
      <c r="O716" s="230"/>
      <c r="P716" s="230"/>
      <c r="Q716" s="230"/>
      <c r="R716" s="230"/>
      <c r="S716" s="230"/>
      <c r="T716" s="23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2" t="s">
        <v>141</v>
      </c>
      <c r="AU716" s="232" t="s">
        <v>85</v>
      </c>
      <c r="AV716" s="13" t="s">
        <v>83</v>
      </c>
      <c r="AW716" s="13" t="s">
        <v>35</v>
      </c>
      <c r="AX716" s="13" t="s">
        <v>75</v>
      </c>
      <c r="AY716" s="232" t="s">
        <v>126</v>
      </c>
    </row>
    <row r="717" s="14" customFormat="1">
      <c r="A717" s="14"/>
      <c r="B717" s="233"/>
      <c r="C717" s="234"/>
      <c r="D717" s="215" t="s">
        <v>141</v>
      </c>
      <c r="E717" s="235" t="s">
        <v>19</v>
      </c>
      <c r="F717" s="236" t="s">
        <v>310</v>
      </c>
      <c r="G717" s="234"/>
      <c r="H717" s="237">
        <v>2</v>
      </c>
      <c r="I717" s="238"/>
      <c r="J717" s="234"/>
      <c r="K717" s="234"/>
      <c r="L717" s="239"/>
      <c r="M717" s="240"/>
      <c r="N717" s="241"/>
      <c r="O717" s="241"/>
      <c r="P717" s="241"/>
      <c r="Q717" s="241"/>
      <c r="R717" s="241"/>
      <c r="S717" s="241"/>
      <c r="T717" s="24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3" t="s">
        <v>141</v>
      </c>
      <c r="AU717" s="243" t="s">
        <v>85</v>
      </c>
      <c r="AV717" s="14" t="s">
        <v>85</v>
      </c>
      <c r="AW717" s="14" t="s">
        <v>35</v>
      </c>
      <c r="AX717" s="14" t="s">
        <v>75</v>
      </c>
      <c r="AY717" s="243" t="s">
        <v>126</v>
      </c>
    </row>
    <row r="718" s="15" customFormat="1">
      <c r="A718" s="15"/>
      <c r="B718" s="244"/>
      <c r="C718" s="245"/>
      <c r="D718" s="215" t="s">
        <v>141</v>
      </c>
      <c r="E718" s="246" t="s">
        <v>19</v>
      </c>
      <c r="F718" s="247" t="s">
        <v>146</v>
      </c>
      <c r="G718" s="245"/>
      <c r="H718" s="248">
        <v>8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4" t="s">
        <v>141</v>
      </c>
      <c r="AU718" s="254" t="s">
        <v>85</v>
      </c>
      <c r="AV718" s="15" t="s">
        <v>133</v>
      </c>
      <c r="AW718" s="15" t="s">
        <v>35</v>
      </c>
      <c r="AX718" s="15" t="s">
        <v>83</v>
      </c>
      <c r="AY718" s="254" t="s">
        <v>126</v>
      </c>
    </row>
    <row r="719" s="2" customFormat="1" ht="16.5" customHeight="1">
      <c r="A719" s="40"/>
      <c r="B719" s="41"/>
      <c r="C719" s="266" t="s">
        <v>700</v>
      </c>
      <c r="D719" s="266" t="s">
        <v>339</v>
      </c>
      <c r="E719" s="267" t="s">
        <v>701</v>
      </c>
      <c r="F719" s="268" t="s">
        <v>702</v>
      </c>
      <c r="G719" s="269" t="s">
        <v>285</v>
      </c>
      <c r="H719" s="270">
        <v>8.4000000000000004</v>
      </c>
      <c r="I719" s="271"/>
      <c r="J719" s="272">
        <f>ROUND(I719*H719,2)</f>
        <v>0</v>
      </c>
      <c r="K719" s="268" t="s">
        <v>132</v>
      </c>
      <c r="L719" s="273"/>
      <c r="M719" s="274" t="s">
        <v>19</v>
      </c>
      <c r="N719" s="275" t="s">
        <v>46</v>
      </c>
      <c r="O719" s="86"/>
      <c r="P719" s="211">
        <f>O719*H719</f>
        <v>0</v>
      </c>
      <c r="Q719" s="211">
        <v>0.044999999999999998</v>
      </c>
      <c r="R719" s="211">
        <f>Q719*H719</f>
        <v>0.378</v>
      </c>
      <c r="S719" s="211">
        <v>0</v>
      </c>
      <c r="T719" s="212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3" t="s">
        <v>200</v>
      </c>
      <c r="AT719" s="213" t="s">
        <v>339</v>
      </c>
      <c r="AU719" s="213" t="s">
        <v>85</v>
      </c>
      <c r="AY719" s="19" t="s">
        <v>126</v>
      </c>
      <c r="BE719" s="214">
        <f>IF(N719="základní",J719,0)</f>
        <v>0</v>
      </c>
      <c r="BF719" s="214">
        <f>IF(N719="snížená",J719,0)</f>
        <v>0</v>
      </c>
      <c r="BG719" s="214">
        <f>IF(N719="zákl. přenesená",J719,0)</f>
        <v>0</v>
      </c>
      <c r="BH719" s="214">
        <f>IF(N719="sníž. přenesená",J719,0)</f>
        <v>0</v>
      </c>
      <c r="BI719" s="214">
        <f>IF(N719="nulová",J719,0)</f>
        <v>0</v>
      </c>
      <c r="BJ719" s="19" t="s">
        <v>83</v>
      </c>
      <c r="BK719" s="214">
        <f>ROUND(I719*H719,2)</f>
        <v>0</v>
      </c>
      <c r="BL719" s="19" t="s">
        <v>133</v>
      </c>
      <c r="BM719" s="213" t="s">
        <v>703</v>
      </c>
    </row>
    <row r="720" s="2" customFormat="1">
      <c r="A720" s="40"/>
      <c r="B720" s="41"/>
      <c r="C720" s="42"/>
      <c r="D720" s="215" t="s">
        <v>135</v>
      </c>
      <c r="E720" s="42"/>
      <c r="F720" s="216" t="s">
        <v>702</v>
      </c>
      <c r="G720" s="42"/>
      <c r="H720" s="42"/>
      <c r="I720" s="217"/>
      <c r="J720" s="42"/>
      <c r="K720" s="42"/>
      <c r="L720" s="46"/>
      <c r="M720" s="218"/>
      <c r="N720" s="219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135</v>
      </c>
      <c r="AU720" s="19" t="s">
        <v>85</v>
      </c>
    </row>
    <row r="721" s="14" customFormat="1">
      <c r="A721" s="14"/>
      <c r="B721" s="233"/>
      <c r="C721" s="234"/>
      <c r="D721" s="215" t="s">
        <v>141</v>
      </c>
      <c r="E721" s="234"/>
      <c r="F721" s="236" t="s">
        <v>704</v>
      </c>
      <c r="G721" s="234"/>
      <c r="H721" s="237">
        <v>8.4000000000000004</v>
      </c>
      <c r="I721" s="238"/>
      <c r="J721" s="234"/>
      <c r="K721" s="234"/>
      <c r="L721" s="239"/>
      <c r="M721" s="240"/>
      <c r="N721" s="241"/>
      <c r="O721" s="241"/>
      <c r="P721" s="241"/>
      <c r="Q721" s="241"/>
      <c r="R721" s="241"/>
      <c r="S721" s="241"/>
      <c r="T721" s="24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3" t="s">
        <v>141</v>
      </c>
      <c r="AU721" s="243" t="s">
        <v>85</v>
      </c>
      <c r="AV721" s="14" t="s">
        <v>85</v>
      </c>
      <c r="AW721" s="14" t="s">
        <v>4</v>
      </c>
      <c r="AX721" s="14" t="s">
        <v>83</v>
      </c>
      <c r="AY721" s="243" t="s">
        <v>126</v>
      </c>
    </row>
    <row r="722" s="2" customFormat="1" ht="16.5" customHeight="1">
      <c r="A722" s="40"/>
      <c r="B722" s="41"/>
      <c r="C722" s="202" t="s">
        <v>705</v>
      </c>
      <c r="D722" s="202" t="s">
        <v>128</v>
      </c>
      <c r="E722" s="203" t="s">
        <v>706</v>
      </c>
      <c r="F722" s="204" t="s">
        <v>707</v>
      </c>
      <c r="G722" s="205" t="s">
        <v>285</v>
      </c>
      <c r="H722" s="206">
        <v>332.5</v>
      </c>
      <c r="I722" s="207"/>
      <c r="J722" s="208">
        <f>ROUND(I722*H722,2)</f>
        <v>0</v>
      </c>
      <c r="K722" s="204" t="s">
        <v>132</v>
      </c>
      <c r="L722" s="46"/>
      <c r="M722" s="209" t="s">
        <v>19</v>
      </c>
      <c r="N722" s="210" t="s">
        <v>46</v>
      </c>
      <c r="O722" s="86"/>
      <c r="P722" s="211">
        <f>O722*H722</f>
        <v>0</v>
      </c>
      <c r="Q722" s="211">
        <v>0.16849059999999999</v>
      </c>
      <c r="R722" s="211">
        <f>Q722*H722</f>
        <v>56.023124499999994</v>
      </c>
      <c r="S722" s="211">
        <v>0</v>
      </c>
      <c r="T722" s="212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3" t="s">
        <v>133</v>
      </c>
      <c r="AT722" s="213" t="s">
        <v>128</v>
      </c>
      <c r="AU722" s="213" t="s">
        <v>85</v>
      </c>
      <c r="AY722" s="19" t="s">
        <v>126</v>
      </c>
      <c r="BE722" s="214">
        <f>IF(N722="základní",J722,0)</f>
        <v>0</v>
      </c>
      <c r="BF722" s="214">
        <f>IF(N722="snížená",J722,0)</f>
        <v>0</v>
      </c>
      <c r="BG722" s="214">
        <f>IF(N722="zákl. přenesená",J722,0)</f>
        <v>0</v>
      </c>
      <c r="BH722" s="214">
        <f>IF(N722="sníž. přenesená",J722,0)</f>
        <v>0</v>
      </c>
      <c r="BI722" s="214">
        <f>IF(N722="nulová",J722,0)</f>
        <v>0</v>
      </c>
      <c r="BJ722" s="19" t="s">
        <v>83</v>
      </c>
      <c r="BK722" s="214">
        <f>ROUND(I722*H722,2)</f>
        <v>0</v>
      </c>
      <c r="BL722" s="19" t="s">
        <v>133</v>
      </c>
      <c r="BM722" s="213" t="s">
        <v>708</v>
      </c>
    </row>
    <row r="723" s="2" customFormat="1">
      <c r="A723" s="40"/>
      <c r="B723" s="41"/>
      <c r="C723" s="42"/>
      <c r="D723" s="215" t="s">
        <v>135</v>
      </c>
      <c r="E723" s="42"/>
      <c r="F723" s="216" t="s">
        <v>709</v>
      </c>
      <c r="G723" s="42"/>
      <c r="H723" s="42"/>
      <c r="I723" s="217"/>
      <c r="J723" s="42"/>
      <c r="K723" s="42"/>
      <c r="L723" s="46"/>
      <c r="M723" s="218"/>
      <c r="N723" s="219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135</v>
      </c>
      <c r="AU723" s="19" t="s">
        <v>85</v>
      </c>
    </row>
    <row r="724" s="2" customFormat="1">
      <c r="A724" s="40"/>
      <c r="B724" s="41"/>
      <c r="C724" s="42"/>
      <c r="D724" s="220" t="s">
        <v>137</v>
      </c>
      <c r="E724" s="42"/>
      <c r="F724" s="221" t="s">
        <v>710</v>
      </c>
      <c r="G724" s="42"/>
      <c r="H724" s="42"/>
      <c r="I724" s="217"/>
      <c r="J724" s="42"/>
      <c r="K724" s="42"/>
      <c r="L724" s="46"/>
      <c r="M724" s="218"/>
      <c r="N724" s="219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137</v>
      </c>
      <c r="AU724" s="19" t="s">
        <v>85</v>
      </c>
    </row>
    <row r="725" s="2" customFormat="1">
      <c r="A725" s="40"/>
      <c r="B725" s="41"/>
      <c r="C725" s="42"/>
      <c r="D725" s="215" t="s">
        <v>139</v>
      </c>
      <c r="E725" s="42"/>
      <c r="F725" s="222" t="s">
        <v>711</v>
      </c>
      <c r="G725" s="42"/>
      <c r="H725" s="42"/>
      <c r="I725" s="217"/>
      <c r="J725" s="42"/>
      <c r="K725" s="42"/>
      <c r="L725" s="46"/>
      <c r="M725" s="218"/>
      <c r="N725" s="219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139</v>
      </c>
      <c r="AU725" s="19" t="s">
        <v>85</v>
      </c>
    </row>
    <row r="726" s="13" customFormat="1">
      <c r="A726" s="13"/>
      <c r="B726" s="223"/>
      <c r="C726" s="224"/>
      <c r="D726" s="215" t="s">
        <v>141</v>
      </c>
      <c r="E726" s="225" t="s">
        <v>19</v>
      </c>
      <c r="F726" s="226" t="s">
        <v>290</v>
      </c>
      <c r="G726" s="224"/>
      <c r="H726" s="225" t="s">
        <v>19</v>
      </c>
      <c r="I726" s="227"/>
      <c r="J726" s="224"/>
      <c r="K726" s="224"/>
      <c r="L726" s="228"/>
      <c r="M726" s="229"/>
      <c r="N726" s="230"/>
      <c r="O726" s="230"/>
      <c r="P726" s="230"/>
      <c r="Q726" s="230"/>
      <c r="R726" s="230"/>
      <c r="S726" s="230"/>
      <c r="T726" s="23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2" t="s">
        <v>141</v>
      </c>
      <c r="AU726" s="232" t="s">
        <v>85</v>
      </c>
      <c r="AV726" s="13" t="s">
        <v>83</v>
      </c>
      <c r="AW726" s="13" t="s">
        <v>35</v>
      </c>
      <c r="AX726" s="13" t="s">
        <v>75</v>
      </c>
      <c r="AY726" s="232" t="s">
        <v>126</v>
      </c>
    </row>
    <row r="727" s="14" customFormat="1">
      <c r="A727" s="14"/>
      <c r="B727" s="233"/>
      <c r="C727" s="234"/>
      <c r="D727" s="215" t="s">
        <v>141</v>
      </c>
      <c r="E727" s="235" t="s">
        <v>19</v>
      </c>
      <c r="F727" s="236" t="s">
        <v>291</v>
      </c>
      <c r="G727" s="234"/>
      <c r="H727" s="237">
        <v>20</v>
      </c>
      <c r="I727" s="238"/>
      <c r="J727" s="234"/>
      <c r="K727" s="234"/>
      <c r="L727" s="239"/>
      <c r="M727" s="240"/>
      <c r="N727" s="241"/>
      <c r="O727" s="241"/>
      <c r="P727" s="241"/>
      <c r="Q727" s="241"/>
      <c r="R727" s="241"/>
      <c r="S727" s="241"/>
      <c r="T727" s="24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3" t="s">
        <v>141</v>
      </c>
      <c r="AU727" s="243" t="s">
        <v>85</v>
      </c>
      <c r="AV727" s="14" t="s">
        <v>85</v>
      </c>
      <c r="AW727" s="14" t="s">
        <v>35</v>
      </c>
      <c r="AX727" s="14" t="s">
        <v>75</v>
      </c>
      <c r="AY727" s="243" t="s">
        <v>126</v>
      </c>
    </row>
    <row r="728" s="13" customFormat="1">
      <c r="A728" s="13"/>
      <c r="B728" s="223"/>
      <c r="C728" s="224"/>
      <c r="D728" s="215" t="s">
        <v>141</v>
      </c>
      <c r="E728" s="225" t="s">
        <v>19</v>
      </c>
      <c r="F728" s="226" t="s">
        <v>292</v>
      </c>
      <c r="G728" s="224"/>
      <c r="H728" s="225" t="s">
        <v>19</v>
      </c>
      <c r="I728" s="227"/>
      <c r="J728" s="224"/>
      <c r="K728" s="224"/>
      <c r="L728" s="228"/>
      <c r="M728" s="229"/>
      <c r="N728" s="230"/>
      <c r="O728" s="230"/>
      <c r="P728" s="230"/>
      <c r="Q728" s="230"/>
      <c r="R728" s="230"/>
      <c r="S728" s="230"/>
      <c r="T728" s="23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2" t="s">
        <v>141</v>
      </c>
      <c r="AU728" s="232" t="s">
        <v>85</v>
      </c>
      <c r="AV728" s="13" t="s">
        <v>83</v>
      </c>
      <c r="AW728" s="13" t="s">
        <v>35</v>
      </c>
      <c r="AX728" s="13" t="s">
        <v>75</v>
      </c>
      <c r="AY728" s="232" t="s">
        <v>126</v>
      </c>
    </row>
    <row r="729" s="14" customFormat="1">
      <c r="A729" s="14"/>
      <c r="B729" s="233"/>
      <c r="C729" s="234"/>
      <c r="D729" s="215" t="s">
        <v>141</v>
      </c>
      <c r="E729" s="235" t="s">
        <v>19</v>
      </c>
      <c r="F729" s="236" t="s">
        <v>293</v>
      </c>
      <c r="G729" s="234"/>
      <c r="H729" s="237">
        <v>312.5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3" t="s">
        <v>141</v>
      </c>
      <c r="AU729" s="243" t="s">
        <v>85</v>
      </c>
      <c r="AV729" s="14" t="s">
        <v>85</v>
      </c>
      <c r="AW729" s="14" t="s">
        <v>35</v>
      </c>
      <c r="AX729" s="14" t="s">
        <v>75</v>
      </c>
      <c r="AY729" s="243" t="s">
        <v>126</v>
      </c>
    </row>
    <row r="730" s="15" customFormat="1">
      <c r="A730" s="15"/>
      <c r="B730" s="244"/>
      <c r="C730" s="245"/>
      <c r="D730" s="215" t="s">
        <v>141</v>
      </c>
      <c r="E730" s="246" t="s">
        <v>19</v>
      </c>
      <c r="F730" s="247" t="s">
        <v>146</v>
      </c>
      <c r="G730" s="245"/>
      <c r="H730" s="248">
        <v>332.5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4" t="s">
        <v>141</v>
      </c>
      <c r="AU730" s="254" t="s">
        <v>85</v>
      </c>
      <c r="AV730" s="15" t="s">
        <v>133</v>
      </c>
      <c r="AW730" s="15" t="s">
        <v>35</v>
      </c>
      <c r="AX730" s="15" t="s">
        <v>83</v>
      </c>
      <c r="AY730" s="254" t="s">
        <v>126</v>
      </c>
    </row>
    <row r="731" s="2" customFormat="1" ht="16.5" customHeight="1">
      <c r="A731" s="40"/>
      <c r="B731" s="41"/>
      <c r="C731" s="202" t="s">
        <v>712</v>
      </c>
      <c r="D731" s="202" t="s">
        <v>128</v>
      </c>
      <c r="E731" s="203" t="s">
        <v>713</v>
      </c>
      <c r="F731" s="204" t="s">
        <v>714</v>
      </c>
      <c r="G731" s="205" t="s">
        <v>313</v>
      </c>
      <c r="H731" s="206">
        <v>49.015000000000001</v>
      </c>
      <c r="I731" s="207"/>
      <c r="J731" s="208">
        <f>ROUND(I731*H731,2)</f>
        <v>0</v>
      </c>
      <c r="K731" s="204" t="s">
        <v>132</v>
      </c>
      <c r="L731" s="46"/>
      <c r="M731" s="209" t="s">
        <v>19</v>
      </c>
      <c r="N731" s="210" t="s">
        <v>46</v>
      </c>
      <c r="O731" s="86"/>
      <c r="P731" s="211">
        <f>O731*H731</f>
        <v>0</v>
      </c>
      <c r="Q731" s="211">
        <v>2.2563399999999998</v>
      </c>
      <c r="R731" s="211">
        <f>Q731*H731</f>
        <v>110.59450509999999</v>
      </c>
      <c r="S731" s="211">
        <v>0</v>
      </c>
      <c r="T731" s="212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3" t="s">
        <v>133</v>
      </c>
      <c r="AT731" s="213" t="s">
        <v>128</v>
      </c>
      <c r="AU731" s="213" t="s">
        <v>85</v>
      </c>
      <c r="AY731" s="19" t="s">
        <v>126</v>
      </c>
      <c r="BE731" s="214">
        <f>IF(N731="základní",J731,0)</f>
        <v>0</v>
      </c>
      <c r="BF731" s="214">
        <f>IF(N731="snížená",J731,0)</f>
        <v>0</v>
      </c>
      <c r="BG731" s="214">
        <f>IF(N731="zákl. přenesená",J731,0)</f>
        <v>0</v>
      </c>
      <c r="BH731" s="214">
        <f>IF(N731="sníž. přenesená",J731,0)</f>
        <v>0</v>
      </c>
      <c r="BI731" s="214">
        <f>IF(N731="nulová",J731,0)</f>
        <v>0</v>
      </c>
      <c r="BJ731" s="19" t="s">
        <v>83</v>
      </c>
      <c r="BK731" s="214">
        <f>ROUND(I731*H731,2)</f>
        <v>0</v>
      </c>
      <c r="BL731" s="19" t="s">
        <v>133</v>
      </c>
      <c r="BM731" s="213" t="s">
        <v>715</v>
      </c>
    </row>
    <row r="732" s="2" customFormat="1">
      <c r="A732" s="40"/>
      <c r="B732" s="41"/>
      <c r="C732" s="42"/>
      <c r="D732" s="215" t="s">
        <v>135</v>
      </c>
      <c r="E732" s="42"/>
      <c r="F732" s="216" t="s">
        <v>716</v>
      </c>
      <c r="G732" s="42"/>
      <c r="H732" s="42"/>
      <c r="I732" s="217"/>
      <c r="J732" s="42"/>
      <c r="K732" s="42"/>
      <c r="L732" s="46"/>
      <c r="M732" s="218"/>
      <c r="N732" s="219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135</v>
      </c>
      <c r="AU732" s="19" t="s">
        <v>85</v>
      </c>
    </row>
    <row r="733" s="2" customFormat="1">
      <c r="A733" s="40"/>
      <c r="B733" s="41"/>
      <c r="C733" s="42"/>
      <c r="D733" s="220" t="s">
        <v>137</v>
      </c>
      <c r="E733" s="42"/>
      <c r="F733" s="221" t="s">
        <v>717</v>
      </c>
      <c r="G733" s="42"/>
      <c r="H733" s="42"/>
      <c r="I733" s="217"/>
      <c r="J733" s="42"/>
      <c r="K733" s="42"/>
      <c r="L733" s="46"/>
      <c r="M733" s="218"/>
      <c r="N733" s="219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137</v>
      </c>
      <c r="AU733" s="19" t="s">
        <v>85</v>
      </c>
    </row>
    <row r="734" s="13" customFormat="1">
      <c r="A734" s="13"/>
      <c r="B734" s="223"/>
      <c r="C734" s="224"/>
      <c r="D734" s="215" t="s">
        <v>141</v>
      </c>
      <c r="E734" s="225" t="s">
        <v>19</v>
      </c>
      <c r="F734" s="226" t="s">
        <v>718</v>
      </c>
      <c r="G734" s="224"/>
      <c r="H734" s="225" t="s">
        <v>19</v>
      </c>
      <c r="I734" s="227"/>
      <c r="J734" s="224"/>
      <c r="K734" s="224"/>
      <c r="L734" s="228"/>
      <c r="M734" s="229"/>
      <c r="N734" s="230"/>
      <c r="O734" s="230"/>
      <c r="P734" s="230"/>
      <c r="Q734" s="230"/>
      <c r="R734" s="230"/>
      <c r="S734" s="230"/>
      <c r="T734" s="23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2" t="s">
        <v>141</v>
      </c>
      <c r="AU734" s="232" t="s">
        <v>85</v>
      </c>
      <c r="AV734" s="13" t="s">
        <v>83</v>
      </c>
      <c r="AW734" s="13" t="s">
        <v>35</v>
      </c>
      <c r="AX734" s="13" t="s">
        <v>75</v>
      </c>
      <c r="AY734" s="232" t="s">
        <v>126</v>
      </c>
    </row>
    <row r="735" s="14" customFormat="1">
      <c r="A735" s="14"/>
      <c r="B735" s="233"/>
      <c r="C735" s="234"/>
      <c r="D735" s="215" t="s">
        <v>141</v>
      </c>
      <c r="E735" s="235" t="s">
        <v>19</v>
      </c>
      <c r="F735" s="236" t="s">
        <v>719</v>
      </c>
      <c r="G735" s="234"/>
      <c r="H735" s="237">
        <v>23.274999999999999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3" t="s">
        <v>141</v>
      </c>
      <c r="AU735" s="243" t="s">
        <v>85</v>
      </c>
      <c r="AV735" s="14" t="s">
        <v>85</v>
      </c>
      <c r="AW735" s="14" t="s">
        <v>35</v>
      </c>
      <c r="AX735" s="14" t="s">
        <v>75</v>
      </c>
      <c r="AY735" s="243" t="s">
        <v>126</v>
      </c>
    </row>
    <row r="736" s="13" customFormat="1">
      <c r="A736" s="13"/>
      <c r="B736" s="223"/>
      <c r="C736" s="224"/>
      <c r="D736" s="215" t="s">
        <v>141</v>
      </c>
      <c r="E736" s="225" t="s">
        <v>19</v>
      </c>
      <c r="F736" s="226" t="s">
        <v>308</v>
      </c>
      <c r="G736" s="224"/>
      <c r="H736" s="225" t="s">
        <v>19</v>
      </c>
      <c r="I736" s="227"/>
      <c r="J736" s="224"/>
      <c r="K736" s="224"/>
      <c r="L736" s="228"/>
      <c r="M736" s="229"/>
      <c r="N736" s="230"/>
      <c r="O736" s="230"/>
      <c r="P736" s="230"/>
      <c r="Q736" s="230"/>
      <c r="R736" s="230"/>
      <c r="S736" s="230"/>
      <c r="T736" s="23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2" t="s">
        <v>141</v>
      </c>
      <c r="AU736" s="232" t="s">
        <v>85</v>
      </c>
      <c r="AV736" s="13" t="s">
        <v>83</v>
      </c>
      <c r="AW736" s="13" t="s">
        <v>35</v>
      </c>
      <c r="AX736" s="13" t="s">
        <v>75</v>
      </c>
      <c r="AY736" s="232" t="s">
        <v>126</v>
      </c>
    </row>
    <row r="737" s="14" customFormat="1">
      <c r="A737" s="14"/>
      <c r="B737" s="233"/>
      <c r="C737" s="234"/>
      <c r="D737" s="215" t="s">
        <v>141</v>
      </c>
      <c r="E737" s="235" t="s">
        <v>19</v>
      </c>
      <c r="F737" s="236" t="s">
        <v>720</v>
      </c>
      <c r="G737" s="234"/>
      <c r="H737" s="237">
        <v>2.1000000000000001</v>
      </c>
      <c r="I737" s="238"/>
      <c r="J737" s="234"/>
      <c r="K737" s="234"/>
      <c r="L737" s="239"/>
      <c r="M737" s="240"/>
      <c r="N737" s="241"/>
      <c r="O737" s="241"/>
      <c r="P737" s="241"/>
      <c r="Q737" s="241"/>
      <c r="R737" s="241"/>
      <c r="S737" s="241"/>
      <c r="T737" s="24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3" t="s">
        <v>141</v>
      </c>
      <c r="AU737" s="243" t="s">
        <v>85</v>
      </c>
      <c r="AV737" s="14" t="s">
        <v>85</v>
      </c>
      <c r="AW737" s="14" t="s">
        <v>35</v>
      </c>
      <c r="AX737" s="14" t="s">
        <v>75</v>
      </c>
      <c r="AY737" s="243" t="s">
        <v>126</v>
      </c>
    </row>
    <row r="738" s="16" customFormat="1">
      <c r="A738" s="16"/>
      <c r="B738" s="255"/>
      <c r="C738" s="256"/>
      <c r="D738" s="215" t="s">
        <v>141</v>
      </c>
      <c r="E738" s="257" t="s">
        <v>19</v>
      </c>
      <c r="F738" s="258" t="s">
        <v>156</v>
      </c>
      <c r="G738" s="256"/>
      <c r="H738" s="259">
        <v>25.375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65" t="s">
        <v>141</v>
      </c>
      <c r="AU738" s="265" t="s">
        <v>85</v>
      </c>
      <c r="AV738" s="16" t="s">
        <v>157</v>
      </c>
      <c r="AW738" s="16" t="s">
        <v>35</v>
      </c>
      <c r="AX738" s="16" t="s">
        <v>75</v>
      </c>
      <c r="AY738" s="265" t="s">
        <v>126</v>
      </c>
    </row>
    <row r="739" s="13" customFormat="1">
      <c r="A739" s="13"/>
      <c r="B739" s="223"/>
      <c r="C739" s="224"/>
      <c r="D739" s="215" t="s">
        <v>141</v>
      </c>
      <c r="E739" s="225" t="s">
        <v>19</v>
      </c>
      <c r="F739" s="226" t="s">
        <v>321</v>
      </c>
      <c r="G739" s="224"/>
      <c r="H739" s="225" t="s">
        <v>19</v>
      </c>
      <c r="I739" s="227"/>
      <c r="J739" s="224"/>
      <c r="K739" s="224"/>
      <c r="L739" s="228"/>
      <c r="M739" s="229"/>
      <c r="N739" s="230"/>
      <c r="O739" s="230"/>
      <c r="P739" s="230"/>
      <c r="Q739" s="230"/>
      <c r="R739" s="230"/>
      <c r="S739" s="230"/>
      <c r="T739" s="23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2" t="s">
        <v>141</v>
      </c>
      <c r="AU739" s="232" t="s">
        <v>85</v>
      </c>
      <c r="AV739" s="13" t="s">
        <v>83</v>
      </c>
      <c r="AW739" s="13" t="s">
        <v>35</v>
      </c>
      <c r="AX739" s="13" t="s">
        <v>75</v>
      </c>
      <c r="AY739" s="232" t="s">
        <v>126</v>
      </c>
    </row>
    <row r="740" s="13" customFormat="1">
      <c r="A740" s="13"/>
      <c r="B740" s="223"/>
      <c r="C740" s="224"/>
      <c r="D740" s="215" t="s">
        <v>141</v>
      </c>
      <c r="E740" s="225" t="s">
        <v>19</v>
      </c>
      <c r="F740" s="226" t="s">
        <v>295</v>
      </c>
      <c r="G740" s="224"/>
      <c r="H740" s="225" t="s">
        <v>19</v>
      </c>
      <c r="I740" s="227"/>
      <c r="J740" s="224"/>
      <c r="K740" s="224"/>
      <c r="L740" s="228"/>
      <c r="M740" s="229"/>
      <c r="N740" s="230"/>
      <c r="O740" s="230"/>
      <c r="P740" s="230"/>
      <c r="Q740" s="230"/>
      <c r="R740" s="230"/>
      <c r="S740" s="230"/>
      <c r="T740" s="23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2" t="s">
        <v>141</v>
      </c>
      <c r="AU740" s="232" t="s">
        <v>85</v>
      </c>
      <c r="AV740" s="13" t="s">
        <v>83</v>
      </c>
      <c r="AW740" s="13" t="s">
        <v>35</v>
      </c>
      <c r="AX740" s="13" t="s">
        <v>75</v>
      </c>
      <c r="AY740" s="232" t="s">
        <v>126</v>
      </c>
    </row>
    <row r="741" s="14" customFormat="1">
      <c r="A741" s="14"/>
      <c r="B741" s="233"/>
      <c r="C741" s="234"/>
      <c r="D741" s="215" t="s">
        <v>141</v>
      </c>
      <c r="E741" s="235" t="s">
        <v>19</v>
      </c>
      <c r="F741" s="236" t="s">
        <v>721</v>
      </c>
      <c r="G741" s="234"/>
      <c r="H741" s="237">
        <v>0.75</v>
      </c>
      <c r="I741" s="238"/>
      <c r="J741" s="234"/>
      <c r="K741" s="234"/>
      <c r="L741" s="239"/>
      <c r="M741" s="240"/>
      <c r="N741" s="241"/>
      <c r="O741" s="241"/>
      <c r="P741" s="241"/>
      <c r="Q741" s="241"/>
      <c r="R741" s="241"/>
      <c r="S741" s="241"/>
      <c r="T741" s="24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3" t="s">
        <v>141</v>
      </c>
      <c r="AU741" s="243" t="s">
        <v>85</v>
      </c>
      <c r="AV741" s="14" t="s">
        <v>85</v>
      </c>
      <c r="AW741" s="14" t="s">
        <v>35</v>
      </c>
      <c r="AX741" s="14" t="s">
        <v>75</v>
      </c>
      <c r="AY741" s="243" t="s">
        <v>126</v>
      </c>
    </row>
    <row r="742" s="13" customFormat="1">
      <c r="A742" s="13"/>
      <c r="B742" s="223"/>
      <c r="C742" s="224"/>
      <c r="D742" s="215" t="s">
        <v>141</v>
      </c>
      <c r="E742" s="225" t="s">
        <v>19</v>
      </c>
      <c r="F742" s="226" t="s">
        <v>297</v>
      </c>
      <c r="G742" s="224"/>
      <c r="H742" s="225" t="s">
        <v>19</v>
      </c>
      <c r="I742" s="227"/>
      <c r="J742" s="224"/>
      <c r="K742" s="224"/>
      <c r="L742" s="228"/>
      <c r="M742" s="229"/>
      <c r="N742" s="230"/>
      <c r="O742" s="230"/>
      <c r="P742" s="230"/>
      <c r="Q742" s="230"/>
      <c r="R742" s="230"/>
      <c r="S742" s="230"/>
      <c r="T742" s="23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2" t="s">
        <v>141</v>
      </c>
      <c r="AU742" s="232" t="s">
        <v>85</v>
      </c>
      <c r="AV742" s="13" t="s">
        <v>83</v>
      </c>
      <c r="AW742" s="13" t="s">
        <v>35</v>
      </c>
      <c r="AX742" s="13" t="s">
        <v>75</v>
      </c>
      <c r="AY742" s="232" t="s">
        <v>126</v>
      </c>
    </row>
    <row r="743" s="14" customFormat="1">
      <c r="A743" s="14"/>
      <c r="B743" s="233"/>
      <c r="C743" s="234"/>
      <c r="D743" s="215" t="s">
        <v>141</v>
      </c>
      <c r="E743" s="235" t="s">
        <v>19</v>
      </c>
      <c r="F743" s="236" t="s">
        <v>722</v>
      </c>
      <c r="G743" s="234"/>
      <c r="H743" s="237">
        <v>14.35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3" t="s">
        <v>141</v>
      </c>
      <c r="AU743" s="243" t="s">
        <v>85</v>
      </c>
      <c r="AV743" s="14" t="s">
        <v>85</v>
      </c>
      <c r="AW743" s="14" t="s">
        <v>35</v>
      </c>
      <c r="AX743" s="14" t="s">
        <v>75</v>
      </c>
      <c r="AY743" s="243" t="s">
        <v>126</v>
      </c>
    </row>
    <row r="744" s="16" customFormat="1">
      <c r="A744" s="16"/>
      <c r="B744" s="255"/>
      <c r="C744" s="256"/>
      <c r="D744" s="215" t="s">
        <v>141</v>
      </c>
      <c r="E744" s="257" t="s">
        <v>19</v>
      </c>
      <c r="F744" s="258" t="s">
        <v>156</v>
      </c>
      <c r="G744" s="256"/>
      <c r="H744" s="259">
        <v>15.1</v>
      </c>
      <c r="I744" s="260"/>
      <c r="J744" s="256"/>
      <c r="K744" s="256"/>
      <c r="L744" s="261"/>
      <c r="M744" s="262"/>
      <c r="N744" s="263"/>
      <c r="O744" s="263"/>
      <c r="P744" s="263"/>
      <c r="Q744" s="263"/>
      <c r="R744" s="263"/>
      <c r="S744" s="263"/>
      <c r="T744" s="264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T744" s="265" t="s">
        <v>141</v>
      </c>
      <c r="AU744" s="265" t="s">
        <v>85</v>
      </c>
      <c r="AV744" s="16" t="s">
        <v>157</v>
      </c>
      <c r="AW744" s="16" t="s">
        <v>35</v>
      </c>
      <c r="AX744" s="16" t="s">
        <v>75</v>
      </c>
      <c r="AY744" s="265" t="s">
        <v>126</v>
      </c>
    </row>
    <row r="745" s="13" customFormat="1">
      <c r="A745" s="13"/>
      <c r="B745" s="223"/>
      <c r="C745" s="224"/>
      <c r="D745" s="215" t="s">
        <v>141</v>
      </c>
      <c r="E745" s="225" t="s">
        <v>19</v>
      </c>
      <c r="F745" s="226" t="s">
        <v>227</v>
      </c>
      <c r="G745" s="224"/>
      <c r="H745" s="225" t="s">
        <v>19</v>
      </c>
      <c r="I745" s="227"/>
      <c r="J745" s="224"/>
      <c r="K745" s="224"/>
      <c r="L745" s="228"/>
      <c r="M745" s="229"/>
      <c r="N745" s="230"/>
      <c r="O745" s="230"/>
      <c r="P745" s="230"/>
      <c r="Q745" s="230"/>
      <c r="R745" s="230"/>
      <c r="S745" s="230"/>
      <c r="T745" s="23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2" t="s">
        <v>141</v>
      </c>
      <c r="AU745" s="232" t="s">
        <v>85</v>
      </c>
      <c r="AV745" s="13" t="s">
        <v>83</v>
      </c>
      <c r="AW745" s="13" t="s">
        <v>35</v>
      </c>
      <c r="AX745" s="13" t="s">
        <v>75</v>
      </c>
      <c r="AY745" s="232" t="s">
        <v>126</v>
      </c>
    </row>
    <row r="746" s="14" customFormat="1">
      <c r="A746" s="14"/>
      <c r="B746" s="233"/>
      <c r="C746" s="234"/>
      <c r="D746" s="215" t="s">
        <v>141</v>
      </c>
      <c r="E746" s="235" t="s">
        <v>19</v>
      </c>
      <c r="F746" s="236" t="s">
        <v>723</v>
      </c>
      <c r="G746" s="234"/>
      <c r="H746" s="237">
        <v>0.059999999999999998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3" t="s">
        <v>141</v>
      </c>
      <c r="AU746" s="243" t="s">
        <v>85</v>
      </c>
      <c r="AV746" s="14" t="s">
        <v>85</v>
      </c>
      <c r="AW746" s="14" t="s">
        <v>35</v>
      </c>
      <c r="AX746" s="14" t="s">
        <v>75</v>
      </c>
      <c r="AY746" s="243" t="s">
        <v>126</v>
      </c>
    </row>
    <row r="747" s="13" customFormat="1">
      <c r="A747" s="13"/>
      <c r="B747" s="223"/>
      <c r="C747" s="224"/>
      <c r="D747" s="215" t="s">
        <v>141</v>
      </c>
      <c r="E747" s="225" t="s">
        <v>19</v>
      </c>
      <c r="F747" s="226" t="s">
        <v>229</v>
      </c>
      <c r="G747" s="224"/>
      <c r="H747" s="225" t="s">
        <v>19</v>
      </c>
      <c r="I747" s="227"/>
      <c r="J747" s="224"/>
      <c r="K747" s="224"/>
      <c r="L747" s="228"/>
      <c r="M747" s="229"/>
      <c r="N747" s="230"/>
      <c r="O747" s="230"/>
      <c r="P747" s="230"/>
      <c r="Q747" s="230"/>
      <c r="R747" s="230"/>
      <c r="S747" s="230"/>
      <c r="T747" s="23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2" t="s">
        <v>141</v>
      </c>
      <c r="AU747" s="232" t="s">
        <v>85</v>
      </c>
      <c r="AV747" s="13" t="s">
        <v>83</v>
      </c>
      <c r="AW747" s="13" t="s">
        <v>35</v>
      </c>
      <c r="AX747" s="13" t="s">
        <v>75</v>
      </c>
      <c r="AY747" s="232" t="s">
        <v>126</v>
      </c>
    </row>
    <row r="748" s="14" customFormat="1">
      <c r="A748" s="14"/>
      <c r="B748" s="233"/>
      <c r="C748" s="234"/>
      <c r="D748" s="215" t="s">
        <v>141</v>
      </c>
      <c r="E748" s="235" t="s">
        <v>19</v>
      </c>
      <c r="F748" s="236" t="s">
        <v>724</v>
      </c>
      <c r="G748" s="234"/>
      <c r="H748" s="237">
        <v>0.12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3" t="s">
        <v>141</v>
      </c>
      <c r="AU748" s="243" t="s">
        <v>85</v>
      </c>
      <c r="AV748" s="14" t="s">
        <v>85</v>
      </c>
      <c r="AW748" s="14" t="s">
        <v>35</v>
      </c>
      <c r="AX748" s="14" t="s">
        <v>75</v>
      </c>
      <c r="AY748" s="243" t="s">
        <v>126</v>
      </c>
    </row>
    <row r="749" s="16" customFormat="1">
      <c r="A749" s="16"/>
      <c r="B749" s="255"/>
      <c r="C749" s="256"/>
      <c r="D749" s="215" t="s">
        <v>141</v>
      </c>
      <c r="E749" s="257" t="s">
        <v>19</v>
      </c>
      <c r="F749" s="258" t="s">
        <v>156</v>
      </c>
      <c r="G749" s="256"/>
      <c r="H749" s="259">
        <v>0.17999999999999999</v>
      </c>
      <c r="I749" s="260"/>
      <c r="J749" s="256"/>
      <c r="K749" s="256"/>
      <c r="L749" s="261"/>
      <c r="M749" s="262"/>
      <c r="N749" s="263"/>
      <c r="O749" s="263"/>
      <c r="P749" s="263"/>
      <c r="Q749" s="263"/>
      <c r="R749" s="263"/>
      <c r="S749" s="263"/>
      <c r="T749" s="264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T749" s="265" t="s">
        <v>141</v>
      </c>
      <c r="AU749" s="265" t="s">
        <v>85</v>
      </c>
      <c r="AV749" s="16" t="s">
        <v>157</v>
      </c>
      <c r="AW749" s="16" t="s">
        <v>35</v>
      </c>
      <c r="AX749" s="16" t="s">
        <v>75</v>
      </c>
      <c r="AY749" s="265" t="s">
        <v>126</v>
      </c>
    </row>
    <row r="750" s="13" customFormat="1">
      <c r="A750" s="13"/>
      <c r="B750" s="223"/>
      <c r="C750" s="224"/>
      <c r="D750" s="215" t="s">
        <v>141</v>
      </c>
      <c r="E750" s="225" t="s">
        <v>19</v>
      </c>
      <c r="F750" s="226" t="s">
        <v>325</v>
      </c>
      <c r="G750" s="224"/>
      <c r="H750" s="225" t="s">
        <v>19</v>
      </c>
      <c r="I750" s="227"/>
      <c r="J750" s="224"/>
      <c r="K750" s="224"/>
      <c r="L750" s="228"/>
      <c r="M750" s="229"/>
      <c r="N750" s="230"/>
      <c r="O750" s="230"/>
      <c r="P750" s="230"/>
      <c r="Q750" s="230"/>
      <c r="R750" s="230"/>
      <c r="S750" s="230"/>
      <c r="T750" s="23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2" t="s">
        <v>141</v>
      </c>
      <c r="AU750" s="232" t="s">
        <v>85</v>
      </c>
      <c r="AV750" s="13" t="s">
        <v>83</v>
      </c>
      <c r="AW750" s="13" t="s">
        <v>35</v>
      </c>
      <c r="AX750" s="13" t="s">
        <v>75</v>
      </c>
      <c r="AY750" s="232" t="s">
        <v>126</v>
      </c>
    </row>
    <row r="751" s="14" customFormat="1">
      <c r="A751" s="14"/>
      <c r="B751" s="233"/>
      <c r="C751" s="234"/>
      <c r="D751" s="215" t="s">
        <v>141</v>
      </c>
      <c r="E751" s="235" t="s">
        <v>19</v>
      </c>
      <c r="F751" s="236" t="s">
        <v>725</v>
      </c>
      <c r="G751" s="234"/>
      <c r="H751" s="237">
        <v>2.7000000000000002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3" t="s">
        <v>141</v>
      </c>
      <c r="AU751" s="243" t="s">
        <v>85</v>
      </c>
      <c r="AV751" s="14" t="s">
        <v>85</v>
      </c>
      <c r="AW751" s="14" t="s">
        <v>35</v>
      </c>
      <c r="AX751" s="14" t="s">
        <v>75</v>
      </c>
      <c r="AY751" s="243" t="s">
        <v>126</v>
      </c>
    </row>
    <row r="752" s="14" customFormat="1">
      <c r="A752" s="14"/>
      <c r="B752" s="233"/>
      <c r="C752" s="234"/>
      <c r="D752" s="215" t="s">
        <v>141</v>
      </c>
      <c r="E752" s="235" t="s">
        <v>19</v>
      </c>
      <c r="F752" s="236" t="s">
        <v>726</v>
      </c>
      <c r="G752" s="234"/>
      <c r="H752" s="237">
        <v>2.1000000000000001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3" t="s">
        <v>141</v>
      </c>
      <c r="AU752" s="243" t="s">
        <v>85</v>
      </c>
      <c r="AV752" s="14" t="s">
        <v>85</v>
      </c>
      <c r="AW752" s="14" t="s">
        <v>35</v>
      </c>
      <c r="AX752" s="14" t="s">
        <v>75</v>
      </c>
      <c r="AY752" s="243" t="s">
        <v>126</v>
      </c>
    </row>
    <row r="753" s="16" customFormat="1">
      <c r="A753" s="16"/>
      <c r="B753" s="255"/>
      <c r="C753" s="256"/>
      <c r="D753" s="215" t="s">
        <v>141</v>
      </c>
      <c r="E753" s="257" t="s">
        <v>19</v>
      </c>
      <c r="F753" s="258" t="s">
        <v>156</v>
      </c>
      <c r="G753" s="256"/>
      <c r="H753" s="259">
        <v>4.7999999999999998</v>
      </c>
      <c r="I753" s="260"/>
      <c r="J753" s="256"/>
      <c r="K753" s="256"/>
      <c r="L753" s="261"/>
      <c r="M753" s="262"/>
      <c r="N753" s="263"/>
      <c r="O753" s="263"/>
      <c r="P753" s="263"/>
      <c r="Q753" s="263"/>
      <c r="R753" s="263"/>
      <c r="S753" s="263"/>
      <c r="T753" s="264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65" t="s">
        <v>141</v>
      </c>
      <c r="AU753" s="265" t="s">
        <v>85</v>
      </c>
      <c r="AV753" s="16" t="s">
        <v>157</v>
      </c>
      <c r="AW753" s="16" t="s">
        <v>35</v>
      </c>
      <c r="AX753" s="16" t="s">
        <v>75</v>
      </c>
      <c r="AY753" s="265" t="s">
        <v>126</v>
      </c>
    </row>
    <row r="754" s="13" customFormat="1">
      <c r="A754" s="13"/>
      <c r="B754" s="223"/>
      <c r="C754" s="224"/>
      <c r="D754" s="215" t="s">
        <v>141</v>
      </c>
      <c r="E754" s="225" t="s">
        <v>19</v>
      </c>
      <c r="F754" s="226" t="s">
        <v>327</v>
      </c>
      <c r="G754" s="224"/>
      <c r="H754" s="225" t="s">
        <v>19</v>
      </c>
      <c r="I754" s="227"/>
      <c r="J754" s="224"/>
      <c r="K754" s="224"/>
      <c r="L754" s="228"/>
      <c r="M754" s="229"/>
      <c r="N754" s="230"/>
      <c r="O754" s="230"/>
      <c r="P754" s="230"/>
      <c r="Q754" s="230"/>
      <c r="R754" s="230"/>
      <c r="S754" s="230"/>
      <c r="T754" s="23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2" t="s">
        <v>141</v>
      </c>
      <c r="AU754" s="232" t="s">
        <v>85</v>
      </c>
      <c r="AV754" s="13" t="s">
        <v>83</v>
      </c>
      <c r="AW754" s="13" t="s">
        <v>35</v>
      </c>
      <c r="AX754" s="13" t="s">
        <v>75</v>
      </c>
      <c r="AY754" s="232" t="s">
        <v>126</v>
      </c>
    </row>
    <row r="755" s="14" customFormat="1">
      <c r="A755" s="14"/>
      <c r="B755" s="233"/>
      <c r="C755" s="234"/>
      <c r="D755" s="215" t="s">
        <v>141</v>
      </c>
      <c r="E755" s="235" t="s">
        <v>19</v>
      </c>
      <c r="F755" s="236" t="s">
        <v>723</v>
      </c>
      <c r="G755" s="234"/>
      <c r="H755" s="237">
        <v>0.059999999999999998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3" t="s">
        <v>141</v>
      </c>
      <c r="AU755" s="243" t="s">
        <v>85</v>
      </c>
      <c r="AV755" s="14" t="s">
        <v>85</v>
      </c>
      <c r="AW755" s="14" t="s">
        <v>35</v>
      </c>
      <c r="AX755" s="14" t="s">
        <v>75</v>
      </c>
      <c r="AY755" s="243" t="s">
        <v>126</v>
      </c>
    </row>
    <row r="756" s="16" customFormat="1">
      <c r="A756" s="16"/>
      <c r="B756" s="255"/>
      <c r="C756" s="256"/>
      <c r="D756" s="215" t="s">
        <v>141</v>
      </c>
      <c r="E756" s="257" t="s">
        <v>19</v>
      </c>
      <c r="F756" s="258" t="s">
        <v>156</v>
      </c>
      <c r="G756" s="256"/>
      <c r="H756" s="259">
        <v>0.059999999999999998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265" t="s">
        <v>141</v>
      </c>
      <c r="AU756" s="265" t="s">
        <v>85</v>
      </c>
      <c r="AV756" s="16" t="s">
        <v>157</v>
      </c>
      <c r="AW756" s="16" t="s">
        <v>35</v>
      </c>
      <c r="AX756" s="16" t="s">
        <v>75</v>
      </c>
      <c r="AY756" s="265" t="s">
        <v>126</v>
      </c>
    </row>
    <row r="757" s="14" customFormat="1">
      <c r="A757" s="14"/>
      <c r="B757" s="233"/>
      <c r="C757" s="234"/>
      <c r="D757" s="215" t="s">
        <v>141</v>
      </c>
      <c r="E757" s="235" t="s">
        <v>19</v>
      </c>
      <c r="F757" s="236" t="s">
        <v>727</v>
      </c>
      <c r="G757" s="234"/>
      <c r="H757" s="237">
        <v>3.5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3" t="s">
        <v>141</v>
      </c>
      <c r="AU757" s="243" t="s">
        <v>85</v>
      </c>
      <c r="AV757" s="14" t="s">
        <v>85</v>
      </c>
      <c r="AW757" s="14" t="s">
        <v>35</v>
      </c>
      <c r="AX757" s="14" t="s">
        <v>75</v>
      </c>
      <c r="AY757" s="243" t="s">
        <v>126</v>
      </c>
    </row>
    <row r="758" s="15" customFormat="1">
      <c r="A758" s="15"/>
      <c r="B758" s="244"/>
      <c r="C758" s="245"/>
      <c r="D758" s="215" t="s">
        <v>141</v>
      </c>
      <c r="E758" s="246" t="s">
        <v>19</v>
      </c>
      <c r="F758" s="247" t="s">
        <v>146</v>
      </c>
      <c r="G758" s="245"/>
      <c r="H758" s="248">
        <v>49.015000000000001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54" t="s">
        <v>141</v>
      </c>
      <c r="AU758" s="254" t="s">
        <v>85</v>
      </c>
      <c r="AV758" s="15" t="s">
        <v>133</v>
      </c>
      <c r="AW758" s="15" t="s">
        <v>35</v>
      </c>
      <c r="AX758" s="15" t="s">
        <v>83</v>
      </c>
      <c r="AY758" s="254" t="s">
        <v>126</v>
      </c>
    </row>
    <row r="759" s="2" customFormat="1" ht="16.5" customHeight="1">
      <c r="A759" s="40"/>
      <c r="B759" s="41"/>
      <c r="C759" s="202" t="s">
        <v>728</v>
      </c>
      <c r="D759" s="202" t="s">
        <v>128</v>
      </c>
      <c r="E759" s="203" t="s">
        <v>729</v>
      </c>
      <c r="F759" s="204" t="s">
        <v>730</v>
      </c>
      <c r="G759" s="205" t="s">
        <v>313</v>
      </c>
      <c r="H759" s="206">
        <v>27.625</v>
      </c>
      <c r="I759" s="207"/>
      <c r="J759" s="208">
        <f>ROUND(I759*H759,2)</f>
        <v>0</v>
      </c>
      <c r="K759" s="204" t="s">
        <v>132</v>
      </c>
      <c r="L759" s="46"/>
      <c r="M759" s="209" t="s">
        <v>19</v>
      </c>
      <c r="N759" s="210" t="s">
        <v>46</v>
      </c>
      <c r="O759" s="86"/>
      <c r="P759" s="211">
        <f>O759*H759</f>
        <v>0</v>
      </c>
      <c r="Q759" s="211">
        <v>0</v>
      </c>
      <c r="R759" s="211">
        <f>Q759*H759</f>
        <v>0</v>
      </c>
      <c r="S759" s="211">
        <v>2</v>
      </c>
      <c r="T759" s="212">
        <f>S759*H759</f>
        <v>55.25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3" t="s">
        <v>133</v>
      </c>
      <c r="AT759" s="213" t="s">
        <v>128</v>
      </c>
      <c r="AU759" s="213" t="s">
        <v>85</v>
      </c>
      <c r="AY759" s="19" t="s">
        <v>126</v>
      </c>
      <c r="BE759" s="214">
        <f>IF(N759="základní",J759,0)</f>
        <v>0</v>
      </c>
      <c r="BF759" s="214">
        <f>IF(N759="snížená",J759,0)</f>
        <v>0</v>
      </c>
      <c r="BG759" s="214">
        <f>IF(N759="zákl. přenesená",J759,0)</f>
        <v>0</v>
      </c>
      <c r="BH759" s="214">
        <f>IF(N759="sníž. přenesená",J759,0)</f>
        <v>0</v>
      </c>
      <c r="BI759" s="214">
        <f>IF(N759="nulová",J759,0)</f>
        <v>0</v>
      </c>
      <c r="BJ759" s="19" t="s">
        <v>83</v>
      </c>
      <c r="BK759" s="214">
        <f>ROUND(I759*H759,2)</f>
        <v>0</v>
      </c>
      <c r="BL759" s="19" t="s">
        <v>133</v>
      </c>
      <c r="BM759" s="213" t="s">
        <v>731</v>
      </c>
    </row>
    <row r="760" s="2" customFormat="1">
      <c r="A760" s="40"/>
      <c r="B760" s="41"/>
      <c r="C760" s="42"/>
      <c r="D760" s="215" t="s">
        <v>135</v>
      </c>
      <c r="E760" s="42"/>
      <c r="F760" s="216" t="s">
        <v>732</v>
      </c>
      <c r="G760" s="42"/>
      <c r="H760" s="42"/>
      <c r="I760" s="217"/>
      <c r="J760" s="42"/>
      <c r="K760" s="42"/>
      <c r="L760" s="46"/>
      <c r="M760" s="218"/>
      <c r="N760" s="219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135</v>
      </c>
      <c r="AU760" s="19" t="s">
        <v>85</v>
      </c>
    </row>
    <row r="761" s="2" customFormat="1">
      <c r="A761" s="40"/>
      <c r="B761" s="41"/>
      <c r="C761" s="42"/>
      <c r="D761" s="220" t="s">
        <v>137</v>
      </c>
      <c r="E761" s="42"/>
      <c r="F761" s="221" t="s">
        <v>733</v>
      </c>
      <c r="G761" s="42"/>
      <c r="H761" s="42"/>
      <c r="I761" s="217"/>
      <c r="J761" s="42"/>
      <c r="K761" s="42"/>
      <c r="L761" s="46"/>
      <c r="M761" s="218"/>
      <c r="N761" s="219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137</v>
      </c>
      <c r="AU761" s="19" t="s">
        <v>85</v>
      </c>
    </row>
    <row r="762" s="13" customFormat="1">
      <c r="A762" s="13"/>
      <c r="B762" s="223"/>
      <c r="C762" s="224"/>
      <c r="D762" s="215" t="s">
        <v>141</v>
      </c>
      <c r="E762" s="225" t="s">
        <v>19</v>
      </c>
      <c r="F762" s="226" t="s">
        <v>734</v>
      </c>
      <c r="G762" s="224"/>
      <c r="H762" s="225" t="s">
        <v>19</v>
      </c>
      <c r="I762" s="227"/>
      <c r="J762" s="224"/>
      <c r="K762" s="224"/>
      <c r="L762" s="228"/>
      <c r="M762" s="229"/>
      <c r="N762" s="230"/>
      <c r="O762" s="230"/>
      <c r="P762" s="230"/>
      <c r="Q762" s="230"/>
      <c r="R762" s="230"/>
      <c r="S762" s="230"/>
      <c r="T762" s="23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2" t="s">
        <v>141</v>
      </c>
      <c r="AU762" s="232" t="s">
        <v>85</v>
      </c>
      <c r="AV762" s="13" t="s">
        <v>83</v>
      </c>
      <c r="AW762" s="13" t="s">
        <v>35</v>
      </c>
      <c r="AX762" s="13" t="s">
        <v>75</v>
      </c>
      <c r="AY762" s="232" t="s">
        <v>126</v>
      </c>
    </row>
    <row r="763" s="14" customFormat="1">
      <c r="A763" s="14"/>
      <c r="B763" s="233"/>
      <c r="C763" s="234"/>
      <c r="D763" s="215" t="s">
        <v>141</v>
      </c>
      <c r="E763" s="235" t="s">
        <v>19</v>
      </c>
      <c r="F763" s="236" t="s">
        <v>735</v>
      </c>
      <c r="G763" s="234"/>
      <c r="H763" s="237">
        <v>16.625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3" t="s">
        <v>141</v>
      </c>
      <c r="AU763" s="243" t="s">
        <v>85</v>
      </c>
      <c r="AV763" s="14" t="s">
        <v>85</v>
      </c>
      <c r="AW763" s="14" t="s">
        <v>35</v>
      </c>
      <c r="AX763" s="14" t="s">
        <v>75</v>
      </c>
      <c r="AY763" s="243" t="s">
        <v>126</v>
      </c>
    </row>
    <row r="764" s="13" customFormat="1">
      <c r="A764" s="13"/>
      <c r="B764" s="223"/>
      <c r="C764" s="224"/>
      <c r="D764" s="215" t="s">
        <v>141</v>
      </c>
      <c r="E764" s="225" t="s">
        <v>19</v>
      </c>
      <c r="F764" s="226" t="s">
        <v>321</v>
      </c>
      <c r="G764" s="224"/>
      <c r="H764" s="225" t="s">
        <v>19</v>
      </c>
      <c r="I764" s="227"/>
      <c r="J764" s="224"/>
      <c r="K764" s="224"/>
      <c r="L764" s="228"/>
      <c r="M764" s="229"/>
      <c r="N764" s="230"/>
      <c r="O764" s="230"/>
      <c r="P764" s="230"/>
      <c r="Q764" s="230"/>
      <c r="R764" s="230"/>
      <c r="S764" s="230"/>
      <c r="T764" s="23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2" t="s">
        <v>141</v>
      </c>
      <c r="AU764" s="232" t="s">
        <v>85</v>
      </c>
      <c r="AV764" s="13" t="s">
        <v>83</v>
      </c>
      <c r="AW764" s="13" t="s">
        <v>35</v>
      </c>
      <c r="AX764" s="13" t="s">
        <v>75</v>
      </c>
      <c r="AY764" s="232" t="s">
        <v>126</v>
      </c>
    </row>
    <row r="765" s="14" customFormat="1">
      <c r="A765" s="14"/>
      <c r="B765" s="233"/>
      <c r="C765" s="234"/>
      <c r="D765" s="215" t="s">
        <v>141</v>
      </c>
      <c r="E765" s="235" t="s">
        <v>19</v>
      </c>
      <c r="F765" s="236" t="s">
        <v>736</v>
      </c>
      <c r="G765" s="234"/>
      <c r="H765" s="237">
        <v>11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3" t="s">
        <v>141</v>
      </c>
      <c r="AU765" s="243" t="s">
        <v>85</v>
      </c>
      <c r="AV765" s="14" t="s">
        <v>85</v>
      </c>
      <c r="AW765" s="14" t="s">
        <v>35</v>
      </c>
      <c r="AX765" s="14" t="s">
        <v>75</v>
      </c>
      <c r="AY765" s="243" t="s">
        <v>126</v>
      </c>
    </row>
    <row r="766" s="15" customFormat="1">
      <c r="A766" s="15"/>
      <c r="B766" s="244"/>
      <c r="C766" s="245"/>
      <c r="D766" s="215" t="s">
        <v>141</v>
      </c>
      <c r="E766" s="246" t="s">
        <v>19</v>
      </c>
      <c r="F766" s="247" t="s">
        <v>146</v>
      </c>
      <c r="G766" s="245"/>
      <c r="H766" s="248">
        <v>27.625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4" t="s">
        <v>141</v>
      </c>
      <c r="AU766" s="254" t="s">
        <v>85</v>
      </c>
      <c r="AV766" s="15" t="s">
        <v>133</v>
      </c>
      <c r="AW766" s="15" t="s">
        <v>35</v>
      </c>
      <c r="AX766" s="15" t="s">
        <v>83</v>
      </c>
      <c r="AY766" s="254" t="s">
        <v>126</v>
      </c>
    </row>
    <row r="767" s="2" customFormat="1" ht="16.5" customHeight="1">
      <c r="A767" s="40"/>
      <c r="B767" s="41"/>
      <c r="C767" s="202" t="s">
        <v>737</v>
      </c>
      <c r="D767" s="202" t="s">
        <v>128</v>
      </c>
      <c r="E767" s="203" t="s">
        <v>738</v>
      </c>
      <c r="F767" s="204" t="s">
        <v>739</v>
      </c>
      <c r="G767" s="205" t="s">
        <v>562</v>
      </c>
      <c r="H767" s="206">
        <v>8</v>
      </c>
      <c r="I767" s="207"/>
      <c r="J767" s="208">
        <f>ROUND(I767*H767,2)</f>
        <v>0</v>
      </c>
      <c r="K767" s="204" t="s">
        <v>132</v>
      </c>
      <c r="L767" s="46"/>
      <c r="M767" s="209" t="s">
        <v>19</v>
      </c>
      <c r="N767" s="210" t="s">
        <v>46</v>
      </c>
      <c r="O767" s="86"/>
      <c r="P767" s="211">
        <f>O767*H767</f>
        <v>0</v>
      </c>
      <c r="Q767" s="211">
        <v>0</v>
      </c>
      <c r="R767" s="211">
        <f>Q767*H767</f>
        <v>0</v>
      </c>
      <c r="S767" s="211">
        <v>0.082000000000000003</v>
      </c>
      <c r="T767" s="212">
        <f>S767*H767</f>
        <v>0.65600000000000003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3" t="s">
        <v>133</v>
      </c>
      <c r="AT767" s="213" t="s">
        <v>128</v>
      </c>
      <c r="AU767" s="213" t="s">
        <v>85</v>
      </c>
      <c r="AY767" s="19" t="s">
        <v>126</v>
      </c>
      <c r="BE767" s="214">
        <f>IF(N767="základní",J767,0)</f>
        <v>0</v>
      </c>
      <c r="BF767" s="214">
        <f>IF(N767="snížená",J767,0)</f>
        <v>0</v>
      </c>
      <c r="BG767" s="214">
        <f>IF(N767="zákl. přenesená",J767,0)</f>
        <v>0</v>
      </c>
      <c r="BH767" s="214">
        <f>IF(N767="sníž. přenesená",J767,0)</f>
        <v>0</v>
      </c>
      <c r="BI767" s="214">
        <f>IF(N767="nulová",J767,0)</f>
        <v>0</v>
      </c>
      <c r="BJ767" s="19" t="s">
        <v>83</v>
      </c>
      <c r="BK767" s="214">
        <f>ROUND(I767*H767,2)</f>
        <v>0</v>
      </c>
      <c r="BL767" s="19" t="s">
        <v>133</v>
      </c>
      <c r="BM767" s="213" t="s">
        <v>740</v>
      </c>
    </row>
    <row r="768" s="2" customFormat="1">
      <c r="A768" s="40"/>
      <c r="B768" s="41"/>
      <c r="C768" s="42"/>
      <c r="D768" s="215" t="s">
        <v>135</v>
      </c>
      <c r="E768" s="42"/>
      <c r="F768" s="216" t="s">
        <v>741</v>
      </c>
      <c r="G768" s="42"/>
      <c r="H768" s="42"/>
      <c r="I768" s="217"/>
      <c r="J768" s="42"/>
      <c r="K768" s="42"/>
      <c r="L768" s="46"/>
      <c r="M768" s="218"/>
      <c r="N768" s="219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135</v>
      </c>
      <c r="AU768" s="19" t="s">
        <v>85</v>
      </c>
    </row>
    <row r="769" s="2" customFormat="1">
      <c r="A769" s="40"/>
      <c r="B769" s="41"/>
      <c r="C769" s="42"/>
      <c r="D769" s="220" t="s">
        <v>137</v>
      </c>
      <c r="E769" s="42"/>
      <c r="F769" s="221" t="s">
        <v>742</v>
      </c>
      <c r="G769" s="42"/>
      <c r="H769" s="42"/>
      <c r="I769" s="217"/>
      <c r="J769" s="42"/>
      <c r="K769" s="42"/>
      <c r="L769" s="46"/>
      <c r="M769" s="218"/>
      <c r="N769" s="219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137</v>
      </c>
      <c r="AU769" s="19" t="s">
        <v>85</v>
      </c>
    </row>
    <row r="770" s="2" customFormat="1">
      <c r="A770" s="40"/>
      <c r="B770" s="41"/>
      <c r="C770" s="42"/>
      <c r="D770" s="215" t="s">
        <v>139</v>
      </c>
      <c r="E770" s="42"/>
      <c r="F770" s="222" t="s">
        <v>743</v>
      </c>
      <c r="G770" s="42"/>
      <c r="H770" s="42"/>
      <c r="I770" s="217"/>
      <c r="J770" s="42"/>
      <c r="K770" s="42"/>
      <c r="L770" s="46"/>
      <c r="M770" s="218"/>
      <c r="N770" s="219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139</v>
      </c>
      <c r="AU770" s="19" t="s">
        <v>85</v>
      </c>
    </row>
    <row r="771" s="13" customFormat="1">
      <c r="A771" s="13"/>
      <c r="B771" s="223"/>
      <c r="C771" s="224"/>
      <c r="D771" s="215" t="s">
        <v>141</v>
      </c>
      <c r="E771" s="225" t="s">
        <v>19</v>
      </c>
      <c r="F771" s="226" t="s">
        <v>152</v>
      </c>
      <c r="G771" s="224"/>
      <c r="H771" s="225" t="s">
        <v>19</v>
      </c>
      <c r="I771" s="227"/>
      <c r="J771" s="224"/>
      <c r="K771" s="224"/>
      <c r="L771" s="228"/>
      <c r="M771" s="229"/>
      <c r="N771" s="230"/>
      <c r="O771" s="230"/>
      <c r="P771" s="230"/>
      <c r="Q771" s="230"/>
      <c r="R771" s="230"/>
      <c r="S771" s="230"/>
      <c r="T771" s="23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2" t="s">
        <v>141</v>
      </c>
      <c r="AU771" s="232" t="s">
        <v>85</v>
      </c>
      <c r="AV771" s="13" t="s">
        <v>83</v>
      </c>
      <c r="AW771" s="13" t="s">
        <v>35</v>
      </c>
      <c r="AX771" s="13" t="s">
        <v>75</v>
      </c>
      <c r="AY771" s="232" t="s">
        <v>126</v>
      </c>
    </row>
    <row r="772" s="14" customFormat="1">
      <c r="A772" s="14"/>
      <c r="B772" s="233"/>
      <c r="C772" s="234"/>
      <c r="D772" s="215" t="s">
        <v>141</v>
      </c>
      <c r="E772" s="235" t="s">
        <v>19</v>
      </c>
      <c r="F772" s="236" t="s">
        <v>85</v>
      </c>
      <c r="G772" s="234"/>
      <c r="H772" s="237">
        <v>2</v>
      </c>
      <c r="I772" s="238"/>
      <c r="J772" s="234"/>
      <c r="K772" s="234"/>
      <c r="L772" s="239"/>
      <c r="M772" s="240"/>
      <c r="N772" s="241"/>
      <c r="O772" s="241"/>
      <c r="P772" s="241"/>
      <c r="Q772" s="241"/>
      <c r="R772" s="241"/>
      <c r="S772" s="241"/>
      <c r="T772" s="24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3" t="s">
        <v>141</v>
      </c>
      <c r="AU772" s="243" t="s">
        <v>85</v>
      </c>
      <c r="AV772" s="14" t="s">
        <v>85</v>
      </c>
      <c r="AW772" s="14" t="s">
        <v>35</v>
      </c>
      <c r="AX772" s="14" t="s">
        <v>75</v>
      </c>
      <c r="AY772" s="243" t="s">
        <v>126</v>
      </c>
    </row>
    <row r="773" s="13" customFormat="1">
      <c r="A773" s="13"/>
      <c r="B773" s="223"/>
      <c r="C773" s="224"/>
      <c r="D773" s="215" t="s">
        <v>141</v>
      </c>
      <c r="E773" s="225" t="s">
        <v>19</v>
      </c>
      <c r="F773" s="226" t="s">
        <v>142</v>
      </c>
      <c r="G773" s="224"/>
      <c r="H773" s="225" t="s">
        <v>19</v>
      </c>
      <c r="I773" s="227"/>
      <c r="J773" s="224"/>
      <c r="K773" s="224"/>
      <c r="L773" s="228"/>
      <c r="M773" s="229"/>
      <c r="N773" s="230"/>
      <c r="O773" s="230"/>
      <c r="P773" s="230"/>
      <c r="Q773" s="230"/>
      <c r="R773" s="230"/>
      <c r="S773" s="230"/>
      <c r="T773" s="23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2" t="s">
        <v>141</v>
      </c>
      <c r="AU773" s="232" t="s">
        <v>85</v>
      </c>
      <c r="AV773" s="13" t="s">
        <v>83</v>
      </c>
      <c r="AW773" s="13" t="s">
        <v>35</v>
      </c>
      <c r="AX773" s="13" t="s">
        <v>75</v>
      </c>
      <c r="AY773" s="232" t="s">
        <v>126</v>
      </c>
    </row>
    <row r="774" s="14" customFormat="1">
      <c r="A774" s="14"/>
      <c r="B774" s="233"/>
      <c r="C774" s="234"/>
      <c r="D774" s="215" t="s">
        <v>141</v>
      </c>
      <c r="E774" s="235" t="s">
        <v>19</v>
      </c>
      <c r="F774" s="236" t="s">
        <v>85</v>
      </c>
      <c r="G774" s="234"/>
      <c r="H774" s="237">
        <v>2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3" t="s">
        <v>141</v>
      </c>
      <c r="AU774" s="243" t="s">
        <v>85</v>
      </c>
      <c r="AV774" s="14" t="s">
        <v>85</v>
      </c>
      <c r="AW774" s="14" t="s">
        <v>35</v>
      </c>
      <c r="AX774" s="14" t="s">
        <v>75</v>
      </c>
      <c r="AY774" s="243" t="s">
        <v>126</v>
      </c>
    </row>
    <row r="775" s="13" customFormat="1">
      <c r="A775" s="13"/>
      <c r="B775" s="223"/>
      <c r="C775" s="224"/>
      <c r="D775" s="215" t="s">
        <v>141</v>
      </c>
      <c r="E775" s="225" t="s">
        <v>19</v>
      </c>
      <c r="F775" s="226" t="s">
        <v>143</v>
      </c>
      <c r="G775" s="224"/>
      <c r="H775" s="225" t="s">
        <v>19</v>
      </c>
      <c r="I775" s="227"/>
      <c r="J775" s="224"/>
      <c r="K775" s="224"/>
      <c r="L775" s="228"/>
      <c r="M775" s="229"/>
      <c r="N775" s="230"/>
      <c r="O775" s="230"/>
      <c r="P775" s="230"/>
      <c r="Q775" s="230"/>
      <c r="R775" s="230"/>
      <c r="S775" s="230"/>
      <c r="T775" s="23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2" t="s">
        <v>141</v>
      </c>
      <c r="AU775" s="232" t="s">
        <v>85</v>
      </c>
      <c r="AV775" s="13" t="s">
        <v>83</v>
      </c>
      <c r="AW775" s="13" t="s">
        <v>35</v>
      </c>
      <c r="AX775" s="13" t="s">
        <v>75</v>
      </c>
      <c r="AY775" s="232" t="s">
        <v>126</v>
      </c>
    </row>
    <row r="776" s="14" customFormat="1">
      <c r="A776" s="14"/>
      <c r="B776" s="233"/>
      <c r="C776" s="234"/>
      <c r="D776" s="215" t="s">
        <v>141</v>
      </c>
      <c r="E776" s="235" t="s">
        <v>19</v>
      </c>
      <c r="F776" s="236" t="s">
        <v>85</v>
      </c>
      <c r="G776" s="234"/>
      <c r="H776" s="237">
        <v>2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3" t="s">
        <v>141</v>
      </c>
      <c r="AU776" s="243" t="s">
        <v>85</v>
      </c>
      <c r="AV776" s="14" t="s">
        <v>85</v>
      </c>
      <c r="AW776" s="14" t="s">
        <v>35</v>
      </c>
      <c r="AX776" s="14" t="s">
        <v>75</v>
      </c>
      <c r="AY776" s="243" t="s">
        <v>126</v>
      </c>
    </row>
    <row r="777" s="13" customFormat="1">
      <c r="A777" s="13"/>
      <c r="B777" s="223"/>
      <c r="C777" s="224"/>
      <c r="D777" s="215" t="s">
        <v>141</v>
      </c>
      <c r="E777" s="225" t="s">
        <v>19</v>
      </c>
      <c r="F777" s="226" t="s">
        <v>145</v>
      </c>
      <c r="G777" s="224"/>
      <c r="H777" s="225" t="s">
        <v>19</v>
      </c>
      <c r="I777" s="227"/>
      <c r="J777" s="224"/>
      <c r="K777" s="224"/>
      <c r="L777" s="228"/>
      <c r="M777" s="229"/>
      <c r="N777" s="230"/>
      <c r="O777" s="230"/>
      <c r="P777" s="230"/>
      <c r="Q777" s="230"/>
      <c r="R777" s="230"/>
      <c r="S777" s="230"/>
      <c r="T777" s="23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2" t="s">
        <v>141</v>
      </c>
      <c r="AU777" s="232" t="s">
        <v>85</v>
      </c>
      <c r="AV777" s="13" t="s">
        <v>83</v>
      </c>
      <c r="AW777" s="13" t="s">
        <v>35</v>
      </c>
      <c r="AX777" s="13" t="s">
        <v>75</v>
      </c>
      <c r="AY777" s="232" t="s">
        <v>126</v>
      </c>
    </row>
    <row r="778" s="14" customFormat="1">
      <c r="A778" s="14"/>
      <c r="B778" s="233"/>
      <c r="C778" s="234"/>
      <c r="D778" s="215" t="s">
        <v>141</v>
      </c>
      <c r="E778" s="235" t="s">
        <v>19</v>
      </c>
      <c r="F778" s="236" t="s">
        <v>85</v>
      </c>
      <c r="G778" s="234"/>
      <c r="H778" s="237">
        <v>2</v>
      </c>
      <c r="I778" s="238"/>
      <c r="J778" s="234"/>
      <c r="K778" s="234"/>
      <c r="L778" s="239"/>
      <c r="M778" s="240"/>
      <c r="N778" s="241"/>
      <c r="O778" s="241"/>
      <c r="P778" s="241"/>
      <c r="Q778" s="241"/>
      <c r="R778" s="241"/>
      <c r="S778" s="241"/>
      <c r="T778" s="24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3" t="s">
        <v>141</v>
      </c>
      <c r="AU778" s="243" t="s">
        <v>85</v>
      </c>
      <c r="AV778" s="14" t="s">
        <v>85</v>
      </c>
      <c r="AW778" s="14" t="s">
        <v>35</v>
      </c>
      <c r="AX778" s="14" t="s">
        <v>75</v>
      </c>
      <c r="AY778" s="243" t="s">
        <v>126</v>
      </c>
    </row>
    <row r="779" s="15" customFormat="1">
      <c r="A779" s="15"/>
      <c r="B779" s="244"/>
      <c r="C779" s="245"/>
      <c r="D779" s="215" t="s">
        <v>141</v>
      </c>
      <c r="E779" s="246" t="s">
        <v>19</v>
      </c>
      <c r="F779" s="247" t="s">
        <v>146</v>
      </c>
      <c r="G779" s="245"/>
      <c r="H779" s="248">
        <v>8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54" t="s">
        <v>141</v>
      </c>
      <c r="AU779" s="254" t="s">
        <v>85</v>
      </c>
      <c r="AV779" s="15" t="s">
        <v>133</v>
      </c>
      <c r="AW779" s="15" t="s">
        <v>35</v>
      </c>
      <c r="AX779" s="15" t="s">
        <v>83</v>
      </c>
      <c r="AY779" s="254" t="s">
        <v>126</v>
      </c>
    </row>
    <row r="780" s="2" customFormat="1" ht="16.5" customHeight="1">
      <c r="A780" s="40"/>
      <c r="B780" s="41"/>
      <c r="C780" s="202" t="s">
        <v>744</v>
      </c>
      <c r="D780" s="202" t="s">
        <v>128</v>
      </c>
      <c r="E780" s="203" t="s">
        <v>745</v>
      </c>
      <c r="F780" s="204" t="s">
        <v>746</v>
      </c>
      <c r="G780" s="205" t="s">
        <v>285</v>
      </c>
      <c r="H780" s="206">
        <v>382.5</v>
      </c>
      <c r="I780" s="207"/>
      <c r="J780" s="208">
        <f>ROUND(I780*H780,2)</f>
        <v>0</v>
      </c>
      <c r="K780" s="204" t="s">
        <v>132</v>
      </c>
      <c r="L780" s="46"/>
      <c r="M780" s="209" t="s">
        <v>19</v>
      </c>
      <c r="N780" s="210" t="s">
        <v>46</v>
      </c>
      <c r="O780" s="86"/>
      <c r="P780" s="211">
        <f>O780*H780</f>
        <v>0</v>
      </c>
      <c r="Q780" s="211">
        <v>0</v>
      </c>
      <c r="R780" s="211">
        <f>Q780*H780</f>
        <v>0</v>
      </c>
      <c r="S780" s="211">
        <v>0</v>
      </c>
      <c r="T780" s="212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3" t="s">
        <v>133</v>
      </c>
      <c r="AT780" s="213" t="s">
        <v>128</v>
      </c>
      <c r="AU780" s="213" t="s">
        <v>85</v>
      </c>
      <c r="AY780" s="19" t="s">
        <v>126</v>
      </c>
      <c r="BE780" s="214">
        <f>IF(N780="základní",J780,0)</f>
        <v>0</v>
      </c>
      <c r="BF780" s="214">
        <f>IF(N780="snížená",J780,0)</f>
        <v>0</v>
      </c>
      <c r="BG780" s="214">
        <f>IF(N780="zákl. přenesená",J780,0)</f>
        <v>0</v>
      </c>
      <c r="BH780" s="214">
        <f>IF(N780="sníž. přenesená",J780,0)</f>
        <v>0</v>
      </c>
      <c r="BI780" s="214">
        <f>IF(N780="nulová",J780,0)</f>
        <v>0</v>
      </c>
      <c r="BJ780" s="19" t="s">
        <v>83</v>
      </c>
      <c r="BK780" s="214">
        <f>ROUND(I780*H780,2)</f>
        <v>0</v>
      </c>
      <c r="BL780" s="19" t="s">
        <v>133</v>
      </c>
      <c r="BM780" s="213" t="s">
        <v>747</v>
      </c>
    </row>
    <row r="781" s="2" customFormat="1">
      <c r="A781" s="40"/>
      <c r="B781" s="41"/>
      <c r="C781" s="42"/>
      <c r="D781" s="215" t="s">
        <v>135</v>
      </c>
      <c r="E781" s="42"/>
      <c r="F781" s="216" t="s">
        <v>748</v>
      </c>
      <c r="G781" s="42"/>
      <c r="H781" s="42"/>
      <c r="I781" s="217"/>
      <c r="J781" s="42"/>
      <c r="K781" s="42"/>
      <c r="L781" s="46"/>
      <c r="M781" s="218"/>
      <c r="N781" s="219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135</v>
      </c>
      <c r="AU781" s="19" t="s">
        <v>85</v>
      </c>
    </row>
    <row r="782" s="2" customFormat="1">
      <c r="A782" s="40"/>
      <c r="B782" s="41"/>
      <c r="C782" s="42"/>
      <c r="D782" s="220" t="s">
        <v>137</v>
      </c>
      <c r="E782" s="42"/>
      <c r="F782" s="221" t="s">
        <v>749</v>
      </c>
      <c r="G782" s="42"/>
      <c r="H782" s="42"/>
      <c r="I782" s="217"/>
      <c r="J782" s="42"/>
      <c r="K782" s="42"/>
      <c r="L782" s="46"/>
      <c r="M782" s="218"/>
      <c r="N782" s="219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137</v>
      </c>
      <c r="AU782" s="19" t="s">
        <v>85</v>
      </c>
    </row>
    <row r="783" s="2" customFormat="1">
      <c r="A783" s="40"/>
      <c r="B783" s="41"/>
      <c r="C783" s="42"/>
      <c r="D783" s="215" t="s">
        <v>139</v>
      </c>
      <c r="E783" s="42"/>
      <c r="F783" s="222" t="s">
        <v>750</v>
      </c>
      <c r="G783" s="42"/>
      <c r="H783" s="42"/>
      <c r="I783" s="217"/>
      <c r="J783" s="42"/>
      <c r="K783" s="42"/>
      <c r="L783" s="46"/>
      <c r="M783" s="218"/>
      <c r="N783" s="219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139</v>
      </c>
      <c r="AU783" s="19" t="s">
        <v>85</v>
      </c>
    </row>
    <row r="784" s="13" customFormat="1">
      <c r="A784" s="13"/>
      <c r="B784" s="223"/>
      <c r="C784" s="224"/>
      <c r="D784" s="215" t="s">
        <v>141</v>
      </c>
      <c r="E784" s="225" t="s">
        <v>19</v>
      </c>
      <c r="F784" s="226" t="s">
        <v>292</v>
      </c>
      <c r="G784" s="224"/>
      <c r="H784" s="225" t="s">
        <v>19</v>
      </c>
      <c r="I784" s="227"/>
      <c r="J784" s="224"/>
      <c r="K784" s="224"/>
      <c r="L784" s="228"/>
      <c r="M784" s="229"/>
      <c r="N784" s="230"/>
      <c r="O784" s="230"/>
      <c r="P784" s="230"/>
      <c r="Q784" s="230"/>
      <c r="R784" s="230"/>
      <c r="S784" s="230"/>
      <c r="T784" s="23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2" t="s">
        <v>141</v>
      </c>
      <c r="AU784" s="232" t="s">
        <v>85</v>
      </c>
      <c r="AV784" s="13" t="s">
        <v>83</v>
      </c>
      <c r="AW784" s="13" t="s">
        <v>35</v>
      </c>
      <c r="AX784" s="13" t="s">
        <v>75</v>
      </c>
      <c r="AY784" s="232" t="s">
        <v>126</v>
      </c>
    </row>
    <row r="785" s="14" customFormat="1">
      <c r="A785" s="14"/>
      <c r="B785" s="233"/>
      <c r="C785" s="234"/>
      <c r="D785" s="215" t="s">
        <v>141</v>
      </c>
      <c r="E785" s="235" t="s">
        <v>19</v>
      </c>
      <c r="F785" s="236" t="s">
        <v>293</v>
      </c>
      <c r="G785" s="234"/>
      <c r="H785" s="237">
        <v>312.5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3" t="s">
        <v>141</v>
      </c>
      <c r="AU785" s="243" t="s">
        <v>85</v>
      </c>
      <c r="AV785" s="14" t="s">
        <v>85</v>
      </c>
      <c r="AW785" s="14" t="s">
        <v>35</v>
      </c>
      <c r="AX785" s="14" t="s">
        <v>75</v>
      </c>
      <c r="AY785" s="243" t="s">
        <v>126</v>
      </c>
    </row>
    <row r="786" s="13" customFormat="1">
      <c r="A786" s="13"/>
      <c r="B786" s="223"/>
      <c r="C786" s="224"/>
      <c r="D786" s="215" t="s">
        <v>141</v>
      </c>
      <c r="E786" s="225" t="s">
        <v>19</v>
      </c>
      <c r="F786" s="226" t="s">
        <v>751</v>
      </c>
      <c r="G786" s="224"/>
      <c r="H786" s="225" t="s">
        <v>19</v>
      </c>
      <c r="I786" s="227"/>
      <c r="J786" s="224"/>
      <c r="K786" s="224"/>
      <c r="L786" s="228"/>
      <c r="M786" s="229"/>
      <c r="N786" s="230"/>
      <c r="O786" s="230"/>
      <c r="P786" s="230"/>
      <c r="Q786" s="230"/>
      <c r="R786" s="230"/>
      <c r="S786" s="230"/>
      <c r="T786" s="23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2" t="s">
        <v>141</v>
      </c>
      <c r="AU786" s="232" t="s">
        <v>85</v>
      </c>
      <c r="AV786" s="13" t="s">
        <v>83</v>
      </c>
      <c r="AW786" s="13" t="s">
        <v>35</v>
      </c>
      <c r="AX786" s="13" t="s">
        <v>75</v>
      </c>
      <c r="AY786" s="232" t="s">
        <v>126</v>
      </c>
    </row>
    <row r="787" s="13" customFormat="1">
      <c r="A787" s="13"/>
      <c r="B787" s="223"/>
      <c r="C787" s="224"/>
      <c r="D787" s="215" t="s">
        <v>141</v>
      </c>
      <c r="E787" s="225" t="s">
        <v>19</v>
      </c>
      <c r="F787" s="226" t="s">
        <v>295</v>
      </c>
      <c r="G787" s="224"/>
      <c r="H787" s="225" t="s">
        <v>19</v>
      </c>
      <c r="I787" s="227"/>
      <c r="J787" s="224"/>
      <c r="K787" s="224"/>
      <c r="L787" s="228"/>
      <c r="M787" s="229"/>
      <c r="N787" s="230"/>
      <c r="O787" s="230"/>
      <c r="P787" s="230"/>
      <c r="Q787" s="230"/>
      <c r="R787" s="230"/>
      <c r="S787" s="230"/>
      <c r="T787" s="23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2" t="s">
        <v>141</v>
      </c>
      <c r="AU787" s="232" t="s">
        <v>85</v>
      </c>
      <c r="AV787" s="13" t="s">
        <v>83</v>
      </c>
      <c r="AW787" s="13" t="s">
        <v>35</v>
      </c>
      <c r="AX787" s="13" t="s">
        <v>75</v>
      </c>
      <c r="AY787" s="232" t="s">
        <v>126</v>
      </c>
    </row>
    <row r="788" s="14" customFormat="1">
      <c r="A788" s="14"/>
      <c r="B788" s="233"/>
      <c r="C788" s="234"/>
      <c r="D788" s="215" t="s">
        <v>141</v>
      </c>
      <c r="E788" s="235" t="s">
        <v>19</v>
      </c>
      <c r="F788" s="236" t="s">
        <v>181</v>
      </c>
      <c r="G788" s="234"/>
      <c r="H788" s="237">
        <v>5</v>
      </c>
      <c r="I788" s="238"/>
      <c r="J788" s="234"/>
      <c r="K788" s="234"/>
      <c r="L788" s="239"/>
      <c r="M788" s="240"/>
      <c r="N788" s="241"/>
      <c r="O788" s="241"/>
      <c r="P788" s="241"/>
      <c r="Q788" s="241"/>
      <c r="R788" s="241"/>
      <c r="S788" s="241"/>
      <c r="T788" s="24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3" t="s">
        <v>141</v>
      </c>
      <c r="AU788" s="243" t="s">
        <v>85</v>
      </c>
      <c r="AV788" s="14" t="s">
        <v>85</v>
      </c>
      <c r="AW788" s="14" t="s">
        <v>35</v>
      </c>
      <c r="AX788" s="14" t="s">
        <v>75</v>
      </c>
      <c r="AY788" s="243" t="s">
        <v>126</v>
      </c>
    </row>
    <row r="789" s="13" customFormat="1">
      <c r="A789" s="13"/>
      <c r="B789" s="223"/>
      <c r="C789" s="224"/>
      <c r="D789" s="215" t="s">
        <v>141</v>
      </c>
      <c r="E789" s="225" t="s">
        <v>19</v>
      </c>
      <c r="F789" s="226" t="s">
        <v>297</v>
      </c>
      <c r="G789" s="224"/>
      <c r="H789" s="225" t="s">
        <v>19</v>
      </c>
      <c r="I789" s="227"/>
      <c r="J789" s="224"/>
      <c r="K789" s="224"/>
      <c r="L789" s="228"/>
      <c r="M789" s="229"/>
      <c r="N789" s="230"/>
      <c r="O789" s="230"/>
      <c r="P789" s="230"/>
      <c r="Q789" s="230"/>
      <c r="R789" s="230"/>
      <c r="S789" s="230"/>
      <c r="T789" s="23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2" t="s">
        <v>141</v>
      </c>
      <c r="AU789" s="232" t="s">
        <v>85</v>
      </c>
      <c r="AV789" s="13" t="s">
        <v>83</v>
      </c>
      <c r="AW789" s="13" t="s">
        <v>35</v>
      </c>
      <c r="AX789" s="13" t="s">
        <v>75</v>
      </c>
      <c r="AY789" s="232" t="s">
        <v>126</v>
      </c>
    </row>
    <row r="790" s="14" customFormat="1">
      <c r="A790" s="14"/>
      <c r="B790" s="233"/>
      <c r="C790" s="234"/>
      <c r="D790" s="215" t="s">
        <v>141</v>
      </c>
      <c r="E790" s="235" t="s">
        <v>19</v>
      </c>
      <c r="F790" s="236" t="s">
        <v>650</v>
      </c>
      <c r="G790" s="234"/>
      <c r="H790" s="237">
        <v>65</v>
      </c>
      <c r="I790" s="238"/>
      <c r="J790" s="234"/>
      <c r="K790" s="234"/>
      <c r="L790" s="239"/>
      <c r="M790" s="240"/>
      <c r="N790" s="241"/>
      <c r="O790" s="241"/>
      <c r="P790" s="241"/>
      <c r="Q790" s="241"/>
      <c r="R790" s="241"/>
      <c r="S790" s="241"/>
      <c r="T790" s="24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3" t="s">
        <v>141</v>
      </c>
      <c r="AU790" s="243" t="s">
        <v>85</v>
      </c>
      <c r="AV790" s="14" t="s">
        <v>85</v>
      </c>
      <c r="AW790" s="14" t="s">
        <v>35</v>
      </c>
      <c r="AX790" s="14" t="s">
        <v>75</v>
      </c>
      <c r="AY790" s="243" t="s">
        <v>126</v>
      </c>
    </row>
    <row r="791" s="15" customFormat="1">
      <c r="A791" s="15"/>
      <c r="B791" s="244"/>
      <c r="C791" s="245"/>
      <c r="D791" s="215" t="s">
        <v>141</v>
      </c>
      <c r="E791" s="246" t="s">
        <v>19</v>
      </c>
      <c r="F791" s="247" t="s">
        <v>146</v>
      </c>
      <c r="G791" s="245"/>
      <c r="H791" s="248">
        <v>382.5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4" t="s">
        <v>141</v>
      </c>
      <c r="AU791" s="254" t="s">
        <v>85</v>
      </c>
      <c r="AV791" s="15" t="s">
        <v>133</v>
      </c>
      <c r="AW791" s="15" t="s">
        <v>35</v>
      </c>
      <c r="AX791" s="15" t="s">
        <v>83</v>
      </c>
      <c r="AY791" s="254" t="s">
        <v>126</v>
      </c>
    </row>
    <row r="792" s="2" customFormat="1" ht="16.5" customHeight="1">
      <c r="A792" s="40"/>
      <c r="B792" s="41"/>
      <c r="C792" s="202" t="s">
        <v>752</v>
      </c>
      <c r="D792" s="202" t="s">
        <v>128</v>
      </c>
      <c r="E792" s="203" t="s">
        <v>753</v>
      </c>
      <c r="F792" s="204" t="s">
        <v>754</v>
      </c>
      <c r="G792" s="205" t="s">
        <v>131</v>
      </c>
      <c r="H792" s="206">
        <v>88.875</v>
      </c>
      <c r="I792" s="207"/>
      <c r="J792" s="208">
        <f>ROUND(I792*H792,2)</f>
        <v>0</v>
      </c>
      <c r="K792" s="204" t="s">
        <v>132</v>
      </c>
      <c r="L792" s="46"/>
      <c r="M792" s="209" t="s">
        <v>19</v>
      </c>
      <c r="N792" s="210" t="s">
        <v>46</v>
      </c>
      <c r="O792" s="86"/>
      <c r="P792" s="211">
        <f>O792*H792</f>
        <v>0</v>
      </c>
      <c r="Q792" s="211">
        <v>0</v>
      </c>
      <c r="R792" s="211">
        <f>Q792*H792</f>
        <v>0</v>
      </c>
      <c r="S792" s="211">
        <v>0</v>
      </c>
      <c r="T792" s="212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3" t="s">
        <v>133</v>
      </c>
      <c r="AT792" s="213" t="s">
        <v>128</v>
      </c>
      <c r="AU792" s="213" t="s">
        <v>85</v>
      </c>
      <c r="AY792" s="19" t="s">
        <v>126</v>
      </c>
      <c r="BE792" s="214">
        <f>IF(N792="základní",J792,0)</f>
        <v>0</v>
      </c>
      <c r="BF792" s="214">
        <f>IF(N792="snížená",J792,0)</f>
        <v>0</v>
      </c>
      <c r="BG792" s="214">
        <f>IF(N792="zákl. přenesená",J792,0)</f>
        <v>0</v>
      </c>
      <c r="BH792" s="214">
        <f>IF(N792="sníž. přenesená",J792,0)</f>
        <v>0</v>
      </c>
      <c r="BI792" s="214">
        <f>IF(N792="nulová",J792,0)</f>
        <v>0</v>
      </c>
      <c r="BJ792" s="19" t="s">
        <v>83</v>
      </c>
      <c r="BK792" s="214">
        <f>ROUND(I792*H792,2)</f>
        <v>0</v>
      </c>
      <c r="BL792" s="19" t="s">
        <v>133</v>
      </c>
      <c r="BM792" s="213" t="s">
        <v>755</v>
      </c>
    </row>
    <row r="793" s="2" customFormat="1">
      <c r="A793" s="40"/>
      <c r="B793" s="41"/>
      <c r="C793" s="42"/>
      <c r="D793" s="215" t="s">
        <v>135</v>
      </c>
      <c r="E793" s="42"/>
      <c r="F793" s="216" t="s">
        <v>756</v>
      </c>
      <c r="G793" s="42"/>
      <c r="H793" s="42"/>
      <c r="I793" s="217"/>
      <c r="J793" s="42"/>
      <c r="K793" s="42"/>
      <c r="L793" s="46"/>
      <c r="M793" s="218"/>
      <c r="N793" s="219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135</v>
      </c>
      <c r="AU793" s="19" t="s">
        <v>85</v>
      </c>
    </row>
    <row r="794" s="2" customFormat="1">
      <c r="A794" s="40"/>
      <c r="B794" s="41"/>
      <c r="C794" s="42"/>
      <c r="D794" s="220" t="s">
        <v>137</v>
      </c>
      <c r="E794" s="42"/>
      <c r="F794" s="221" t="s">
        <v>757</v>
      </c>
      <c r="G794" s="42"/>
      <c r="H794" s="42"/>
      <c r="I794" s="217"/>
      <c r="J794" s="42"/>
      <c r="K794" s="42"/>
      <c r="L794" s="46"/>
      <c r="M794" s="218"/>
      <c r="N794" s="219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137</v>
      </c>
      <c r="AU794" s="19" t="s">
        <v>85</v>
      </c>
    </row>
    <row r="795" s="2" customFormat="1">
      <c r="A795" s="40"/>
      <c r="B795" s="41"/>
      <c r="C795" s="42"/>
      <c r="D795" s="215" t="s">
        <v>139</v>
      </c>
      <c r="E795" s="42"/>
      <c r="F795" s="222" t="s">
        <v>750</v>
      </c>
      <c r="G795" s="42"/>
      <c r="H795" s="42"/>
      <c r="I795" s="217"/>
      <c r="J795" s="42"/>
      <c r="K795" s="42"/>
      <c r="L795" s="46"/>
      <c r="M795" s="218"/>
      <c r="N795" s="219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139</v>
      </c>
      <c r="AU795" s="19" t="s">
        <v>85</v>
      </c>
    </row>
    <row r="796" s="14" customFormat="1">
      <c r="A796" s="14"/>
      <c r="B796" s="233"/>
      <c r="C796" s="234"/>
      <c r="D796" s="215" t="s">
        <v>141</v>
      </c>
      <c r="E796" s="235" t="s">
        <v>19</v>
      </c>
      <c r="F796" s="236" t="s">
        <v>431</v>
      </c>
      <c r="G796" s="234"/>
      <c r="H796" s="237">
        <v>82.875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3" t="s">
        <v>141</v>
      </c>
      <c r="AU796" s="243" t="s">
        <v>85</v>
      </c>
      <c r="AV796" s="14" t="s">
        <v>85</v>
      </c>
      <c r="AW796" s="14" t="s">
        <v>35</v>
      </c>
      <c r="AX796" s="14" t="s">
        <v>75</v>
      </c>
      <c r="AY796" s="243" t="s">
        <v>126</v>
      </c>
    </row>
    <row r="797" s="13" customFormat="1">
      <c r="A797" s="13"/>
      <c r="B797" s="223"/>
      <c r="C797" s="224"/>
      <c r="D797" s="215" t="s">
        <v>141</v>
      </c>
      <c r="E797" s="225" t="s">
        <v>19</v>
      </c>
      <c r="F797" s="226" t="s">
        <v>163</v>
      </c>
      <c r="G797" s="224"/>
      <c r="H797" s="225" t="s">
        <v>19</v>
      </c>
      <c r="I797" s="227"/>
      <c r="J797" s="224"/>
      <c r="K797" s="224"/>
      <c r="L797" s="228"/>
      <c r="M797" s="229"/>
      <c r="N797" s="230"/>
      <c r="O797" s="230"/>
      <c r="P797" s="230"/>
      <c r="Q797" s="230"/>
      <c r="R797" s="230"/>
      <c r="S797" s="230"/>
      <c r="T797" s="23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2" t="s">
        <v>141</v>
      </c>
      <c r="AU797" s="232" t="s">
        <v>85</v>
      </c>
      <c r="AV797" s="13" t="s">
        <v>83</v>
      </c>
      <c r="AW797" s="13" t="s">
        <v>35</v>
      </c>
      <c r="AX797" s="13" t="s">
        <v>75</v>
      </c>
      <c r="AY797" s="232" t="s">
        <v>126</v>
      </c>
    </row>
    <row r="798" s="14" customFormat="1">
      <c r="A798" s="14"/>
      <c r="B798" s="233"/>
      <c r="C798" s="234"/>
      <c r="D798" s="215" t="s">
        <v>141</v>
      </c>
      <c r="E798" s="235" t="s">
        <v>19</v>
      </c>
      <c r="F798" s="236" t="s">
        <v>246</v>
      </c>
      <c r="G798" s="234"/>
      <c r="H798" s="237">
        <v>6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3" t="s">
        <v>141</v>
      </c>
      <c r="AU798" s="243" t="s">
        <v>85</v>
      </c>
      <c r="AV798" s="14" t="s">
        <v>85</v>
      </c>
      <c r="AW798" s="14" t="s">
        <v>35</v>
      </c>
      <c r="AX798" s="14" t="s">
        <v>75</v>
      </c>
      <c r="AY798" s="243" t="s">
        <v>126</v>
      </c>
    </row>
    <row r="799" s="15" customFormat="1">
      <c r="A799" s="15"/>
      <c r="B799" s="244"/>
      <c r="C799" s="245"/>
      <c r="D799" s="215" t="s">
        <v>141</v>
      </c>
      <c r="E799" s="246" t="s">
        <v>19</v>
      </c>
      <c r="F799" s="247" t="s">
        <v>146</v>
      </c>
      <c r="G799" s="245"/>
      <c r="H799" s="248">
        <v>88.875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4" t="s">
        <v>141</v>
      </c>
      <c r="AU799" s="254" t="s">
        <v>85</v>
      </c>
      <c r="AV799" s="15" t="s">
        <v>133</v>
      </c>
      <c r="AW799" s="15" t="s">
        <v>35</v>
      </c>
      <c r="AX799" s="15" t="s">
        <v>83</v>
      </c>
      <c r="AY799" s="254" t="s">
        <v>126</v>
      </c>
    </row>
    <row r="800" s="12" customFormat="1" ht="22.8" customHeight="1">
      <c r="A800" s="12"/>
      <c r="B800" s="186"/>
      <c r="C800" s="187"/>
      <c r="D800" s="188" t="s">
        <v>74</v>
      </c>
      <c r="E800" s="200" t="s">
        <v>758</v>
      </c>
      <c r="F800" s="200" t="s">
        <v>759</v>
      </c>
      <c r="G800" s="187"/>
      <c r="H800" s="187"/>
      <c r="I800" s="190"/>
      <c r="J800" s="201">
        <f>BK800</f>
        <v>0</v>
      </c>
      <c r="K800" s="187"/>
      <c r="L800" s="192"/>
      <c r="M800" s="193"/>
      <c r="N800" s="194"/>
      <c r="O800" s="194"/>
      <c r="P800" s="195">
        <f>SUM(P801:P873)</f>
        <v>0</v>
      </c>
      <c r="Q800" s="194"/>
      <c r="R800" s="195">
        <f>SUM(R801:R873)</f>
        <v>0</v>
      </c>
      <c r="S800" s="194"/>
      <c r="T800" s="196">
        <f>SUM(T801:T873)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197" t="s">
        <v>83</v>
      </c>
      <c r="AT800" s="198" t="s">
        <v>74</v>
      </c>
      <c r="AU800" s="198" t="s">
        <v>83</v>
      </c>
      <c r="AY800" s="197" t="s">
        <v>126</v>
      </c>
      <c r="BK800" s="199">
        <f>SUM(BK801:BK873)</f>
        <v>0</v>
      </c>
    </row>
    <row r="801" s="2" customFormat="1" ht="16.5" customHeight="1">
      <c r="A801" s="40"/>
      <c r="B801" s="41"/>
      <c r="C801" s="202" t="s">
        <v>760</v>
      </c>
      <c r="D801" s="202" t="s">
        <v>128</v>
      </c>
      <c r="E801" s="203" t="s">
        <v>761</v>
      </c>
      <c r="F801" s="204" t="s">
        <v>762</v>
      </c>
      <c r="G801" s="205" t="s">
        <v>342</v>
      </c>
      <c r="H801" s="206">
        <v>2738.348</v>
      </c>
      <c r="I801" s="207"/>
      <c r="J801" s="208">
        <f>ROUND(I801*H801,2)</f>
        <v>0</v>
      </c>
      <c r="K801" s="204" t="s">
        <v>132</v>
      </c>
      <c r="L801" s="46"/>
      <c r="M801" s="209" t="s">
        <v>19</v>
      </c>
      <c r="N801" s="210" t="s">
        <v>46</v>
      </c>
      <c r="O801" s="86"/>
      <c r="P801" s="211">
        <f>O801*H801</f>
        <v>0</v>
      </c>
      <c r="Q801" s="211">
        <v>0</v>
      </c>
      <c r="R801" s="211">
        <f>Q801*H801</f>
        <v>0</v>
      </c>
      <c r="S801" s="211">
        <v>0</v>
      </c>
      <c r="T801" s="212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3" t="s">
        <v>133</v>
      </c>
      <c r="AT801" s="213" t="s">
        <v>128</v>
      </c>
      <c r="AU801" s="213" t="s">
        <v>85</v>
      </c>
      <c r="AY801" s="19" t="s">
        <v>126</v>
      </c>
      <c r="BE801" s="214">
        <f>IF(N801="základní",J801,0)</f>
        <v>0</v>
      </c>
      <c r="BF801" s="214">
        <f>IF(N801="snížená",J801,0)</f>
        <v>0</v>
      </c>
      <c r="BG801" s="214">
        <f>IF(N801="zákl. přenesená",J801,0)</f>
        <v>0</v>
      </c>
      <c r="BH801" s="214">
        <f>IF(N801="sníž. přenesená",J801,0)</f>
        <v>0</v>
      </c>
      <c r="BI801" s="214">
        <f>IF(N801="nulová",J801,0)</f>
        <v>0</v>
      </c>
      <c r="BJ801" s="19" t="s">
        <v>83</v>
      </c>
      <c r="BK801" s="214">
        <f>ROUND(I801*H801,2)</f>
        <v>0</v>
      </c>
      <c r="BL801" s="19" t="s">
        <v>133</v>
      </c>
      <c r="BM801" s="213" t="s">
        <v>763</v>
      </c>
    </row>
    <row r="802" s="2" customFormat="1">
      <c r="A802" s="40"/>
      <c r="B802" s="41"/>
      <c r="C802" s="42"/>
      <c r="D802" s="215" t="s">
        <v>135</v>
      </c>
      <c r="E802" s="42"/>
      <c r="F802" s="216" t="s">
        <v>764</v>
      </c>
      <c r="G802" s="42"/>
      <c r="H802" s="42"/>
      <c r="I802" s="217"/>
      <c r="J802" s="42"/>
      <c r="K802" s="42"/>
      <c r="L802" s="46"/>
      <c r="M802" s="218"/>
      <c r="N802" s="219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135</v>
      </c>
      <c r="AU802" s="19" t="s">
        <v>85</v>
      </c>
    </row>
    <row r="803" s="2" customFormat="1">
      <c r="A803" s="40"/>
      <c r="B803" s="41"/>
      <c r="C803" s="42"/>
      <c r="D803" s="220" t="s">
        <v>137</v>
      </c>
      <c r="E803" s="42"/>
      <c r="F803" s="221" t="s">
        <v>765</v>
      </c>
      <c r="G803" s="42"/>
      <c r="H803" s="42"/>
      <c r="I803" s="217"/>
      <c r="J803" s="42"/>
      <c r="K803" s="42"/>
      <c r="L803" s="46"/>
      <c r="M803" s="218"/>
      <c r="N803" s="219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137</v>
      </c>
      <c r="AU803" s="19" t="s">
        <v>85</v>
      </c>
    </row>
    <row r="804" s="2" customFormat="1">
      <c r="A804" s="40"/>
      <c r="B804" s="41"/>
      <c r="C804" s="42"/>
      <c r="D804" s="215" t="s">
        <v>139</v>
      </c>
      <c r="E804" s="42"/>
      <c r="F804" s="222" t="s">
        <v>766</v>
      </c>
      <c r="G804" s="42"/>
      <c r="H804" s="42"/>
      <c r="I804" s="217"/>
      <c r="J804" s="42"/>
      <c r="K804" s="42"/>
      <c r="L804" s="46"/>
      <c r="M804" s="218"/>
      <c r="N804" s="219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139</v>
      </c>
      <c r="AU804" s="19" t="s">
        <v>85</v>
      </c>
    </row>
    <row r="805" s="13" customFormat="1">
      <c r="A805" s="13"/>
      <c r="B805" s="223"/>
      <c r="C805" s="224"/>
      <c r="D805" s="215" t="s">
        <v>141</v>
      </c>
      <c r="E805" s="225" t="s">
        <v>19</v>
      </c>
      <c r="F805" s="226" t="s">
        <v>767</v>
      </c>
      <c r="G805" s="224"/>
      <c r="H805" s="225" t="s">
        <v>19</v>
      </c>
      <c r="I805" s="227"/>
      <c r="J805" s="224"/>
      <c r="K805" s="224"/>
      <c r="L805" s="228"/>
      <c r="M805" s="229"/>
      <c r="N805" s="230"/>
      <c r="O805" s="230"/>
      <c r="P805" s="230"/>
      <c r="Q805" s="230"/>
      <c r="R805" s="230"/>
      <c r="S805" s="230"/>
      <c r="T805" s="23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2" t="s">
        <v>141</v>
      </c>
      <c r="AU805" s="232" t="s">
        <v>85</v>
      </c>
      <c r="AV805" s="13" t="s">
        <v>83</v>
      </c>
      <c r="AW805" s="13" t="s">
        <v>35</v>
      </c>
      <c r="AX805" s="13" t="s">
        <v>75</v>
      </c>
      <c r="AY805" s="232" t="s">
        <v>126</v>
      </c>
    </row>
    <row r="806" s="14" customFormat="1">
      <c r="A806" s="14"/>
      <c r="B806" s="233"/>
      <c r="C806" s="234"/>
      <c r="D806" s="215" t="s">
        <v>141</v>
      </c>
      <c r="E806" s="235" t="s">
        <v>19</v>
      </c>
      <c r="F806" s="236" t="s">
        <v>768</v>
      </c>
      <c r="G806" s="234"/>
      <c r="H806" s="237">
        <v>172.49700000000001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3" t="s">
        <v>141</v>
      </c>
      <c r="AU806" s="243" t="s">
        <v>85</v>
      </c>
      <c r="AV806" s="14" t="s">
        <v>85</v>
      </c>
      <c r="AW806" s="14" t="s">
        <v>35</v>
      </c>
      <c r="AX806" s="14" t="s">
        <v>75</v>
      </c>
      <c r="AY806" s="243" t="s">
        <v>126</v>
      </c>
    </row>
    <row r="807" s="13" customFormat="1">
      <c r="A807" s="13"/>
      <c r="B807" s="223"/>
      <c r="C807" s="224"/>
      <c r="D807" s="215" t="s">
        <v>141</v>
      </c>
      <c r="E807" s="225" t="s">
        <v>19</v>
      </c>
      <c r="F807" s="226" t="s">
        <v>769</v>
      </c>
      <c r="G807" s="224"/>
      <c r="H807" s="225" t="s">
        <v>19</v>
      </c>
      <c r="I807" s="227"/>
      <c r="J807" s="224"/>
      <c r="K807" s="224"/>
      <c r="L807" s="228"/>
      <c r="M807" s="229"/>
      <c r="N807" s="230"/>
      <c r="O807" s="230"/>
      <c r="P807" s="230"/>
      <c r="Q807" s="230"/>
      <c r="R807" s="230"/>
      <c r="S807" s="230"/>
      <c r="T807" s="23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2" t="s">
        <v>141</v>
      </c>
      <c r="AU807" s="232" t="s">
        <v>85</v>
      </c>
      <c r="AV807" s="13" t="s">
        <v>83</v>
      </c>
      <c r="AW807" s="13" t="s">
        <v>35</v>
      </c>
      <c r="AX807" s="13" t="s">
        <v>75</v>
      </c>
      <c r="AY807" s="232" t="s">
        <v>126</v>
      </c>
    </row>
    <row r="808" s="14" customFormat="1">
      <c r="A808" s="14"/>
      <c r="B808" s="233"/>
      <c r="C808" s="234"/>
      <c r="D808" s="215" t="s">
        <v>141</v>
      </c>
      <c r="E808" s="235" t="s">
        <v>19</v>
      </c>
      <c r="F808" s="236" t="s">
        <v>770</v>
      </c>
      <c r="G808" s="234"/>
      <c r="H808" s="237">
        <v>2565.8510000000001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3" t="s">
        <v>141</v>
      </c>
      <c r="AU808" s="243" t="s">
        <v>85</v>
      </c>
      <c r="AV808" s="14" t="s">
        <v>85</v>
      </c>
      <c r="AW808" s="14" t="s">
        <v>35</v>
      </c>
      <c r="AX808" s="14" t="s">
        <v>75</v>
      </c>
      <c r="AY808" s="243" t="s">
        <v>126</v>
      </c>
    </row>
    <row r="809" s="15" customFormat="1">
      <c r="A809" s="15"/>
      <c r="B809" s="244"/>
      <c r="C809" s="245"/>
      <c r="D809" s="215" t="s">
        <v>141</v>
      </c>
      <c r="E809" s="246" t="s">
        <v>19</v>
      </c>
      <c r="F809" s="247" t="s">
        <v>146</v>
      </c>
      <c r="G809" s="245"/>
      <c r="H809" s="248">
        <v>2738.348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54" t="s">
        <v>141</v>
      </c>
      <c r="AU809" s="254" t="s">
        <v>85</v>
      </c>
      <c r="AV809" s="15" t="s">
        <v>133</v>
      </c>
      <c r="AW809" s="15" t="s">
        <v>35</v>
      </c>
      <c r="AX809" s="15" t="s">
        <v>83</v>
      </c>
      <c r="AY809" s="254" t="s">
        <v>126</v>
      </c>
    </row>
    <row r="810" s="2" customFormat="1" ht="16.5" customHeight="1">
      <c r="A810" s="40"/>
      <c r="B810" s="41"/>
      <c r="C810" s="202" t="s">
        <v>771</v>
      </c>
      <c r="D810" s="202" t="s">
        <v>128</v>
      </c>
      <c r="E810" s="203" t="s">
        <v>772</v>
      </c>
      <c r="F810" s="204" t="s">
        <v>773</v>
      </c>
      <c r="G810" s="205" t="s">
        <v>342</v>
      </c>
      <c r="H810" s="206">
        <v>24645.132000000001</v>
      </c>
      <c r="I810" s="207"/>
      <c r="J810" s="208">
        <f>ROUND(I810*H810,2)</f>
        <v>0</v>
      </c>
      <c r="K810" s="204" t="s">
        <v>132</v>
      </c>
      <c r="L810" s="46"/>
      <c r="M810" s="209" t="s">
        <v>19</v>
      </c>
      <c r="N810" s="210" t="s">
        <v>46</v>
      </c>
      <c r="O810" s="86"/>
      <c r="P810" s="211">
        <f>O810*H810</f>
        <v>0</v>
      </c>
      <c r="Q810" s="211">
        <v>0</v>
      </c>
      <c r="R810" s="211">
        <f>Q810*H810</f>
        <v>0</v>
      </c>
      <c r="S810" s="211">
        <v>0</v>
      </c>
      <c r="T810" s="212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3" t="s">
        <v>133</v>
      </c>
      <c r="AT810" s="213" t="s">
        <v>128</v>
      </c>
      <c r="AU810" s="213" t="s">
        <v>85</v>
      </c>
      <c r="AY810" s="19" t="s">
        <v>126</v>
      </c>
      <c r="BE810" s="214">
        <f>IF(N810="základní",J810,0)</f>
        <v>0</v>
      </c>
      <c r="BF810" s="214">
        <f>IF(N810="snížená",J810,0)</f>
        <v>0</v>
      </c>
      <c r="BG810" s="214">
        <f>IF(N810="zákl. přenesená",J810,0)</f>
        <v>0</v>
      </c>
      <c r="BH810" s="214">
        <f>IF(N810="sníž. přenesená",J810,0)</f>
        <v>0</v>
      </c>
      <c r="BI810" s="214">
        <f>IF(N810="nulová",J810,0)</f>
        <v>0</v>
      </c>
      <c r="BJ810" s="19" t="s">
        <v>83</v>
      </c>
      <c r="BK810" s="214">
        <f>ROUND(I810*H810,2)</f>
        <v>0</v>
      </c>
      <c r="BL810" s="19" t="s">
        <v>133</v>
      </c>
      <c r="BM810" s="213" t="s">
        <v>774</v>
      </c>
    </row>
    <row r="811" s="2" customFormat="1">
      <c r="A811" s="40"/>
      <c r="B811" s="41"/>
      <c r="C811" s="42"/>
      <c r="D811" s="215" t="s">
        <v>135</v>
      </c>
      <c r="E811" s="42"/>
      <c r="F811" s="216" t="s">
        <v>775</v>
      </c>
      <c r="G811" s="42"/>
      <c r="H811" s="42"/>
      <c r="I811" s="217"/>
      <c r="J811" s="42"/>
      <c r="K811" s="42"/>
      <c r="L811" s="46"/>
      <c r="M811" s="218"/>
      <c r="N811" s="219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135</v>
      </c>
      <c r="AU811" s="19" t="s">
        <v>85</v>
      </c>
    </row>
    <row r="812" s="2" customFormat="1">
      <c r="A812" s="40"/>
      <c r="B812" s="41"/>
      <c r="C812" s="42"/>
      <c r="D812" s="220" t="s">
        <v>137</v>
      </c>
      <c r="E812" s="42"/>
      <c r="F812" s="221" t="s">
        <v>776</v>
      </c>
      <c r="G812" s="42"/>
      <c r="H812" s="42"/>
      <c r="I812" s="217"/>
      <c r="J812" s="42"/>
      <c r="K812" s="42"/>
      <c r="L812" s="46"/>
      <c r="M812" s="218"/>
      <c r="N812" s="219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137</v>
      </c>
      <c r="AU812" s="19" t="s">
        <v>85</v>
      </c>
    </row>
    <row r="813" s="2" customFormat="1">
      <c r="A813" s="40"/>
      <c r="B813" s="41"/>
      <c r="C813" s="42"/>
      <c r="D813" s="215" t="s">
        <v>139</v>
      </c>
      <c r="E813" s="42"/>
      <c r="F813" s="222" t="s">
        <v>766</v>
      </c>
      <c r="G813" s="42"/>
      <c r="H813" s="42"/>
      <c r="I813" s="217"/>
      <c r="J813" s="42"/>
      <c r="K813" s="42"/>
      <c r="L813" s="46"/>
      <c r="M813" s="218"/>
      <c r="N813" s="219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139</v>
      </c>
      <c r="AU813" s="19" t="s">
        <v>85</v>
      </c>
    </row>
    <row r="814" s="14" customFormat="1">
      <c r="A814" s="14"/>
      <c r="B814" s="233"/>
      <c r="C814" s="234"/>
      <c r="D814" s="215" t="s">
        <v>141</v>
      </c>
      <c r="E814" s="234"/>
      <c r="F814" s="236" t="s">
        <v>777</v>
      </c>
      <c r="G814" s="234"/>
      <c r="H814" s="237">
        <v>24645.132000000001</v>
      </c>
      <c r="I814" s="238"/>
      <c r="J814" s="234"/>
      <c r="K814" s="234"/>
      <c r="L814" s="239"/>
      <c r="M814" s="240"/>
      <c r="N814" s="241"/>
      <c r="O814" s="241"/>
      <c r="P814" s="241"/>
      <c r="Q814" s="241"/>
      <c r="R814" s="241"/>
      <c r="S814" s="241"/>
      <c r="T814" s="24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3" t="s">
        <v>141</v>
      </c>
      <c r="AU814" s="243" t="s">
        <v>85</v>
      </c>
      <c r="AV814" s="14" t="s">
        <v>85</v>
      </c>
      <c r="AW814" s="14" t="s">
        <v>4</v>
      </c>
      <c r="AX814" s="14" t="s">
        <v>83</v>
      </c>
      <c r="AY814" s="243" t="s">
        <v>126</v>
      </c>
    </row>
    <row r="815" s="2" customFormat="1" ht="16.5" customHeight="1">
      <c r="A815" s="40"/>
      <c r="B815" s="41"/>
      <c r="C815" s="202" t="s">
        <v>778</v>
      </c>
      <c r="D815" s="202" t="s">
        <v>128</v>
      </c>
      <c r="E815" s="203" t="s">
        <v>779</v>
      </c>
      <c r="F815" s="204" t="s">
        <v>780</v>
      </c>
      <c r="G815" s="205" t="s">
        <v>342</v>
      </c>
      <c r="H815" s="206">
        <v>1260.2460000000001</v>
      </c>
      <c r="I815" s="207"/>
      <c r="J815" s="208">
        <f>ROUND(I815*H815,2)</f>
        <v>0</v>
      </c>
      <c r="K815" s="204" t="s">
        <v>132</v>
      </c>
      <c r="L815" s="46"/>
      <c r="M815" s="209" t="s">
        <v>19</v>
      </c>
      <c r="N815" s="210" t="s">
        <v>46</v>
      </c>
      <c r="O815" s="86"/>
      <c r="P815" s="211">
        <f>O815*H815</f>
        <v>0</v>
      </c>
      <c r="Q815" s="211">
        <v>0</v>
      </c>
      <c r="R815" s="211">
        <f>Q815*H815</f>
        <v>0</v>
      </c>
      <c r="S815" s="211">
        <v>0</v>
      </c>
      <c r="T815" s="212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13" t="s">
        <v>133</v>
      </c>
      <c r="AT815" s="213" t="s">
        <v>128</v>
      </c>
      <c r="AU815" s="213" t="s">
        <v>85</v>
      </c>
      <c r="AY815" s="19" t="s">
        <v>126</v>
      </c>
      <c r="BE815" s="214">
        <f>IF(N815="základní",J815,0)</f>
        <v>0</v>
      </c>
      <c r="BF815" s="214">
        <f>IF(N815="snížená",J815,0)</f>
        <v>0</v>
      </c>
      <c r="BG815" s="214">
        <f>IF(N815="zákl. přenesená",J815,0)</f>
        <v>0</v>
      </c>
      <c r="BH815" s="214">
        <f>IF(N815="sníž. přenesená",J815,0)</f>
        <v>0</v>
      </c>
      <c r="BI815" s="214">
        <f>IF(N815="nulová",J815,0)</f>
        <v>0</v>
      </c>
      <c r="BJ815" s="19" t="s">
        <v>83</v>
      </c>
      <c r="BK815" s="214">
        <f>ROUND(I815*H815,2)</f>
        <v>0</v>
      </c>
      <c r="BL815" s="19" t="s">
        <v>133</v>
      </c>
      <c r="BM815" s="213" t="s">
        <v>781</v>
      </c>
    </row>
    <row r="816" s="2" customFormat="1">
      <c r="A816" s="40"/>
      <c r="B816" s="41"/>
      <c r="C816" s="42"/>
      <c r="D816" s="215" t="s">
        <v>135</v>
      </c>
      <c r="E816" s="42"/>
      <c r="F816" s="216" t="s">
        <v>782</v>
      </c>
      <c r="G816" s="42"/>
      <c r="H816" s="42"/>
      <c r="I816" s="217"/>
      <c r="J816" s="42"/>
      <c r="K816" s="42"/>
      <c r="L816" s="46"/>
      <c r="M816" s="218"/>
      <c r="N816" s="219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135</v>
      </c>
      <c r="AU816" s="19" t="s">
        <v>85</v>
      </c>
    </row>
    <row r="817" s="2" customFormat="1">
      <c r="A817" s="40"/>
      <c r="B817" s="41"/>
      <c r="C817" s="42"/>
      <c r="D817" s="220" t="s">
        <v>137</v>
      </c>
      <c r="E817" s="42"/>
      <c r="F817" s="221" t="s">
        <v>783</v>
      </c>
      <c r="G817" s="42"/>
      <c r="H817" s="42"/>
      <c r="I817" s="217"/>
      <c r="J817" s="42"/>
      <c r="K817" s="42"/>
      <c r="L817" s="46"/>
      <c r="M817" s="218"/>
      <c r="N817" s="219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137</v>
      </c>
      <c r="AU817" s="19" t="s">
        <v>85</v>
      </c>
    </row>
    <row r="818" s="2" customFormat="1">
      <c r="A818" s="40"/>
      <c r="B818" s="41"/>
      <c r="C818" s="42"/>
      <c r="D818" s="215" t="s">
        <v>139</v>
      </c>
      <c r="E818" s="42"/>
      <c r="F818" s="222" t="s">
        <v>766</v>
      </c>
      <c r="G818" s="42"/>
      <c r="H818" s="42"/>
      <c r="I818" s="217"/>
      <c r="J818" s="42"/>
      <c r="K818" s="42"/>
      <c r="L818" s="46"/>
      <c r="M818" s="218"/>
      <c r="N818" s="219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139</v>
      </c>
      <c r="AU818" s="19" t="s">
        <v>85</v>
      </c>
    </row>
    <row r="819" s="14" customFormat="1">
      <c r="A819" s="14"/>
      <c r="B819" s="233"/>
      <c r="C819" s="234"/>
      <c r="D819" s="215" t="s">
        <v>141</v>
      </c>
      <c r="E819" s="235" t="s">
        <v>19</v>
      </c>
      <c r="F819" s="236" t="s">
        <v>784</v>
      </c>
      <c r="G819" s="234"/>
      <c r="H819" s="237">
        <v>3998.5940000000001</v>
      </c>
      <c r="I819" s="238"/>
      <c r="J819" s="234"/>
      <c r="K819" s="234"/>
      <c r="L819" s="239"/>
      <c r="M819" s="240"/>
      <c r="N819" s="241"/>
      <c r="O819" s="241"/>
      <c r="P819" s="241"/>
      <c r="Q819" s="241"/>
      <c r="R819" s="241"/>
      <c r="S819" s="241"/>
      <c r="T819" s="24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3" t="s">
        <v>141</v>
      </c>
      <c r="AU819" s="243" t="s">
        <v>85</v>
      </c>
      <c r="AV819" s="14" t="s">
        <v>85</v>
      </c>
      <c r="AW819" s="14" t="s">
        <v>35</v>
      </c>
      <c r="AX819" s="14" t="s">
        <v>75</v>
      </c>
      <c r="AY819" s="243" t="s">
        <v>126</v>
      </c>
    </row>
    <row r="820" s="14" customFormat="1">
      <c r="A820" s="14"/>
      <c r="B820" s="233"/>
      <c r="C820" s="234"/>
      <c r="D820" s="215" t="s">
        <v>141</v>
      </c>
      <c r="E820" s="235" t="s">
        <v>19</v>
      </c>
      <c r="F820" s="236" t="s">
        <v>785</v>
      </c>
      <c r="G820" s="234"/>
      <c r="H820" s="237">
        <v>-2738.348</v>
      </c>
      <c r="I820" s="238"/>
      <c r="J820" s="234"/>
      <c r="K820" s="234"/>
      <c r="L820" s="239"/>
      <c r="M820" s="240"/>
      <c r="N820" s="241"/>
      <c r="O820" s="241"/>
      <c r="P820" s="241"/>
      <c r="Q820" s="241"/>
      <c r="R820" s="241"/>
      <c r="S820" s="241"/>
      <c r="T820" s="24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3" t="s">
        <v>141</v>
      </c>
      <c r="AU820" s="243" t="s">
        <v>85</v>
      </c>
      <c r="AV820" s="14" t="s">
        <v>85</v>
      </c>
      <c r="AW820" s="14" t="s">
        <v>35</v>
      </c>
      <c r="AX820" s="14" t="s">
        <v>75</v>
      </c>
      <c r="AY820" s="243" t="s">
        <v>126</v>
      </c>
    </row>
    <row r="821" s="15" customFormat="1">
      <c r="A821" s="15"/>
      <c r="B821" s="244"/>
      <c r="C821" s="245"/>
      <c r="D821" s="215" t="s">
        <v>141</v>
      </c>
      <c r="E821" s="246" t="s">
        <v>19</v>
      </c>
      <c r="F821" s="247" t="s">
        <v>146</v>
      </c>
      <c r="G821" s="245"/>
      <c r="H821" s="248">
        <v>1260.2460000000001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54" t="s">
        <v>141</v>
      </c>
      <c r="AU821" s="254" t="s">
        <v>85</v>
      </c>
      <c r="AV821" s="15" t="s">
        <v>133</v>
      </c>
      <c r="AW821" s="15" t="s">
        <v>35</v>
      </c>
      <c r="AX821" s="15" t="s">
        <v>83</v>
      </c>
      <c r="AY821" s="254" t="s">
        <v>126</v>
      </c>
    </row>
    <row r="822" s="2" customFormat="1" ht="16.5" customHeight="1">
      <c r="A822" s="40"/>
      <c r="B822" s="41"/>
      <c r="C822" s="202" t="s">
        <v>786</v>
      </c>
      <c r="D822" s="202" t="s">
        <v>128</v>
      </c>
      <c r="E822" s="203" t="s">
        <v>787</v>
      </c>
      <c r="F822" s="204" t="s">
        <v>788</v>
      </c>
      <c r="G822" s="205" t="s">
        <v>342</v>
      </c>
      <c r="H822" s="206">
        <v>11342.214</v>
      </c>
      <c r="I822" s="207"/>
      <c r="J822" s="208">
        <f>ROUND(I822*H822,2)</f>
        <v>0</v>
      </c>
      <c r="K822" s="204" t="s">
        <v>132</v>
      </c>
      <c r="L822" s="46"/>
      <c r="M822" s="209" t="s">
        <v>19</v>
      </c>
      <c r="N822" s="210" t="s">
        <v>46</v>
      </c>
      <c r="O822" s="86"/>
      <c r="P822" s="211">
        <f>O822*H822</f>
        <v>0</v>
      </c>
      <c r="Q822" s="211">
        <v>0</v>
      </c>
      <c r="R822" s="211">
        <f>Q822*H822</f>
        <v>0</v>
      </c>
      <c r="S822" s="211">
        <v>0</v>
      </c>
      <c r="T822" s="212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13" t="s">
        <v>133</v>
      </c>
      <c r="AT822" s="213" t="s">
        <v>128</v>
      </c>
      <c r="AU822" s="213" t="s">
        <v>85</v>
      </c>
      <c r="AY822" s="19" t="s">
        <v>126</v>
      </c>
      <c r="BE822" s="214">
        <f>IF(N822="základní",J822,0)</f>
        <v>0</v>
      </c>
      <c r="BF822" s="214">
        <f>IF(N822="snížená",J822,0)</f>
        <v>0</v>
      </c>
      <c r="BG822" s="214">
        <f>IF(N822="zákl. přenesená",J822,0)</f>
        <v>0</v>
      </c>
      <c r="BH822" s="214">
        <f>IF(N822="sníž. přenesená",J822,0)</f>
        <v>0</v>
      </c>
      <c r="BI822" s="214">
        <f>IF(N822="nulová",J822,0)</f>
        <v>0</v>
      </c>
      <c r="BJ822" s="19" t="s">
        <v>83</v>
      </c>
      <c r="BK822" s="214">
        <f>ROUND(I822*H822,2)</f>
        <v>0</v>
      </c>
      <c r="BL822" s="19" t="s">
        <v>133</v>
      </c>
      <c r="BM822" s="213" t="s">
        <v>789</v>
      </c>
    </row>
    <row r="823" s="2" customFormat="1">
      <c r="A823" s="40"/>
      <c r="B823" s="41"/>
      <c r="C823" s="42"/>
      <c r="D823" s="215" t="s">
        <v>135</v>
      </c>
      <c r="E823" s="42"/>
      <c r="F823" s="216" t="s">
        <v>775</v>
      </c>
      <c r="G823" s="42"/>
      <c r="H823" s="42"/>
      <c r="I823" s="217"/>
      <c r="J823" s="42"/>
      <c r="K823" s="42"/>
      <c r="L823" s="46"/>
      <c r="M823" s="218"/>
      <c r="N823" s="219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135</v>
      </c>
      <c r="AU823" s="19" t="s">
        <v>85</v>
      </c>
    </row>
    <row r="824" s="2" customFormat="1">
      <c r="A824" s="40"/>
      <c r="B824" s="41"/>
      <c r="C824" s="42"/>
      <c r="D824" s="220" t="s">
        <v>137</v>
      </c>
      <c r="E824" s="42"/>
      <c r="F824" s="221" t="s">
        <v>790</v>
      </c>
      <c r="G824" s="42"/>
      <c r="H824" s="42"/>
      <c r="I824" s="217"/>
      <c r="J824" s="42"/>
      <c r="K824" s="42"/>
      <c r="L824" s="46"/>
      <c r="M824" s="218"/>
      <c r="N824" s="219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137</v>
      </c>
      <c r="AU824" s="19" t="s">
        <v>85</v>
      </c>
    </row>
    <row r="825" s="2" customFormat="1">
      <c r="A825" s="40"/>
      <c r="B825" s="41"/>
      <c r="C825" s="42"/>
      <c r="D825" s="215" t="s">
        <v>139</v>
      </c>
      <c r="E825" s="42"/>
      <c r="F825" s="222" t="s">
        <v>766</v>
      </c>
      <c r="G825" s="42"/>
      <c r="H825" s="42"/>
      <c r="I825" s="217"/>
      <c r="J825" s="42"/>
      <c r="K825" s="42"/>
      <c r="L825" s="46"/>
      <c r="M825" s="218"/>
      <c r="N825" s="219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139</v>
      </c>
      <c r="AU825" s="19" t="s">
        <v>85</v>
      </c>
    </row>
    <row r="826" s="14" customFormat="1">
      <c r="A826" s="14"/>
      <c r="B826" s="233"/>
      <c r="C826" s="234"/>
      <c r="D826" s="215" t="s">
        <v>141</v>
      </c>
      <c r="E826" s="234"/>
      <c r="F826" s="236" t="s">
        <v>791</v>
      </c>
      <c r="G826" s="234"/>
      <c r="H826" s="237">
        <v>11342.214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3" t="s">
        <v>141</v>
      </c>
      <c r="AU826" s="243" t="s">
        <v>85</v>
      </c>
      <c r="AV826" s="14" t="s">
        <v>85</v>
      </c>
      <c r="AW826" s="14" t="s">
        <v>4</v>
      </c>
      <c r="AX826" s="14" t="s">
        <v>83</v>
      </c>
      <c r="AY826" s="243" t="s">
        <v>126</v>
      </c>
    </row>
    <row r="827" s="2" customFormat="1" ht="16.5" customHeight="1">
      <c r="A827" s="40"/>
      <c r="B827" s="41"/>
      <c r="C827" s="202" t="s">
        <v>792</v>
      </c>
      <c r="D827" s="202" t="s">
        <v>128</v>
      </c>
      <c r="E827" s="203" t="s">
        <v>793</v>
      </c>
      <c r="F827" s="204" t="s">
        <v>794</v>
      </c>
      <c r="G827" s="205" t="s">
        <v>342</v>
      </c>
      <c r="H827" s="206">
        <v>3740.9989999999998</v>
      </c>
      <c r="I827" s="207"/>
      <c r="J827" s="208">
        <f>ROUND(I827*H827,2)</f>
        <v>0</v>
      </c>
      <c r="K827" s="204" t="s">
        <v>132</v>
      </c>
      <c r="L827" s="46"/>
      <c r="M827" s="209" t="s">
        <v>19</v>
      </c>
      <c r="N827" s="210" t="s">
        <v>46</v>
      </c>
      <c r="O827" s="86"/>
      <c r="P827" s="211">
        <f>O827*H827</f>
        <v>0</v>
      </c>
      <c r="Q827" s="211">
        <v>0</v>
      </c>
      <c r="R827" s="211">
        <f>Q827*H827</f>
        <v>0</v>
      </c>
      <c r="S827" s="211">
        <v>0</v>
      </c>
      <c r="T827" s="212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3" t="s">
        <v>133</v>
      </c>
      <c r="AT827" s="213" t="s">
        <v>128</v>
      </c>
      <c r="AU827" s="213" t="s">
        <v>85</v>
      </c>
      <c r="AY827" s="19" t="s">
        <v>126</v>
      </c>
      <c r="BE827" s="214">
        <f>IF(N827="základní",J827,0)</f>
        <v>0</v>
      </c>
      <c r="BF827" s="214">
        <f>IF(N827="snížená",J827,0)</f>
        <v>0</v>
      </c>
      <c r="BG827" s="214">
        <f>IF(N827="zákl. přenesená",J827,0)</f>
        <v>0</v>
      </c>
      <c r="BH827" s="214">
        <f>IF(N827="sníž. přenesená",J827,0)</f>
        <v>0</v>
      </c>
      <c r="BI827" s="214">
        <f>IF(N827="nulová",J827,0)</f>
        <v>0</v>
      </c>
      <c r="BJ827" s="19" t="s">
        <v>83</v>
      </c>
      <c r="BK827" s="214">
        <f>ROUND(I827*H827,2)</f>
        <v>0</v>
      </c>
      <c r="BL827" s="19" t="s">
        <v>133</v>
      </c>
      <c r="BM827" s="213" t="s">
        <v>795</v>
      </c>
    </row>
    <row r="828" s="2" customFormat="1">
      <c r="A828" s="40"/>
      <c r="B828" s="41"/>
      <c r="C828" s="42"/>
      <c r="D828" s="215" t="s">
        <v>135</v>
      </c>
      <c r="E828" s="42"/>
      <c r="F828" s="216" t="s">
        <v>796</v>
      </c>
      <c r="G828" s="42"/>
      <c r="H828" s="42"/>
      <c r="I828" s="217"/>
      <c r="J828" s="42"/>
      <c r="K828" s="42"/>
      <c r="L828" s="46"/>
      <c r="M828" s="218"/>
      <c r="N828" s="219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135</v>
      </c>
      <c r="AU828" s="19" t="s">
        <v>85</v>
      </c>
    </row>
    <row r="829" s="2" customFormat="1">
      <c r="A829" s="40"/>
      <c r="B829" s="41"/>
      <c r="C829" s="42"/>
      <c r="D829" s="220" t="s">
        <v>137</v>
      </c>
      <c r="E829" s="42"/>
      <c r="F829" s="221" t="s">
        <v>797</v>
      </c>
      <c r="G829" s="42"/>
      <c r="H829" s="42"/>
      <c r="I829" s="217"/>
      <c r="J829" s="42"/>
      <c r="K829" s="42"/>
      <c r="L829" s="46"/>
      <c r="M829" s="218"/>
      <c r="N829" s="219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137</v>
      </c>
      <c r="AU829" s="19" t="s">
        <v>85</v>
      </c>
    </row>
    <row r="830" s="2" customFormat="1">
      <c r="A830" s="40"/>
      <c r="B830" s="41"/>
      <c r="C830" s="42"/>
      <c r="D830" s="215" t="s">
        <v>139</v>
      </c>
      <c r="E830" s="42"/>
      <c r="F830" s="222" t="s">
        <v>798</v>
      </c>
      <c r="G830" s="42"/>
      <c r="H830" s="42"/>
      <c r="I830" s="217"/>
      <c r="J830" s="42"/>
      <c r="K830" s="42"/>
      <c r="L830" s="46"/>
      <c r="M830" s="218"/>
      <c r="N830" s="219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139</v>
      </c>
      <c r="AU830" s="19" t="s">
        <v>85</v>
      </c>
    </row>
    <row r="831" s="2" customFormat="1" ht="24.15" customHeight="1">
      <c r="A831" s="40"/>
      <c r="B831" s="41"/>
      <c r="C831" s="202" t="s">
        <v>799</v>
      </c>
      <c r="D831" s="202" t="s">
        <v>128</v>
      </c>
      <c r="E831" s="203" t="s">
        <v>800</v>
      </c>
      <c r="F831" s="204" t="s">
        <v>801</v>
      </c>
      <c r="G831" s="205" t="s">
        <v>342</v>
      </c>
      <c r="H831" s="206">
        <v>1033.8150000000001</v>
      </c>
      <c r="I831" s="207"/>
      <c r="J831" s="208">
        <f>ROUND(I831*H831,2)</f>
        <v>0</v>
      </c>
      <c r="K831" s="204" t="s">
        <v>132</v>
      </c>
      <c r="L831" s="46"/>
      <c r="M831" s="209" t="s">
        <v>19</v>
      </c>
      <c r="N831" s="210" t="s">
        <v>46</v>
      </c>
      <c r="O831" s="86"/>
      <c r="P831" s="211">
        <f>O831*H831</f>
        <v>0</v>
      </c>
      <c r="Q831" s="211">
        <v>0</v>
      </c>
      <c r="R831" s="211">
        <f>Q831*H831</f>
        <v>0</v>
      </c>
      <c r="S831" s="211">
        <v>0</v>
      </c>
      <c r="T831" s="212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13" t="s">
        <v>133</v>
      </c>
      <c r="AT831" s="213" t="s">
        <v>128</v>
      </c>
      <c r="AU831" s="213" t="s">
        <v>85</v>
      </c>
      <c r="AY831" s="19" t="s">
        <v>126</v>
      </c>
      <c r="BE831" s="214">
        <f>IF(N831="základní",J831,0)</f>
        <v>0</v>
      </c>
      <c r="BF831" s="214">
        <f>IF(N831="snížená",J831,0)</f>
        <v>0</v>
      </c>
      <c r="BG831" s="214">
        <f>IF(N831="zákl. přenesená",J831,0)</f>
        <v>0</v>
      </c>
      <c r="BH831" s="214">
        <f>IF(N831="sníž. přenesená",J831,0)</f>
        <v>0</v>
      </c>
      <c r="BI831" s="214">
        <f>IF(N831="nulová",J831,0)</f>
        <v>0</v>
      </c>
      <c r="BJ831" s="19" t="s">
        <v>83</v>
      </c>
      <c r="BK831" s="214">
        <f>ROUND(I831*H831,2)</f>
        <v>0</v>
      </c>
      <c r="BL831" s="19" t="s">
        <v>133</v>
      </c>
      <c r="BM831" s="213" t="s">
        <v>802</v>
      </c>
    </row>
    <row r="832" s="2" customFormat="1">
      <c r="A832" s="40"/>
      <c r="B832" s="41"/>
      <c r="C832" s="42"/>
      <c r="D832" s="215" t="s">
        <v>135</v>
      </c>
      <c r="E832" s="42"/>
      <c r="F832" s="216" t="s">
        <v>803</v>
      </c>
      <c r="G832" s="42"/>
      <c r="H832" s="42"/>
      <c r="I832" s="217"/>
      <c r="J832" s="42"/>
      <c r="K832" s="42"/>
      <c r="L832" s="46"/>
      <c r="M832" s="218"/>
      <c r="N832" s="219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135</v>
      </c>
      <c r="AU832" s="19" t="s">
        <v>85</v>
      </c>
    </row>
    <row r="833" s="2" customFormat="1">
      <c r="A833" s="40"/>
      <c r="B833" s="41"/>
      <c r="C833" s="42"/>
      <c r="D833" s="220" t="s">
        <v>137</v>
      </c>
      <c r="E833" s="42"/>
      <c r="F833" s="221" t="s">
        <v>804</v>
      </c>
      <c r="G833" s="42"/>
      <c r="H833" s="42"/>
      <c r="I833" s="217"/>
      <c r="J833" s="42"/>
      <c r="K833" s="42"/>
      <c r="L833" s="46"/>
      <c r="M833" s="218"/>
      <c r="N833" s="219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137</v>
      </c>
      <c r="AU833" s="19" t="s">
        <v>85</v>
      </c>
    </row>
    <row r="834" s="14" customFormat="1">
      <c r="A834" s="14"/>
      <c r="B834" s="233"/>
      <c r="C834" s="234"/>
      <c r="D834" s="215" t="s">
        <v>141</v>
      </c>
      <c r="E834" s="235" t="s">
        <v>19</v>
      </c>
      <c r="F834" s="236" t="s">
        <v>784</v>
      </c>
      <c r="G834" s="234"/>
      <c r="H834" s="237">
        <v>3998.5940000000001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3" t="s">
        <v>141</v>
      </c>
      <c r="AU834" s="243" t="s">
        <v>85</v>
      </c>
      <c r="AV834" s="14" t="s">
        <v>85</v>
      </c>
      <c r="AW834" s="14" t="s">
        <v>35</v>
      </c>
      <c r="AX834" s="14" t="s">
        <v>75</v>
      </c>
      <c r="AY834" s="243" t="s">
        <v>126</v>
      </c>
    </row>
    <row r="835" s="14" customFormat="1">
      <c r="A835" s="14"/>
      <c r="B835" s="233"/>
      <c r="C835" s="234"/>
      <c r="D835" s="215" t="s">
        <v>141</v>
      </c>
      <c r="E835" s="235" t="s">
        <v>19</v>
      </c>
      <c r="F835" s="236" t="s">
        <v>785</v>
      </c>
      <c r="G835" s="234"/>
      <c r="H835" s="237">
        <v>-2738.348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3" t="s">
        <v>141</v>
      </c>
      <c r="AU835" s="243" t="s">
        <v>85</v>
      </c>
      <c r="AV835" s="14" t="s">
        <v>85</v>
      </c>
      <c r="AW835" s="14" t="s">
        <v>35</v>
      </c>
      <c r="AX835" s="14" t="s">
        <v>75</v>
      </c>
      <c r="AY835" s="243" t="s">
        <v>126</v>
      </c>
    </row>
    <row r="836" s="14" customFormat="1">
      <c r="A836" s="14"/>
      <c r="B836" s="233"/>
      <c r="C836" s="234"/>
      <c r="D836" s="215" t="s">
        <v>141</v>
      </c>
      <c r="E836" s="235" t="s">
        <v>19</v>
      </c>
      <c r="F836" s="236" t="s">
        <v>805</v>
      </c>
      <c r="G836" s="234"/>
      <c r="H836" s="237">
        <v>-172.49700000000001</v>
      </c>
      <c r="I836" s="238"/>
      <c r="J836" s="234"/>
      <c r="K836" s="234"/>
      <c r="L836" s="239"/>
      <c r="M836" s="240"/>
      <c r="N836" s="241"/>
      <c r="O836" s="241"/>
      <c r="P836" s="241"/>
      <c r="Q836" s="241"/>
      <c r="R836" s="241"/>
      <c r="S836" s="241"/>
      <c r="T836" s="24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3" t="s">
        <v>141</v>
      </c>
      <c r="AU836" s="243" t="s">
        <v>85</v>
      </c>
      <c r="AV836" s="14" t="s">
        <v>85</v>
      </c>
      <c r="AW836" s="14" t="s">
        <v>35</v>
      </c>
      <c r="AX836" s="14" t="s">
        <v>75</v>
      </c>
      <c r="AY836" s="243" t="s">
        <v>126</v>
      </c>
    </row>
    <row r="837" s="14" customFormat="1">
      <c r="A837" s="14"/>
      <c r="B837" s="233"/>
      <c r="C837" s="234"/>
      <c r="D837" s="215" t="s">
        <v>141</v>
      </c>
      <c r="E837" s="235" t="s">
        <v>19</v>
      </c>
      <c r="F837" s="236" t="s">
        <v>806</v>
      </c>
      <c r="G837" s="234"/>
      <c r="H837" s="237">
        <v>-0.65600000000000003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3" t="s">
        <v>141</v>
      </c>
      <c r="AU837" s="243" t="s">
        <v>85</v>
      </c>
      <c r="AV837" s="14" t="s">
        <v>85</v>
      </c>
      <c r="AW837" s="14" t="s">
        <v>35</v>
      </c>
      <c r="AX837" s="14" t="s">
        <v>75</v>
      </c>
      <c r="AY837" s="243" t="s">
        <v>126</v>
      </c>
    </row>
    <row r="838" s="16" customFormat="1">
      <c r="A838" s="16"/>
      <c r="B838" s="255"/>
      <c r="C838" s="256"/>
      <c r="D838" s="215" t="s">
        <v>141</v>
      </c>
      <c r="E838" s="257" t="s">
        <v>19</v>
      </c>
      <c r="F838" s="258" t="s">
        <v>156</v>
      </c>
      <c r="G838" s="256"/>
      <c r="H838" s="259">
        <v>1087.0930000000001</v>
      </c>
      <c r="I838" s="260"/>
      <c r="J838" s="256"/>
      <c r="K838" s="256"/>
      <c r="L838" s="261"/>
      <c r="M838" s="262"/>
      <c r="N838" s="263"/>
      <c r="O838" s="263"/>
      <c r="P838" s="263"/>
      <c r="Q838" s="263"/>
      <c r="R838" s="263"/>
      <c r="S838" s="263"/>
      <c r="T838" s="264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65" t="s">
        <v>141</v>
      </c>
      <c r="AU838" s="265" t="s">
        <v>85</v>
      </c>
      <c r="AV838" s="16" t="s">
        <v>157</v>
      </c>
      <c r="AW838" s="16" t="s">
        <v>35</v>
      </c>
      <c r="AX838" s="16" t="s">
        <v>75</v>
      </c>
      <c r="AY838" s="265" t="s">
        <v>126</v>
      </c>
    </row>
    <row r="839" s="13" customFormat="1">
      <c r="A839" s="13"/>
      <c r="B839" s="223"/>
      <c r="C839" s="224"/>
      <c r="D839" s="215" t="s">
        <v>141</v>
      </c>
      <c r="E839" s="225" t="s">
        <v>19</v>
      </c>
      <c r="F839" s="226" t="s">
        <v>807</v>
      </c>
      <c r="G839" s="224"/>
      <c r="H839" s="225" t="s">
        <v>19</v>
      </c>
      <c r="I839" s="227"/>
      <c r="J839" s="224"/>
      <c r="K839" s="224"/>
      <c r="L839" s="228"/>
      <c r="M839" s="229"/>
      <c r="N839" s="230"/>
      <c r="O839" s="230"/>
      <c r="P839" s="230"/>
      <c r="Q839" s="230"/>
      <c r="R839" s="230"/>
      <c r="S839" s="230"/>
      <c r="T839" s="23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2" t="s">
        <v>141</v>
      </c>
      <c r="AU839" s="232" t="s">
        <v>85</v>
      </c>
      <c r="AV839" s="13" t="s">
        <v>83</v>
      </c>
      <c r="AW839" s="13" t="s">
        <v>35</v>
      </c>
      <c r="AX839" s="13" t="s">
        <v>75</v>
      </c>
      <c r="AY839" s="232" t="s">
        <v>126</v>
      </c>
    </row>
    <row r="840" s="14" customFormat="1">
      <c r="A840" s="14"/>
      <c r="B840" s="233"/>
      <c r="C840" s="234"/>
      <c r="D840" s="215" t="s">
        <v>141</v>
      </c>
      <c r="E840" s="235" t="s">
        <v>19</v>
      </c>
      <c r="F840" s="236" t="s">
        <v>808</v>
      </c>
      <c r="G840" s="234"/>
      <c r="H840" s="237">
        <v>-53.277999999999999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3" t="s">
        <v>141</v>
      </c>
      <c r="AU840" s="243" t="s">
        <v>85</v>
      </c>
      <c r="AV840" s="14" t="s">
        <v>85</v>
      </c>
      <c r="AW840" s="14" t="s">
        <v>35</v>
      </c>
      <c r="AX840" s="14" t="s">
        <v>75</v>
      </c>
      <c r="AY840" s="243" t="s">
        <v>126</v>
      </c>
    </row>
    <row r="841" s="15" customFormat="1">
      <c r="A841" s="15"/>
      <c r="B841" s="244"/>
      <c r="C841" s="245"/>
      <c r="D841" s="215" t="s">
        <v>141</v>
      </c>
      <c r="E841" s="246" t="s">
        <v>19</v>
      </c>
      <c r="F841" s="247" t="s">
        <v>146</v>
      </c>
      <c r="G841" s="245"/>
      <c r="H841" s="248">
        <v>1033.8150000000001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54" t="s">
        <v>141</v>
      </c>
      <c r="AU841" s="254" t="s">
        <v>85</v>
      </c>
      <c r="AV841" s="15" t="s">
        <v>133</v>
      </c>
      <c r="AW841" s="15" t="s">
        <v>35</v>
      </c>
      <c r="AX841" s="15" t="s">
        <v>83</v>
      </c>
      <c r="AY841" s="254" t="s">
        <v>126</v>
      </c>
    </row>
    <row r="842" s="2" customFormat="1" ht="24.15" customHeight="1">
      <c r="A842" s="40"/>
      <c r="B842" s="41"/>
      <c r="C842" s="202" t="s">
        <v>809</v>
      </c>
      <c r="D842" s="202" t="s">
        <v>128</v>
      </c>
      <c r="E842" s="203" t="s">
        <v>810</v>
      </c>
      <c r="F842" s="204" t="s">
        <v>811</v>
      </c>
      <c r="G842" s="205" t="s">
        <v>342</v>
      </c>
      <c r="H842" s="206">
        <v>1039.249</v>
      </c>
      <c r="I842" s="207"/>
      <c r="J842" s="208">
        <f>ROUND(I842*H842,2)</f>
        <v>0</v>
      </c>
      <c r="K842" s="204" t="s">
        <v>132</v>
      </c>
      <c r="L842" s="46"/>
      <c r="M842" s="209" t="s">
        <v>19</v>
      </c>
      <c r="N842" s="210" t="s">
        <v>46</v>
      </c>
      <c r="O842" s="86"/>
      <c r="P842" s="211">
        <f>O842*H842</f>
        <v>0</v>
      </c>
      <c r="Q842" s="211">
        <v>0</v>
      </c>
      <c r="R842" s="211">
        <f>Q842*H842</f>
        <v>0</v>
      </c>
      <c r="S842" s="211">
        <v>0</v>
      </c>
      <c r="T842" s="212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3" t="s">
        <v>133</v>
      </c>
      <c r="AT842" s="213" t="s">
        <v>128</v>
      </c>
      <c r="AU842" s="213" t="s">
        <v>85</v>
      </c>
      <c r="AY842" s="19" t="s">
        <v>126</v>
      </c>
      <c r="BE842" s="214">
        <f>IF(N842="základní",J842,0)</f>
        <v>0</v>
      </c>
      <c r="BF842" s="214">
        <f>IF(N842="snížená",J842,0)</f>
        <v>0</v>
      </c>
      <c r="BG842" s="214">
        <f>IF(N842="zákl. přenesená",J842,0)</f>
        <v>0</v>
      </c>
      <c r="BH842" s="214">
        <f>IF(N842="sníž. přenesená",J842,0)</f>
        <v>0</v>
      </c>
      <c r="BI842" s="214">
        <f>IF(N842="nulová",J842,0)</f>
        <v>0</v>
      </c>
      <c r="BJ842" s="19" t="s">
        <v>83</v>
      </c>
      <c r="BK842" s="214">
        <f>ROUND(I842*H842,2)</f>
        <v>0</v>
      </c>
      <c r="BL842" s="19" t="s">
        <v>133</v>
      </c>
      <c r="BM842" s="213" t="s">
        <v>812</v>
      </c>
    </row>
    <row r="843" s="2" customFormat="1">
      <c r="A843" s="40"/>
      <c r="B843" s="41"/>
      <c r="C843" s="42"/>
      <c r="D843" s="215" t="s">
        <v>135</v>
      </c>
      <c r="E843" s="42"/>
      <c r="F843" s="216" t="s">
        <v>811</v>
      </c>
      <c r="G843" s="42"/>
      <c r="H843" s="42"/>
      <c r="I843" s="217"/>
      <c r="J843" s="42"/>
      <c r="K843" s="42"/>
      <c r="L843" s="46"/>
      <c r="M843" s="218"/>
      <c r="N843" s="219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135</v>
      </c>
      <c r="AU843" s="19" t="s">
        <v>85</v>
      </c>
    </row>
    <row r="844" s="2" customFormat="1">
      <c r="A844" s="40"/>
      <c r="B844" s="41"/>
      <c r="C844" s="42"/>
      <c r="D844" s="220" t="s">
        <v>137</v>
      </c>
      <c r="E844" s="42"/>
      <c r="F844" s="221" t="s">
        <v>813</v>
      </c>
      <c r="G844" s="42"/>
      <c r="H844" s="42"/>
      <c r="I844" s="217"/>
      <c r="J844" s="42"/>
      <c r="K844" s="42"/>
      <c r="L844" s="46"/>
      <c r="M844" s="218"/>
      <c r="N844" s="219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137</v>
      </c>
      <c r="AU844" s="19" t="s">
        <v>85</v>
      </c>
    </row>
    <row r="845" s="14" customFormat="1">
      <c r="A845" s="14"/>
      <c r="B845" s="233"/>
      <c r="C845" s="234"/>
      <c r="D845" s="215" t="s">
        <v>141</v>
      </c>
      <c r="E845" s="235" t="s">
        <v>19</v>
      </c>
      <c r="F845" s="236" t="s">
        <v>814</v>
      </c>
      <c r="G845" s="234"/>
      <c r="H845" s="237">
        <v>36.337000000000003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3" t="s">
        <v>141</v>
      </c>
      <c r="AU845" s="243" t="s">
        <v>85</v>
      </c>
      <c r="AV845" s="14" t="s">
        <v>85</v>
      </c>
      <c r="AW845" s="14" t="s">
        <v>35</v>
      </c>
      <c r="AX845" s="14" t="s">
        <v>75</v>
      </c>
      <c r="AY845" s="243" t="s">
        <v>126</v>
      </c>
    </row>
    <row r="846" s="14" customFormat="1">
      <c r="A846" s="14"/>
      <c r="B846" s="233"/>
      <c r="C846" s="234"/>
      <c r="D846" s="215" t="s">
        <v>141</v>
      </c>
      <c r="E846" s="235" t="s">
        <v>19</v>
      </c>
      <c r="F846" s="236" t="s">
        <v>815</v>
      </c>
      <c r="G846" s="234"/>
      <c r="H846" s="237">
        <v>3.1960000000000002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3" t="s">
        <v>141</v>
      </c>
      <c r="AU846" s="243" t="s">
        <v>85</v>
      </c>
      <c r="AV846" s="14" t="s">
        <v>85</v>
      </c>
      <c r="AW846" s="14" t="s">
        <v>35</v>
      </c>
      <c r="AX846" s="14" t="s">
        <v>75</v>
      </c>
      <c r="AY846" s="243" t="s">
        <v>126</v>
      </c>
    </row>
    <row r="847" s="14" customFormat="1">
      <c r="A847" s="14"/>
      <c r="B847" s="233"/>
      <c r="C847" s="234"/>
      <c r="D847" s="215" t="s">
        <v>141</v>
      </c>
      <c r="E847" s="235" t="s">
        <v>19</v>
      </c>
      <c r="F847" s="236" t="s">
        <v>816</v>
      </c>
      <c r="G847" s="234"/>
      <c r="H847" s="237">
        <v>91.079999999999998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3" t="s">
        <v>141</v>
      </c>
      <c r="AU847" s="243" t="s">
        <v>85</v>
      </c>
      <c r="AV847" s="14" t="s">
        <v>85</v>
      </c>
      <c r="AW847" s="14" t="s">
        <v>35</v>
      </c>
      <c r="AX847" s="14" t="s">
        <v>75</v>
      </c>
      <c r="AY847" s="243" t="s">
        <v>126</v>
      </c>
    </row>
    <row r="848" s="14" customFormat="1">
      <c r="A848" s="14"/>
      <c r="B848" s="233"/>
      <c r="C848" s="234"/>
      <c r="D848" s="215" t="s">
        <v>141</v>
      </c>
      <c r="E848" s="235" t="s">
        <v>19</v>
      </c>
      <c r="F848" s="236" t="s">
        <v>817</v>
      </c>
      <c r="G848" s="234"/>
      <c r="H848" s="237">
        <v>24.033999999999999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3" t="s">
        <v>141</v>
      </c>
      <c r="AU848" s="243" t="s">
        <v>85</v>
      </c>
      <c r="AV848" s="14" t="s">
        <v>85</v>
      </c>
      <c r="AW848" s="14" t="s">
        <v>35</v>
      </c>
      <c r="AX848" s="14" t="s">
        <v>75</v>
      </c>
      <c r="AY848" s="243" t="s">
        <v>126</v>
      </c>
    </row>
    <row r="849" s="14" customFormat="1">
      <c r="A849" s="14"/>
      <c r="B849" s="233"/>
      <c r="C849" s="234"/>
      <c r="D849" s="215" t="s">
        <v>141</v>
      </c>
      <c r="E849" s="235" t="s">
        <v>19</v>
      </c>
      <c r="F849" s="236" t="s">
        <v>818</v>
      </c>
      <c r="G849" s="234"/>
      <c r="H849" s="237">
        <v>17.850000000000001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3" t="s">
        <v>141</v>
      </c>
      <c r="AU849" s="243" t="s">
        <v>85</v>
      </c>
      <c r="AV849" s="14" t="s">
        <v>85</v>
      </c>
      <c r="AW849" s="14" t="s">
        <v>35</v>
      </c>
      <c r="AX849" s="14" t="s">
        <v>75</v>
      </c>
      <c r="AY849" s="243" t="s">
        <v>126</v>
      </c>
    </row>
    <row r="850" s="14" customFormat="1">
      <c r="A850" s="14"/>
      <c r="B850" s="233"/>
      <c r="C850" s="234"/>
      <c r="D850" s="215" t="s">
        <v>141</v>
      </c>
      <c r="E850" s="235" t="s">
        <v>19</v>
      </c>
      <c r="F850" s="236" t="s">
        <v>819</v>
      </c>
      <c r="G850" s="234"/>
      <c r="H850" s="237">
        <v>866.75199999999995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3" t="s">
        <v>141</v>
      </c>
      <c r="AU850" s="243" t="s">
        <v>85</v>
      </c>
      <c r="AV850" s="14" t="s">
        <v>85</v>
      </c>
      <c r="AW850" s="14" t="s">
        <v>35</v>
      </c>
      <c r="AX850" s="14" t="s">
        <v>75</v>
      </c>
      <c r="AY850" s="243" t="s">
        <v>126</v>
      </c>
    </row>
    <row r="851" s="15" customFormat="1">
      <c r="A851" s="15"/>
      <c r="B851" s="244"/>
      <c r="C851" s="245"/>
      <c r="D851" s="215" t="s">
        <v>141</v>
      </c>
      <c r="E851" s="246" t="s">
        <v>19</v>
      </c>
      <c r="F851" s="247" t="s">
        <v>146</v>
      </c>
      <c r="G851" s="245"/>
      <c r="H851" s="248">
        <v>1039.249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4" t="s">
        <v>141</v>
      </c>
      <c r="AU851" s="254" t="s">
        <v>85</v>
      </c>
      <c r="AV851" s="15" t="s">
        <v>133</v>
      </c>
      <c r="AW851" s="15" t="s">
        <v>35</v>
      </c>
      <c r="AX851" s="15" t="s">
        <v>83</v>
      </c>
      <c r="AY851" s="254" t="s">
        <v>126</v>
      </c>
    </row>
    <row r="852" s="2" customFormat="1" ht="21.75" customHeight="1">
      <c r="A852" s="40"/>
      <c r="B852" s="41"/>
      <c r="C852" s="202" t="s">
        <v>820</v>
      </c>
      <c r="D852" s="202" t="s">
        <v>128</v>
      </c>
      <c r="E852" s="203" t="s">
        <v>821</v>
      </c>
      <c r="F852" s="204" t="s">
        <v>822</v>
      </c>
      <c r="G852" s="205" t="s">
        <v>342</v>
      </c>
      <c r="H852" s="206">
        <v>0.65600000000000003</v>
      </c>
      <c r="I852" s="207"/>
      <c r="J852" s="208">
        <f>ROUND(I852*H852,2)</f>
        <v>0</v>
      </c>
      <c r="K852" s="204" t="s">
        <v>132</v>
      </c>
      <c r="L852" s="46"/>
      <c r="M852" s="209" t="s">
        <v>19</v>
      </c>
      <c r="N852" s="210" t="s">
        <v>46</v>
      </c>
      <c r="O852" s="86"/>
      <c r="P852" s="211">
        <f>O852*H852</f>
        <v>0</v>
      </c>
      <c r="Q852" s="211">
        <v>0</v>
      </c>
      <c r="R852" s="211">
        <f>Q852*H852</f>
        <v>0</v>
      </c>
      <c r="S852" s="211">
        <v>0</v>
      </c>
      <c r="T852" s="212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3" t="s">
        <v>133</v>
      </c>
      <c r="AT852" s="213" t="s">
        <v>128</v>
      </c>
      <c r="AU852" s="213" t="s">
        <v>85</v>
      </c>
      <c r="AY852" s="19" t="s">
        <v>126</v>
      </c>
      <c r="BE852" s="214">
        <f>IF(N852="základní",J852,0)</f>
        <v>0</v>
      </c>
      <c r="BF852" s="214">
        <f>IF(N852="snížená",J852,0)</f>
        <v>0</v>
      </c>
      <c r="BG852" s="214">
        <f>IF(N852="zákl. přenesená",J852,0)</f>
        <v>0</v>
      </c>
      <c r="BH852" s="214">
        <f>IF(N852="sníž. přenesená",J852,0)</f>
        <v>0</v>
      </c>
      <c r="BI852" s="214">
        <f>IF(N852="nulová",J852,0)</f>
        <v>0</v>
      </c>
      <c r="BJ852" s="19" t="s">
        <v>83</v>
      </c>
      <c r="BK852" s="214">
        <f>ROUND(I852*H852,2)</f>
        <v>0</v>
      </c>
      <c r="BL852" s="19" t="s">
        <v>133</v>
      </c>
      <c r="BM852" s="213" t="s">
        <v>823</v>
      </c>
    </row>
    <row r="853" s="2" customFormat="1">
      <c r="A853" s="40"/>
      <c r="B853" s="41"/>
      <c r="C853" s="42"/>
      <c r="D853" s="215" t="s">
        <v>135</v>
      </c>
      <c r="E853" s="42"/>
      <c r="F853" s="216" t="s">
        <v>824</v>
      </c>
      <c r="G853" s="42"/>
      <c r="H853" s="42"/>
      <c r="I853" s="217"/>
      <c r="J853" s="42"/>
      <c r="K853" s="42"/>
      <c r="L853" s="46"/>
      <c r="M853" s="218"/>
      <c r="N853" s="219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135</v>
      </c>
      <c r="AU853" s="19" t="s">
        <v>85</v>
      </c>
    </row>
    <row r="854" s="2" customFormat="1">
      <c r="A854" s="40"/>
      <c r="B854" s="41"/>
      <c r="C854" s="42"/>
      <c r="D854" s="220" t="s">
        <v>137</v>
      </c>
      <c r="E854" s="42"/>
      <c r="F854" s="221" t="s">
        <v>825</v>
      </c>
      <c r="G854" s="42"/>
      <c r="H854" s="42"/>
      <c r="I854" s="217"/>
      <c r="J854" s="42"/>
      <c r="K854" s="42"/>
      <c r="L854" s="46"/>
      <c r="M854" s="218"/>
      <c r="N854" s="219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137</v>
      </c>
      <c r="AU854" s="19" t="s">
        <v>85</v>
      </c>
    </row>
    <row r="855" s="2" customFormat="1">
      <c r="A855" s="40"/>
      <c r="B855" s="41"/>
      <c r="C855" s="42"/>
      <c r="D855" s="215" t="s">
        <v>139</v>
      </c>
      <c r="E855" s="42"/>
      <c r="F855" s="222" t="s">
        <v>826</v>
      </c>
      <c r="G855" s="42"/>
      <c r="H855" s="42"/>
      <c r="I855" s="217"/>
      <c r="J855" s="42"/>
      <c r="K855" s="42"/>
      <c r="L855" s="46"/>
      <c r="M855" s="218"/>
      <c r="N855" s="219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139</v>
      </c>
      <c r="AU855" s="19" t="s">
        <v>85</v>
      </c>
    </row>
    <row r="856" s="2" customFormat="1" ht="16.5" customHeight="1">
      <c r="A856" s="40"/>
      <c r="B856" s="41"/>
      <c r="C856" s="202" t="s">
        <v>827</v>
      </c>
      <c r="D856" s="202" t="s">
        <v>128</v>
      </c>
      <c r="E856" s="203" t="s">
        <v>828</v>
      </c>
      <c r="F856" s="204" t="s">
        <v>829</v>
      </c>
      <c r="G856" s="205" t="s">
        <v>342</v>
      </c>
      <c r="H856" s="206">
        <v>3</v>
      </c>
      <c r="I856" s="207"/>
      <c r="J856" s="208">
        <f>ROUND(I856*H856,2)</f>
        <v>0</v>
      </c>
      <c r="K856" s="204" t="s">
        <v>132</v>
      </c>
      <c r="L856" s="46"/>
      <c r="M856" s="209" t="s">
        <v>19</v>
      </c>
      <c r="N856" s="210" t="s">
        <v>46</v>
      </c>
      <c r="O856" s="86"/>
      <c r="P856" s="211">
        <f>O856*H856</f>
        <v>0</v>
      </c>
      <c r="Q856" s="211">
        <v>0</v>
      </c>
      <c r="R856" s="211">
        <f>Q856*H856</f>
        <v>0</v>
      </c>
      <c r="S856" s="211">
        <v>0</v>
      </c>
      <c r="T856" s="212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13" t="s">
        <v>133</v>
      </c>
      <c r="AT856" s="213" t="s">
        <v>128</v>
      </c>
      <c r="AU856" s="213" t="s">
        <v>85</v>
      </c>
      <c r="AY856" s="19" t="s">
        <v>126</v>
      </c>
      <c r="BE856" s="214">
        <f>IF(N856="základní",J856,0)</f>
        <v>0</v>
      </c>
      <c r="BF856" s="214">
        <f>IF(N856="snížená",J856,0)</f>
        <v>0</v>
      </c>
      <c r="BG856" s="214">
        <f>IF(N856="zákl. přenesená",J856,0)</f>
        <v>0</v>
      </c>
      <c r="BH856" s="214">
        <f>IF(N856="sníž. přenesená",J856,0)</f>
        <v>0</v>
      </c>
      <c r="BI856" s="214">
        <f>IF(N856="nulová",J856,0)</f>
        <v>0</v>
      </c>
      <c r="BJ856" s="19" t="s">
        <v>83</v>
      </c>
      <c r="BK856" s="214">
        <f>ROUND(I856*H856,2)</f>
        <v>0</v>
      </c>
      <c r="BL856" s="19" t="s">
        <v>133</v>
      </c>
      <c r="BM856" s="213" t="s">
        <v>830</v>
      </c>
    </row>
    <row r="857" s="2" customFormat="1">
      <c r="A857" s="40"/>
      <c r="B857" s="41"/>
      <c r="C857" s="42"/>
      <c r="D857" s="215" t="s">
        <v>135</v>
      </c>
      <c r="E857" s="42"/>
      <c r="F857" s="216" t="s">
        <v>831</v>
      </c>
      <c r="G857" s="42"/>
      <c r="H857" s="42"/>
      <c r="I857" s="217"/>
      <c r="J857" s="42"/>
      <c r="K857" s="42"/>
      <c r="L857" s="46"/>
      <c r="M857" s="218"/>
      <c r="N857" s="219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135</v>
      </c>
      <c r="AU857" s="19" t="s">
        <v>85</v>
      </c>
    </row>
    <row r="858" s="2" customFormat="1">
      <c r="A858" s="40"/>
      <c r="B858" s="41"/>
      <c r="C858" s="42"/>
      <c r="D858" s="220" t="s">
        <v>137</v>
      </c>
      <c r="E858" s="42"/>
      <c r="F858" s="221" t="s">
        <v>832</v>
      </c>
      <c r="G858" s="42"/>
      <c r="H858" s="42"/>
      <c r="I858" s="217"/>
      <c r="J858" s="42"/>
      <c r="K858" s="42"/>
      <c r="L858" s="46"/>
      <c r="M858" s="218"/>
      <c r="N858" s="219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137</v>
      </c>
      <c r="AU858" s="19" t="s">
        <v>85</v>
      </c>
    </row>
    <row r="859" s="2" customFormat="1">
      <c r="A859" s="40"/>
      <c r="B859" s="41"/>
      <c r="C859" s="42"/>
      <c r="D859" s="215" t="s">
        <v>139</v>
      </c>
      <c r="E859" s="42"/>
      <c r="F859" s="222" t="s">
        <v>833</v>
      </c>
      <c r="G859" s="42"/>
      <c r="H859" s="42"/>
      <c r="I859" s="217"/>
      <c r="J859" s="42"/>
      <c r="K859" s="42"/>
      <c r="L859" s="46"/>
      <c r="M859" s="218"/>
      <c r="N859" s="219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139</v>
      </c>
      <c r="AU859" s="19" t="s">
        <v>85</v>
      </c>
    </row>
    <row r="860" s="13" customFormat="1">
      <c r="A860" s="13"/>
      <c r="B860" s="223"/>
      <c r="C860" s="224"/>
      <c r="D860" s="215" t="s">
        <v>141</v>
      </c>
      <c r="E860" s="225" t="s">
        <v>19</v>
      </c>
      <c r="F860" s="226" t="s">
        <v>834</v>
      </c>
      <c r="G860" s="224"/>
      <c r="H860" s="225" t="s">
        <v>19</v>
      </c>
      <c r="I860" s="227"/>
      <c r="J860" s="224"/>
      <c r="K860" s="224"/>
      <c r="L860" s="228"/>
      <c r="M860" s="229"/>
      <c r="N860" s="230"/>
      <c r="O860" s="230"/>
      <c r="P860" s="230"/>
      <c r="Q860" s="230"/>
      <c r="R860" s="230"/>
      <c r="S860" s="230"/>
      <c r="T860" s="23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2" t="s">
        <v>141</v>
      </c>
      <c r="AU860" s="232" t="s">
        <v>85</v>
      </c>
      <c r="AV860" s="13" t="s">
        <v>83</v>
      </c>
      <c r="AW860" s="13" t="s">
        <v>35</v>
      </c>
      <c r="AX860" s="13" t="s">
        <v>75</v>
      </c>
      <c r="AY860" s="232" t="s">
        <v>126</v>
      </c>
    </row>
    <row r="861" s="14" customFormat="1">
      <c r="A861" s="14"/>
      <c r="B861" s="233"/>
      <c r="C861" s="234"/>
      <c r="D861" s="215" t="s">
        <v>141</v>
      </c>
      <c r="E861" s="235" t="s">
        <v>19</v>
      </c>
      <c r="F861" s="236" t="s">
        <v>835</v>
      </c>
      <c r="G861" s="234"/>
      <c r="H861" s="237">
        <v>3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3" t="s">
        <v>141</v>
      </c>
      <c r="AU861" s="243" t="s">
        <v>85</v>
      </c>
      <c r="AV861" s="14" t="s">
        <v>85</v>
      </c>
      <c r="AW861" s="14" t="s">
        <v>35</v>
      </c>
      <c r="AX861" s="14" t="s">
        <v>83</v>
      </c>
      <c r="AY861" s="243" t="s">
        <v>126</v>
      </c>
    </row>
    <row r="862" s="2" customFormat="1" ht="16.5" customHeight="1">
      <c r="A862" s="40"/>
      <c r="B862" s="41"/>
      <c r="C862" s="202" t="s">
        <v>836</v>
      </c>
      <c r="D862" s="202" t="s">
        <v>128</v>
      </c>
      <c r="E862" s="203" t="s">
        <v>837</v>
      </c>
      <c r="F862" s="204" t="s">
        <v>838</v>
      </c>
      <c r="G862" s="205" t="s">
        <v>342</v>
      </c>
      <c r="H862" s="206">
        <v>27</v>
      </c>
      <c r="I862" s="207"/>
      <c r="J862" s="208">
        <f>ROUND(I862*H862,2)</f>
        <v>0</v>
      </c>
      <c r="K862" s="204" t="s">
        <v>132</v>
      </c>
      <c r="L862" s="46"/>
      <c r="M862" s="209" t="s">
        <v>19</v>
      </c>
      <c r="N862" s="210" t="s">
        <v>46</v>
      </c>
      <c r="O862" s="86"/>
      <c r="P862" s="211">
        <f>O862*H862</f>
        <v>0</v>
      </c>
      <c r="Q862" s="211">
        <v>0</v>
      </c>
      <c r="R862" s="211">
        <f>Q862*H862</f>
        <v>0</v>
      </c>
      <c r="S862" s="211">
        <v>0</v>
      </c>
      <c r="T862" s="212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13" t="s">
        <v>133</v>
      </c>
      <c r="AT862" s="213" t="s">
        <v>128</v>
      </c>
      <c r="AU862" s="213" t="s">
        <v>85</v>
      </c>
      <c r="AY862" s="19" t="s">
        <v>126</v>
      </c>
      <c r="BE862" s="214">
        <f>IF(N862="základní",J862,0)</f>
        <v>0</v>
      </c>
      <c r="BF862" s="214">
        <f>IF(N862="snížená",J862,0)</f>
        <v>0</v>
      </c>
      <c r="BG862" s="214">
        <f>IF(N862="zákl. přenesená",J862,0)</f>
        <v>0</v>
      </c>
      <c r="BH862" s="214">
        <f>IF(N862="sníž. přenesená",J862,0)</f>
        <v>0</v>
      </c>
      <c r="BI862" s="214">
        <f>IF(N862="nulová",J862,0)</f>
        <v>0</v>
      </c>
      <c r="BJ862" s="19" t="s">
        <v>83</v>
      </c>
      <c r="BK862" s="214">
        <f>ROUND(I862*H862,2)</f>
        <v>0</v>
      </c>
      <c r="BL862" s="19" t="s">
        <v>133</v>
      </c>
      <c r="BM862" s="213" t="s">
        <v>839</v>
      </c>
    </row>
    <row r="863" s="2" customFormat="1">
      <c r="A863" s="40"/>
      <c r="B863" s="41"/>
      <c r="C863" s="42"/>
      <c r="D863" s="215" t="s">
        <v>135</v>
      </c>
      <c r="E863" s="42"/>
      <c r="F863" s="216" t="s">
        <v>840</v>
      </c>
      <c r="G863" s="42"/>
      <c r="H863" s="42"/>
      <c r="I863" s="217"/>
      <c r="J863" s="42"/>
      <c r="K863" s="42"/>
      <c r="L863" s="46"/>
      <c r="M863" s="218"/>
      <c r="N863" s="219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135</v>
      </c>
      <c r="AU863" s="19" t="s">
        <v>85</v>
      </c>
    </row>
    <row r="864" s="2" customFormat="1">
      <c r="A864" s="40"/>
      <c r="B864" s="41"/>
      <c r="C864" s="42"/>
      <c r="D864" s="220" t="s">
        <v>137</v>
      </c>
      <c r="E864" s="42"/>
      <c r="F864" s="221" t="s">
        <v>841</v>
      </c>
      <c r="G864" s="42"/>
      <c r="H864" s="42"/>
      <c r="I864" s="217"/>
      <c r="J864" s="42"/>
      <c r="K864" s="42"/>
      <c r="L864" s="46"/>
      <c r="M864" s="218"/>
      <c r="N864" s="219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137</v>
      </c>
      <c r="AU864" s="19" t="s">
        <v>85</v>
      </c>
    </row>
    <row r="865" s="2" customFormat="1">
      <c r="A865" s="40"/>
      <c r="B865" s="41"/>
      <c r="C865" s="42"/>
      <c r="D865" s="215" t="s">
        <v>139</v>
      </c>
      <c r="E865" s="42"/>
      <c r="F865" s="222" t="s">
        <v>833</v>
      </c>
      <c r="G865" s="42"/>
      <c r="H865" s="42"/>
      <c r="I865" s="217"/>
      <c r="J865" s="42"/>
      <c r="K865" s="42"/>
      <c r="L865" s="46"/>
      <c r="M865" s="218"/>
      <c r="N865" s="219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139</v>
      </c>
      <c r="AU865" s="19" t="s">
        <v>85</v>
      </c>
    </row>
    <row r="866" s="13" customFormat="1">
      <c r="A866" s="13"/>
      <c r="B866" s="223"/>
      <c r="C866" s="224"/>
      <c r="D866" s="215" t="s">
        <v>141</v>
      </c>
      <c r="E866" s="225" t="s">
        <v>19</v>
      </c>
      <c r="F866" s="226" t="s">
        <v>834</v>
      </c>
      <c r="G866" s="224"/>
      <c r="H866" s="225" t="s">
        <v>19</v>
      </c>
      <c r="I866" s="227"/>
      <c r="J866" s="224"/>
      <c r="K866" s="224"/>
      <c r="L866" s="228"/>
      <c r="M866" s="229"/>
      <c r="N866" s="230"/>
      <c r="O866" s="230"/>
      <c r="P866" s="230"/>
      <c r="Q866" s="230"/>
      <c r="R866" s="230"/>
      <c r="S866" s="230"/>
      <c r="T866" s="23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2" t="s">
        <v>141</v>
      </c>
      <c r="AU866" s="232" t="s">
        <v>85</v>
      </c>
      <c r="AV866" s="13" t="s">
        <v>83</v>
      </c>
      <c r="AW866" s="13" t="s">
        <v>35</v>
      </c>
      <c r="AX866" s="13" t="s">
        <v>75</v>
      </c>
      <c r="AY866" s="232" t="s">
        <v>126</v>
      </c>
    </row>
    <row r="867" s="14" customFormat="1">
      <c r="A867" s="14"/>
      <c r="B867" s="233"/>
      <c r="C867" s="234"/>
      <c r="D867" s="215" t="s">
        <v>141</v>
      </c>
      <c r="E867" s="235" t="s">
        <v>19</v>
      </c>
      <c r="F867" s="236" t="s">
        <v>842</v>
      </c>
      <c r="G867" s="234"/>
      <c r="H867" s="237">
        <v>27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3" t="s">
        <v>141</v>
      </c>
      <c r="AU867" s="243" t="s">
        <v>85</v>
      </c>
      <c r="AV867" s="14" t="s">
        <v>85</v>
      </c>
      <c r="AW867" s="14" t="s">
        <v>35</v>
      </c>
      <c r="AX867" s="14" t="s">
        <v>83</v>
      </c>
      <c r="AY867" s="243" t="s">
        <v>126</v>
      </c>
    </row>
    <row r="868" s="2" customFormat="1" ht="16.5" customHeight="1">
      <c r="A868" s="40"/>
      <c r="B868" s="41"/>
      <c r="C868" s="202" t="s">
        <v>843</v>
      </c>
      <c r="D868" s="202" t="s">
        <v>128</v>
      </c>
      <c r="E868" s="203" t="s">
        <v>844</v>
      </c>
      <c r="F868" s="204" t="s">
        <v>845</v>
      </c>
      <c r="G868" s="205" t="s">
        <v>342</v>
      </c>
      <c r="H868" s="206">
        <v>3</v>
      </c>
      <c r="I868" s="207"/>
      <c r="J868" s="208">
        <f>ROUND(I868*H868,2)</f>
        <v>0</v>
      </c>
      <c r="K868" s="204" t="s">
        <v>132</v>
      </c>
      <c r="L868" s="46"/>
      <c r="M868" s="209" t="s">
        <v>19</v>
      </c>
      <c r="N868" s="210" t="s">
        <v>46</v>
      </c>
      <c r="O868" s="86"/>
      <c r="P868" s="211">
        <f>O868*H868</f>
        <v>0</v>
      </c>
      <c r="Q868" s="211">
        <v>0</v>
      </c>
      <c r="R868" s="211">
        <f>Q868*H868</f>
        <v>0</v>
      </c>
      <c r="S868" s="211">
        <v>0</v>
      </c>
      <c r="T868" s="212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3" t="s">
        <v>133</v>
      </c>
      <c r="AT868" s="213" t="s">
        <v>128</v>
      </c>
      <c r="AU868" s="213" t="s">
        <v>85</v>
      </c>
      <c r="AY868" s="19" t="s">
        <v>126</v>
      </c>
      <c r="BE868" s="214">
        <f>IF(N868="základní",J868,0)</f>
        <v>0</v>
      </c>
      <c r="BF868" s="214">
        <f>IF(N868="snížená",J868,0)</f>
        <v>0</v>
      </c>
      <c r="BG868" s="214">
        <f>IF(N868="zákl. přenesená",J868,0)</f>
        <v>0</v>
      </c>
      <c r="BH868" s="214">
        <f>IF(N868="sníž. přenesená",J868,0)</f>
        <v>0</v>
      </c>
      <c r="BI868" s="214">
        <f>IF(N868="nulová",J868,0)</f>
        <v>0</v>
      </c>
      <c r="BJ868" s="19" t="s">
        <v>83</v>
      </c>
      <c r="BK868" s="214">
        <f>ROUND(I868*H868,2)</f>
        <v>0</v>
      </c>
      <c r="BL868" s="19" t="s">
        <v>133</v>
      </c>
      <c r="BM868" s="213" t="s">
        <v>846</v>
      </c>
    </row>
    <row r="869" s="2" customFormat="1">
      <c r="A869" s="40"/>
      <c r="B869" s="41"/>
      <c r="C869" s="42"/>
      <c r="D869" s="215" t="s">
        <v>135</v>
      </c>
      <c r="E869" s="42"/>
      <c r="F869" s="216" t="s">
        <v>847</v>
      </c>
      <c r="G869" s="42"/>
      <c r="H869" s="42"/>
      <c r="I869" s="217"/>
      <c r="J869" s="42"/>
      <c r="K869" s="42"/>
      <c r="L869" s="46"/>
      <c r="M869" s="218"/>
      <c r="N869" s="219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135</v>
      </c>
      <c r="AU869" s="19" t="s">
        <v>85</v>
      </c>
    </row>
    <row r="870" s="2" customFormat="1">
      <c r="A870" s="40"/>
      <c r="B870" s="41"/>
      <c r="C870" s="42"/>
      <c r="D870" s="220" t="s">
        <v>137</v>
      </c>
      <c r="E870" s="42"/>
      <c r="F870" s="221" t="s">
        <v>848</v>
      </c>
      <c r="G870" s="42"/>
      <c r="H870" s="42"/>
      <c r="I870" s="217"/>
      <c r="J870" s="42"/>
      <c r="K870" s="42"/>
      <c r="L870" s="46"/>
      <c r="M870" s="218"/>
      <c r="N870" s="219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137</v>
      </c>
      <c r="AU870" s="19" t="s">
        <v>85</v>
      </c>
    </row>
    <row r="871" s="2" customFormat="1">
      <c r="A871" s="40"/>
      <c r="B871" s="41"/>
      <c r="C871" s="42"/>
      <c r="D871" s="215" t="s">
        <v>139</v>
      </c>
      <c r="E871" s="42"/>
      <c r="F871" s="222" t="s">
        <v>798</v>
      </c>
      <c r="G871" s="42"/>
      <c r="H871" s="42"/>
      <c r="I871" s="217"/>
      <c r="J871" s="42"/>
      <c r="K871" s="42"/>
      <c r="L871" s="46"/>
      <c r="M871" s="218"/>
      <c r="N871" s="219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139</v>
      </c>
      <c r="AU871" s="19" t="s">
        <v>85</v>
      </c>
    </row>
    <row r="872" s="13" customFormat="1">
      <c r="A872" s="13"/>
      <c r="B872" s="223"/>
      <c r="C872" s="224"/>
      <c r="D872" s="215" t="s">
        <v>141</v>
      </c>
      <c r="E872" s="225" t="s">
        <v>19</v>
      </c>
      <c r="F872" s="226" t="s">
        <v>849</v>
      </c>
      <c r="G872" s="224"/>
      <c r="H872" s="225" t="s">
        <v>19</v>
      </c>
      <c r="I872" s="227"/>
      <c r="J872" s="224"/>
      <c r="K872" s="224"/>
      <c r="L872" s="228"/>
      <c r="M872" s="229"/>
      <c r="N872" s="230"/>
      <c r="O872" s="230"/>
      <c r="P872" s="230"/>
      <c r="Q872" s="230"/>
      <c r="R872" s="230"/>
      <c r="S872" s="230"/>
      <c r="T872" s="23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2" t="s">
        <v>141</v>
      </c>
      <c r="AU872" s="232" t="s">
        <v>85</v>
      </c>
      <c r="AV872" s="13" t="s">
        <v>83</v>
      </c>
      <c r="AW872" s="13" t="s">
        <v>35</v>
      </c>
      <c r="AX872" s="13" t="s">
        <v>75</v>
      </c>
      <c r="AY872" s="232" t="s">
        <v>126</v>
      </c>
    </row>
    <row r="873" s="14" customFormat="1">
      <c r="A873" s="14"/>
      <c r="B873" s="233"/>
      <c r="C873" s="234"/>
      <c r="D873" s="215" t="s">
        <v>141</v>
      </c>
      <c r="E873" s="235" t="s">
        <v>19</v>
      </c>
      <c r="F873" s="236" t="s">
        <v>835</v>
      </c>
      <c r="G873" s="234"/>
      <c r="H873" s="237">
        <v>3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3" t="s">
        <v>141</v>
      </c>
      <c r="AU873" s="243" t="s">
        <v>85</v>
      </c>
      <c r="AV873" s="14" t="s">
        <v>85</v>
      </c>
      <c r="AW873" s="14" t="s">
        <v>35</v>
      </c>
      <c r="AX873" s="14" t="s">
        <v>83</v>
      </c>
      <c r="AY873" s="243" t="s">
        <v>126</v>
      </c>
    </row>
    <row r="874" s="12" customFormat="1" ht="22.8" customHeight="1">
      <c r="A874" s="12"/>
      <c r="B874" s="186"/>
      <c r="C874" s="187"/>
      <c r="D874" s="188" t="s">
        <v>74</v>
      </c>
      <c r="E874" s="200" t="s">
        <v>850</v>
      </c>
      <c r="F874" s="200" t="s">
        <v>851</v>
      </c>
      <c r="G874" s="187"/>
      <c r="H874" s="187"/>
      <c r="I874" s="190"/>
      <c r="J874" s="201">
        <f>BK874</f>
        <v>0</v>
      </c>
      <c r="K874" s="187"/>
      <c r="L874" s="192"/>
      <c r="M874" s="193"/>
      <c r="N874" s="194"/>
      <c r="O874" s="194"/>
      <c r="P874" s="195">
        <f>SUM(P875:P882)</f>
        <v>0</v>
      </c>
      <c r="Q874" s="194"/>
      <c r="R874" s="195">
        <f>SUM(R875:R882)</f>
        <v>0</v>
      </c>
      <c r="S874" s="194"/>
      <c r="T874" s="196">
        <f>SUM(T875:T882)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197" t="s">
        <v>83</v>
      </c>
      <c r="AT874" s="198" t="s">
        <v>74</v>
      </c>
      <c r="AU874" s="198" t="s">
        <v>83</v>
      </c>
      <c r="AY874" s="197" t="s">
        <v>126</v>
      </c>
      <c r="BK874" s="199">
        <f>SUM(BK875:BK882)</f>
        <v>0</v>
      </c>
    </row>
    <row r="875" s="2" customFormat="1" ht="21.75" customHeight="1">
      <c r="A875" s="40"/>
      <c r="B875" s="41"/>
      <c r="C875" s="202" t="s">
        <v>852</v>
      </c>
      <c r="D875" s="202" t="s">
        <v>128</v>
      </c>
      <c r="E875" s="203" t="s">
        <v>853</v>
      </c>
      <c r="F875" s="204" t="s">
        <v>854</v>
      </c>
      <c r="G875" s="205" t="s">
        <v>342</v>
      </c>
      <c r="H875" s="206">
        <v>3021.134</v>
      </c>
      <c r="I875" s="207"/>
      <c r="J875" s="208">
        <f>ROUND(I875*H875,2)</f>
        <v>0</v>
      </c>
      <c r="K875" s="204" t="s">
        <v>132</v>
      </c>
      <c r="L875" s="46"/>
      <c r="M875" s="209" t="s">
        <v>19</v>
      </c>
      <c r="N875" s="210" t="s">
        <v>46</v>
      </c>
      <c r="O875" s="86"/>
      <c r="P875" s="211">
        <f>O875*H875</f>
        <v>0</v>
      </c>
      <c r="Q875" s="211">
        <v>0</v>
      </c>
      <c r="R875" s="211">
        <f>Q875*H875</f>
        <v>0</v>
      </c>
      <c r="S875" s="211">
        <v>0</v>
      </c>
      <c r="T875" s="212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3" t="s">
        <v>133</v>
      </c>
      <c r="AT875" s="213" t="s">
        <v>128</v>
      </c>
      <c r="AU875" s="213" t="s">
        <v>85</v>
      </c>
      <c r="AY875" s="19" t="s">
        <v>126</v>
      </c>
      <c r="BE875" s="214">
        <f>IF(N875="základní",J875,0)</f>
        <v>0</v>
      </c>
      <c r="BF875" s="214">
        <f>IF(N875="snížená",J875,0)</f>
        <v>0</v>
      </c>
      <c r="BG875" s="214">
        <f>IF(N875="zákl. přenesená",J875,0)</f>
        <v>0</v>
      </c>
      <c r="BH875" s="214">
        <f>IF(N875="sníž. přenesená",J875,0)</f>
        <v>0</v>
      </c>
      <c r="BI875" s="214">
        <f>IF(N875="nulová",J875,0)</f>
        <v>0</v>
      </c>
      <c r="BJ875" s="19" t="s">
        <v>83</v>
      </c>
      <c r="BK875" s="214">
        <f>ROUND(I875*H875,2)</f>
        <v>0</v>
      </c>
      <c r="BL875" s="19" t="s">
        <v>133</v>
      </c>
      <c r="BM875" s="213" t="s">
        <v>855</v>
      </c>
    </row>
    <row r="876" s="2" customFormat="1">
      <c r="A876" s="40"/>
      <c r="B876" s="41"/>
      <c r="C876" s="42"/>
      <c r="D876" s="215" t="s">
        <v>135</v>
      </c>
      <c r="E876" s="42"/>
      <c r="F876" s="216" t="s">
        <v>856</v>
      </c>
      <c r="G876" s="42"/>
      <c r="H876" s="42"/>
      <c r="I876" s="217"/>
      <c r="J876" s="42"/>
      <c r="K876" s="42"/>
      <c r="L876" s="46"/>
      <c r="M876" s="218"/>
      <c r="N876" s="219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135</v>
      </c>
      <c r="AU876" s="19" t="s">
        <v>85</v>
      </c>
    </row>
    <row r="877" s="2" customFormat="1">
      <c r="A877" s="40"/>
      <c r="B877" s="41"/>
      <c r="C877" s="42"/>
      <c r="D877" s="220" t="s">
        <v>137</v>
      </c>
      <c r="E877" s="42"/>
      <c r="F877" s="221" t="s">
        <v>857</v>
      </c>
      <c r="G877" s="42"/>
      <c r="H877" s="42"/>
      <c r="I877" s="217"/>
      <c r="J877" s="42"/>
      <c r="K877" s="42"/>
      <c r="L877" s="46"/>
      <c r="M877" s="218"/>
      <c r="N877" s="219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137</v>
      </c>
      <c r="AU877" s="19" t="s">
        <v>85</v>
      </c>
    </row>
    <row r="878" s="2" customFormat="1">
      <c r="A878" s="40"/>
      <c r="B878" s="41"/>
      <c r="C878" s="42"/>
      <c r="D878" s="215" t="s">
        <v>139</v>
      </c>
      <c r="E878" s="42"/>
      <c r="F878" s="222" t="s">
        <v>858</v>
      </c>
      <c r="G878" s="42"/>
      <c r="H878" s="42"/>
      <c r="I878" s="217"/>
      <c r="J878" s="42"/>
      <c r="K878" s="42"/>
      <c r="L878" s="46"/>
      <c r="M878" s="218"/>
      <c r="N878" s="219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139</v>
      </c>
      <c r="AU878" s="19" t="s">
        <v>85</v>
      </c>
    </row>
    <row r="879" s="2" customFormat="1" ht="21.75" customHeight="1">
      <c r="A879" s="40"/>
      <c r="B879" s="41"/>
      <c r="C879" s="202" t="s">
        <v>859</v>
      </c>
      <c r="D879" s="202" t="s">
        <v>128</v>
      </c>
      <c r="E879" s="203" t="s">
        <v>860</v>
      </c>
      <c r="F879" s="204" t="s">
        <v>861</v>
      </c>
      <c r="G879" s="205" t="s">
        <v>342</v>
      </c>
      <c r="H879" s="206">
        <v>3021.134</v>
      </c>
      <c r="I879" s="207"/>
      <c r="J879" s="208">
        <f>ROUND(I879*H879,2)</f>
        <v>0</v>
      </c>
      <c r="K879" s="204" t="s">
        <v>132</v>
      </c>
      <c r="L879" s="46"/>
      <c r="M879" s="209" t="s">
        <v>19</v>
      </c>
      <c r="N879" s="210" t="s">
        <v>46</v>
      </c>
      <c r="O879" s="86"/>
      <c r="P879" s="211">
        <f>O879*H879</f>
        <v>0</v>
      </c>
      <c r="Q879" s="211">
        <v>0</v>
      </c>
      <c r="R879" s="211">
        <f>Q879*H879</f>
        <v>0</v>
      </c>
      <c r="S879" s="211">
        <v>0</v>
      </c>
      <c r="T879" s="212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3" t="s">
        <v>133</v>
      </c>
      <c r="AT879" s="213" t="s">
        <v>128</v>
      </c>
      <c r="AU879" s="213" t="s">
        <v>85</v>
      </c>
      <c r="AY879" s="19" t="s">
        <v>126</v>
      </c>
      <c r="BE879" s="214">
        <f>IF(N879="základní",J879,0)</f>
        <v>0</v>
      </c>
      <c r="BF879" s="214">
        <f>IF(N879="snížená",J879,0)</f>
        <v>0</v>
      </c>
      <c r="BG879" s="214">
        <f>IF(N879="zákl. přenesená",J879,0)</f>
        <v>0</v>
      </c>
      <c r="BH879" s="214">
        <f>IF(N879="sníž. přenesená",J879,0)</f>
        <v>0</v>
      </c>
      <c r="BI879" s="214">
        <f>IF(N879="nulová",J879,0)</f>
        <v>0</v>
      </c>
      <c r="BJ879" s="19" t="s">
        <v>83</v>
      </c>
      <c r="BK879" s="214">
        <f>ROUND(I879*H879,2)</f>
        <v>0</v>
      </c>
      <c r="BL879" s="19" t="s">
        <v>133</v>
      </c>
      <c r="BM879" s="213" t="s">
        <v>862</v>
      </c>
    </row>
    <row r="880" s="2" customFormat="1">
      <c r="A880" s="40"/>
      <c r="B880" s="41"/>
      <c r="C880" s="42"/>
      <c r="D880" s="215" t="s">
        <v>135</v>
      </c>
      <c r="E880" s="42"/>
      <c r="F880" s="216" t="s">
        <v>863</v>
      </c>
      <c r="G880" s="42"/>
      <c r="H880" s="42"/>
      <c r="I880" s="217"/>
      <c r="J880" s="42"/>
      <c r="K880" s="42"/>
      <c r="L880" s="46"/>
      <c r="M880" s="218"/>
      <c r="N880" s="219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135</v>
      </c>
      <c r="AU880" s="19" t="s">
        <v>85</v>
      </c>
    </row>
    <row r="881" s="2" customFormat="1">
      <c r="A881" s="40"/>
      <c r="B881" s="41"/>
      <c r="C881" s="42"/>
      <c r="D881" s="220" t="s">
        <v>137</v>
      </c>
      <c r="E881" s="42"/>
      <c r="F881" s="221" t="s">
        <v>864</v>
      </c>
      <c r="G881" s="42"/>
      <c r="H881" s="42"/>
      <c r="I881" s="217"/>
      <c r="J881" s="42"/>
      <c r="K881" s="42"/>
      <c r="L881" s="46"/>
      <c r="M881" s="218"/>
      <c r="N881" s="219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137</v>
      </c>
      <c r="AU881" s="19" t="s">
        <v>85</v>
      </c>
    </row>
    <row r="882" s="2" customFormat="1">
      <c r="A882" s="40"/>
      <c r="B882" s="41"/>
      <c r="C882" s="42"/>
      <c r="D882" s="215" t="s">
        <v>139</v>
      </c>
      <c r="E882" s="42"/>
      <c r="F882" s="222" t="s">
        <v>858</v>
      </c>
      <c r="G882" s="42"/>
      <c r="H882" s="42"/>
      <c r="I882" s="217"/>
      <c r="J882" s="42"/>
      <c r="K882" s="42"/>
      <c r="L882" s="46"/>
      <c r="M882" s="218"/>
      <c r="N882" s="219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139</v>
      </c>
      <c r="AU882" s="19" t="s">
        <v>85</v>
      </c>
    </row>
    <row r="883" s="12" customFormat="1" ht="25.92" customHeight="1">
      <c r="A883" s="12"/>
      <c r="B883" s="186"/>
      <c r="C883" s="187"/>
      <c r="D883" s="188" t="s">
        <v>74</v>
      </c>
      <c r="E883" s="189" t="s">
        <v>339</v>
      </c>
      <c r="F883" s="189" t="s">
        <v>865</v>
      </c>
      <c r="G883" s="187"/>
      <c r="H883" s="187"/>
      <c r="I883" s="190"/>
      <c r="J883" s="191">
        <f>BK883</f>
        <v>0</v>
      </c>
      <c r="K883" s="187"/>
      <c r="L883" s="192"/>
      <c r="M883" s="193"/>
      <c r="N883" s="194"/>
      <c r="O883" s="194"/>
      <c r="P883" s="195">
        <f>P884+P896</f>
        <v>0</v>
      </c>
      <c r="Q883" s="194"/>
      <c r="R883" s="195">
        <f>R884+R896</f>
        <v>0.14784600000000001</v>
      </c>
      <c r="S883" s="194"/>
      <c r="T883" s="196">
        <f>T884+T896</f>
        <v>0</v>
      </c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R883" s="197" t="s">
        <v>157</v>
      </c>
      <c r="AT883" s="198" t="s">
        <v>74</v>
      </c>
      <c r="AU883" s="198" t="s">
        <v>75</v>
      </c>
      <c r="AY883" s="197" t="s">
        <v>126</v>
      </c>
      <c r="BK883" s="199">
        <f>BK884+BK896</f>
        <v>0</v>
      </c>
    </row>
    <row r="884" s="12" customFormat="1" ht="22.8" customHeight="1">
      <c r="A884" s="12"/>
      <c r="B884" s="186"/>
      <c r="C884" s="187"/>
      <c r="D884" s="188" t="s">
        <v>74</v>
      </c>
      <c r="E884" s="200" t="s">
        <v>866</v>
      </c>
      <c r="F884" s="200" t="s">
        <v>867</v>
      </c>
      <c r="G884" s="187"/>
      <c r="H884" s="187"/>
      <c r="I884" s="190"/>
      <c r="J884" s="201">
        <f>BK884</f>
        <v>0</v>
      </c>
      <c r="K884" s="187"/>
      <c r="L884" s="192"/>
      <c r="M884" s="193"/>
      <c r="N884" s="194"/>
      <c r="O884" s="194"/>
      <c r="P884" s="195">
        <f>SUM(P885:P895)</f>
        <v>0</v>
      </c>
      <c r="Q884" s="194"/>
      <c r="R884" s="195">
        <f>SUM(R885:R895)</f>
        <v>0.041446000000000004</v>
      </c>
      <c r="S884" s="194"/>
      <c r="T884" s="196">
        <f>SUM(T885:T895)</f>
        <v>0</v>
      </c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R884" s="197" t="s">
        <v>157</v>
      </c>
      <c r="AT884" s="198" t="s">
        <v>74</v>
      </c>
      <c r="AU884" s="198" t="s">
        <v>83</v>
      </c>
      <c r="AY884" s="197" t="s">
        <v>126</v>
      </c>
      <c r="BK884" s="199">
        <f>SUM(BK885:BK895)</f>
        <v>0</v>
      </c>
    </row>
    <row r="885" s="2" customFormat="1" ht="21.75" customHeight="1">
      <c r="A885" s="40"/>
      <c r="B885" s="41"/>
      <c r="C885" s="202" t="s">
        <v>868</v>
      </c>
      <c r="D885" s="202" t="s">
        <v>128</v>
      </c>
      <c r="E885" s="203" t="s">
        <v>869</v>
      </c>
      <c r="F885" s="204" t="s">
        <v>870</v>
      </c>
      <c r="G885" s="205" t="s">
        <v>562</v>
      </c>
      <c r="H885" s="206">
        <v>1</v>
      </c>
      <c r="I885" s="207"/>
      <c r="J885" s="208">
        <f>ROUND(I885*H885,2)</f>
        <v>0</v>
      </c>
      <c r="K885" s="204" t="s">
        <v>132</v>
      </c>
      <c r="L885" s="46"/>
      <c r="M885" s="209" t="s">
        <v>19</v>
      </c>
      <c r="N885" s="210" t="s">
        <v>46</v>
      </c>
      <c r="O885" s="86"/>
      <c r="P885" s="211">
        <f>O885*H885</f>
        <v>0</v>
      </c>
      <c r="Q885" s="211">
        <v>0</v>
      </c>
      <c r="R885" s="211">
        <f>Q885*H885</f>
        <v>0</v>
      </c>
      <c r="S885" s="211">
        <v>0</v>
      </c>
      <c r="T885" s="212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13" t="s">
        <v>666</v>
      </c>
      <c r="AT885" s="213" t="s">
        <v>128</v>
      </c>
      <c r="AU885" s="213" t="s">
        <v>85</v>
      </c>
      <c r="AY885" s="19" t="s">
        <v>126</v>
      </c>
      <c r="BE885" s="214">
        <f>IF(N885="základní",J885,0)</f>
        <v>0</v>
      </c>
      <c r="BF885" s="214">
        <f>IF(N885="snížená",J885,0)</f>
        <v>0</v>
      </c>
      <c r="BG885" s="214">
        <f>IF(N885="zákl. přenesená",J885,0)</f>
        <v>0</v>
      </c>
      <c r="BH885" s="214">
        <f>IF(N885="sníž. přenesená",J885,0)</f>
        <v>0</v>
      </c>
      <c r="BI885" s="214">
        <f>IF(N885="nulová",J885,0)</f>
        <v>0</v>
      </c>
      <c r="BJ885" s="19" t="s">
        <v>83</v>
      </c>
      <c r="BK885" s="214">
        <f>ROUND(I885*H885,2)</f>
        <v>0</v>
      </c>
      <c r="BL885" s="19" t="s">
        <v>666</v>
      </c>
      <c r="BM885" s="213" t="s">
        <v>871</v>
      </c>
    </row>
    <row r="886" s="2" customFormat="1">
      <c r="A886" s="40"/>
      <c r="B886" s="41"/>
      <c r="C886" s="42"/>
      <c r="D886" s="215" t="s">
        <v>135</v>
      </c>
      <c r="E886" s="42"/>
      <c r="F886" s="216" t="s">
        <v>872</v>
      </c>
      <c r="G886" s="42"/>
      <c r="H886" s="42"/>
      <c r="I886" s="217"/>
      <c r="J886" s="42"/>
      <c r="K886" s="42"/>
      <c r="L886" s="46"/>
      <c r="M886" s="218"/>
      <c r="N886" s="219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135</v>
      </c>
      <c r="AU886" s="19" t="s">
        <v>85</v>
      </c>
    </row>
    <row r="887" s="2" customFormat="1">
      <c r="A887" s="40"/>
      <c r="B887" s="41"/>
      <c r="C887" s="42"/>
      <c r="D887" s="220" t="s">
        <v>137</v>
      </c>
      <c r="E887" s="42"/>
      <c r="F887" s="221" t="s">
        <v>873</v>
      </c>
      <c r="G887" s="42"/>
      <c r="H887" s="42"/>
      <c r="I887" s="217"/>
      <c r="J887" s="42"/>
      <c r="K887" s="42"/>
      <c r="L887" s="46"/>
      <c r="M887" s="218"/>
      <c r="N887" s="219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137</v>
      </c>
      <c r="AU887" s="19" t="s">
        <v>85</v>
      </c>
    </row>
    <row r="888" s="2" customFormat="1">
      <c r="A888" s="40"/>
      <c r="B888" s="41"/>
      <c r="C888" s="42"/>
      <c r="D888" s="215" t="s">
        <v>139</v>
      </c>
      <c r="E888" s="42"/>
      <c r="F888" s="222" t="s">
        <v>874</v>
      </c>
      <c r="G888" s="42"/>
      <c r="H888" s="42"/>
      <c r="I888" s="217"/>
      <c r="J888" s="42"/>
      <c r="K888" s="42"/>
      <c r="L888" s="46"/>
      <c r="M888" s="218"/>
      <c r="N888" s="219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139</v>
      </c>
      <c r="AU888" s="19" t="s">
        <v>85</v>
      </c>
    </row>
    <row r="889" s="2" customFormat="1" ht="16.5" customHeight="1">
      <c r="A889" s="40"/>
      <c r="B889" s="41"/>
      <c r="C889" s="202" t="s">
        <v>875</v>
      </c>
      <c r="D889" s="202" t="s">
        <v>128</v>
      </c>
      <c r="E889" s="203" t="s">
        <v>876</v>
      </c>
      <c r="F889" s="204" t="s">
        <v>877</v>
      </c>
      <c r="G889" s="205" t="s">
        <v>285</v>
      </c>
      <c r="H889" s="206">
        <v>212</v>
      </c>
      <c r="I889" s="207"/>
      <c r="J889" s="208">
        <f>ROUND(I889*H889,2)</f>
        <v>0</v>
      </c>
      <c r="K889" s="204" t="s">
        <v>132</v>
      </c>
      <c r="L889" s="46"/>
      <c r="M889" s="209" t="s">
        <v>19</v>
      </c>
      <c r="N889" s="210" t="s">
        <v>46</v>
      </c>
      <c r="O889" s="86"/>
      <c r="P889" s="211">
        <f>O889*H889</f>
        <v>0</v>
      </c>
      <c r="Q889" s="211">
        <v>0</v>
      </c>
      <c r="R889" s="211">
        <f>Q889*H889</f>
        <v>0</v>
      </c>
      <c r="S889" s="211">
        <v>0</v>
      </c>
      <c r="T889" s="212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13" t="s">
        <v>666</v>
      </c>
      <c r="AT889" s="213" t="s">
        <v>128</v>
      </c>
      <c r="AU889" s="213" t="s">
        <v>85</v>
      </c>
      <c r="AY889" s="19" t="s">
        <v>126</v>
      </c>
      <c r="BE889" s="214">
        <f>IF(N889="základní",J889,0)</f>
        <v>0</v>
      </c>
      <c r="BF889" s="214">
        <f>IF(N889="snížená",J889,0)</f>
        <v>0</v>
      </c>
      <c r="BG889" s="214">
        <f>IF(N889="zákl. přenesená",J889,0)</f>
        <v>0</v>
      </c>
      <c r="BH889" s="214">
        <f>IF(N889="sníž. přenesená",J889,0)</f>
        <v>0</v>
      </c>
      <c r="BI889" s="214">
        <f>IF(N889="nulová",J889,0)</f>
        <v>0</v>
      </c>
      <c r="BJ889" s="19" t="s">
        <v>83</v>
      </c>
      <c r="BK889" s="214">
        <f>ROUND(I889*H889,2)</f>
        <v>0</v>
      </c>
      <c r="BL889" s="19" t="s">
        <v>666</v>
      </c>
      <c r="BM889" s="213" t="s">
        <v>878</v>
      </c>
    </row>
    <row r="890" s="2" customFormat="1">
      <c r="A890" s="40"/>
      <c r="B890" s="41"/>
      <c r="C890" s="42"/>
      <c r="D890" s="215" t="s">
        <v>135</v>
      </c>
      <c r="E890" s="42"/>
      <c r="F890" s="216" t="s">
        <v>879</v>
      </c>
      <c r="G890" s="42"/>
      <c r="H890" s="42"/>
      <c r="I890" s="217"/>
      <c r="J890" s="42"/>
      <c r="K890" s="42"/>
      <c r="L890" s="46"/>
      <c r="M890" s="218"/>
      <c r="N890" s="219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135</v>
      </c>
      <c r="AU890" s="19" t="s">
        <v>85</v>
      </c>
    </row>
    <row r="891" s="2" customFormat="1">
      <c r="A891" s="40"/>
      <c r="B891" s="41"/>
      <c r="C891" s="42"/>
      <c r="D891" s="220" t="s">
        <v>137</v>
      </c>
      <c r="E891" s="42"/>
      <c r="F891" s="221" t="s">
        <v>880</v>
      </c>
      <c r="G891" s="42"/>
      <c r="H891" s="42"/>
      <c r="I891" s="217"/>
      <c r="J891" s="42"/>
      <c r="K891" s="42"/>
      <c r="L891" s="46"/>
      <c r="M891" s="218"/>
      <c r="N891" s="219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137</v>
      </c>
      <c r="AU891" s="19" t="s">
        <v>85</v>
      </c>
    </row>
    <row r="892" s="14" customFormat="1">
      <c r="A892" s="14"/>
      <c r="B892" s="233"/>
      <c r="C892" s="234"/>
      <c r="D892" s="215" t="s">
        <v>141</v>
      </c>
      <c r="E892" s="235" t="s">
        <v>19</v>
      </c>
      <c r="F892" s="236" t="s">
        <v>881</v>
      </c>
      <c r="G892" s="234"/>
      <c r="H892" s="237">
        <v>212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3" t="s">
        <v>141</v>
      </c>
      <c r="AU892" s="243" t="s">
        <v>85</v>
      </c>
      <c r="AV892" s="14" t="s">
        <v>85</v>
      </c>
      <c r="AW892" s="14" t="s">
        <v>35</v>
      </c>
      <c r="AX892" s="14" t="s">
        <v>83</v>
      </c>
      <c r="AY892" s="243" t="s">
        <v>126</v>
      </c>
    </row>
    <row r="893" s="2" customFormat="1" ht="16.5" customHeight="1">
      <c r="A893" s="40"/>
      <c r="B893" s="41"/>
      <c r="C893" s="266" t="s">
        <v>882</v>
      </c>
      <c r="D893" s="266" t="s">
        <v>339</v>
      </c>
      <c r="E893" s="267" t="s">
        <v>883</v>
      </c>
      <c r="F893" s="268" t="s">
        <v>884</v>
      </c>
      <c r="G893" s="269" t="s">
        <v>285</v>
      </c>
      <c r="H893" s="270">
        <v>243.80000000000001</v>
      </c>
      <c r="I893" s="271"/>
      <c r="J893" s="272">
        <f>ROUND(I893*H893,2)</f>
        <v>0</v>
      </c>
      <c r="K893" s="268" t="s">
        <v>132</v>
      </c>
      <c r="L893" s="273"/>
      <c r="M893" s="274" t="s">
        <v>19</v>
      </c>
      <c r="N893" s="275" t="s">
        <v>46</v>
      </c>
      <c r="O893" s="86"/>
      <c r="P893" s="211">
        <f>O893*H893</f>
        <v>0</v>
      </c>
      <c r="Q893" s="211">
        <v>0.00017000000000000001</v>
      </c>
      <c r="R893" s="211">
        <f>Q893*H893</f>
        <v>0.041446000000000004</v>
      </c>
      <c r="S893" s="211">
        <v>0</v>
      </c>
      <c r="T893" s="212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13" t="s">
        <v>520</v>
      </c>
      <c r="AT893" s="213" t="s">
        <v>339</v>
      </c>
      <c r="AU893" s="213" t="s">
        <v>85</v>
      </c>
      <c r="AY893" s="19" t="s">
        <v>126</v>
      </c>
      <c r="BE893" s="214">
        <f>IF(N893="základní",J893,0)</f>
        <v>0</v>
      </c>
      <c r="BF893" s="214">
        <f>IF(N893="snížená",J893,0)</f>
        <v>0</v>
      </c>
      <c r="BG893" s="214">
        <f>IF(N893="zákl. přenesená",J893,0)</f>
        <v>0</v>
      </c>
      <c r="BH893" s="214">
        <f>IF(N893="sníž. přenesená",J893,0)</f>
        <v>0</v>
      </c>
      <c r="BI893" s="214">
        <f>IF(N893="nulová",J893,0)</f>
        <v>0</v>
      </c>
      <c r="BJ893" s="19" t="s">
        <v>83</v>
      </c>
      <c r="BK893" s="214">
        <f>ROUND(I893*H893,2)</f>
        <v>0</v>
      </c>
      <c r="BL893" s="19" t="s">
        <v>520</v>
      </c>
      <c r="BM893" s="213" t="s">
        <v>885</v>
      </c>
    </row>
    <row r="894" s="2" customFormat="1">
      <c r="A894" s="40"/>
      <c r="B894" s="41"/>
      <c r="C894" s="42"/>
      <c r="D894" s="215" t="s">
        <v>135</v>
      </c>
      <c r="E894" s="42"/>
      <c r="F894" s="216" t="s">
        <v>884</v>
      </c>
      <c r="G894" s="42"/>
      <c r="H894" s="42"/>
      <c r="I894" s="217"/>
      <c r="J894" s="42"/>
      <c r="K894" s="42"/>
      <c r="L894" s="46"/>
      <c r="M894" s="218"/>
      <c r="N894" s="219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135</v>
      </c>
      <c r="AU894" s="19" t="s">
        <v>85</v>
      </c>
    </row>
    <row r="895" s="14" customFormat="1">
      <c r="A895" s="14"/>
      <c r="B895" s="233"/>
      <c r="C895" s="234"/>
      <c r="D895" s="215" t="s">
        <v>141</v>
      </c>
      <c r="E895" s="234"/>
      <c r="F895" s="236" t="s">
        <v>886</v>
      </c>
      <c r="G895" s="234"/>
      <c r="H895" s="237">
        <v>243.80000000000001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3" t="s">
        <v>141</v>
      </c>
      <c r="AU895" s="243" t="s">
        <v>85</v>
      </c>
      <c r="AV895" s="14" t="s">
        <v>85</v>
      </c>
      <c r="AW895" s="14" t="s">
        <v>4</v>
      </c>
      <c r="AX895" s="14" t="s">
        <v>83</v>
      </c>
      <c r="AY895" s="243" t="s">
        <v>126</v>
      </c>
    </row>
    <row r="896" s="12" customFormat="1" ht="22.8" customHeight="1">
      <c r="A896" s="12"/>
      <c r="B896" s="186"/>
      <c r="C896" s="187"/>
      <c r="D896" s="188" t="s">
        <v>74</v>
      </c>
      <c r="E896" s="200" t="s">
        <v>887</v>
      </c>
      <c r="F896" s="200" t="s">
        <v>888</v>
      </c>
      <c r="G896" s="187"/>
      <c r="H896" s="187"/>
      <c r="I896" s="190"/>
      <c r="J896" s="201">
        <f>BK896</f>
        <v>0</v>
      </c>
      <c r="K896" s="187"/>
      <c r="L896" s="192"/>
      <c r="M896" s="193"/>
      <c r="N896" s="194"/>
      <c r="O896" s="194"/>
      <c r="P896" s="195">
        <f>SUM(P897:P916)</f>
        <v>0</v>
      </c>
      <c r="Q896" s="194"/>
      <c r="R896" s="195">
        <f>SUM(R897:R916)</f>
        <v>0.10640000000000001</v>
      </c>
      <c r="S896" s="194"/>
      <c r="T896" s="196">
        <f>SUM(T897:T916)</f>
        <v>0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197" t="s">
        <v>157</v>
      </c>
      <c r="AT896" s="198" t="s">
        <v>74</v>
      </c>
      <c r="AU896" s="198" t="s">
        <v>83</v>
      </c>
      <c r="AY896" s="197" t="s">
        <v>126</v>
      </c>
      <c r="BK896" s="199">
        <f>SUM(BK897:BK916)</f>
        <v>0</v>
      </c>
    </row>
    <row r="897" s="2" customFormat="1" ht="16.5" customHeight="1">
      <c r="A897" s="40"/>
      <c r="B897" s="41"/>
      <c r="C897" s="202" t="s">
        <v>424</v>
      </c>
      <c r="D897" s="202" t="s">
        <v>128</v>
      </c>
      <c r="E897" s="203" t="s">
        <v>889</v>
      </c>
      <c r="F897" s="204" t="s">
        <v>890</v>
      </c>
      <c r="G897" s="205" t="s">
        <v>285</v>
      </c>
      <c r="H897" s="206">
        <v>160</v>
      </c>
      <c r="I897" s="207"/>
      <c r="J897" s="208">
        <f>ROUND(I897*H897,2)</f>
        <v>0</v>
      </c>
      <c r="K897" s="204" t="s">
        <v>132</v>
      </c>
      <c r="L897" s="46"/>
      <c r="M897" s="209" t="s">
        <v>19</v>
      </c>
      <c r="N897" s="210" t="s">
        <v>46</v>
      </c>
      <c r="O897" s="86"/>
      <c r="P897" s="211">
        <f>O897*H897</f>
        <v>0</v>
      </c>
      <c r="Q897" s="211">
        <v>0</v>
      </c>
      <c r="R897" s="211">
        <f>Q897*H897</f>
        <v>0</v>
      </c>
      <c r="S897" s="211">
        <v>0</v>
      </c>
      <c r="T897" s="212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3" t="s">
        <v>666</v>
      </c>
      <c r="AT897" s="213" t="s">
        <v>128</v>
      </c>
      <c r="AU897" s="213" t="s">
        <v>85</v>
      </c>
      <c r="AY897" s="19" t="s">
        <v>126</v>
      </c>
      <c r="BE897" s="214">
        <f>IF(N897="základní",J897,0)</f>
        <v>0</v>
      </c>
      <c r="BF897" s="214">
        <f>IF(N897="snížená",J897,0)</f>
        <v>0</v>
      </c>
      <c r="BG897" s="214">
        <f>IF(N897="zákl. přenesená",J897,0)</f>
        <v>0</v>
      </c>
      <c r="BH897" s="214">
        <f>IF(N897="sníž. přenesená",J897,0)</f>
        <v>0</v>
      </c>
      <c r="BI897" s="214">
        <f>IF(N897="nulová",J897,0)</f>
        <v>0</v>
      </c>
      <c r="BJ897" s="19" t="s">
        <v>83</v>
      </c>
      <c r="BK897" s="214">
        <f>ROUND(I897*H897,2)</f>
        <v>0</v>
      </c>
      <c r="BL897" s="19" t="s">
        <v>666</v>
      </c>
      <c r="BM897" s="213" t="s">
        <v>891</v>
      </c>
    </row>
    <row r="898" s="2" customFormat="1">
      <c r="A898" s="40"/>
      <c r="B898" s="41"/>
      <c r="C898" s="42"/>
      <c r="D898" s="215" t="s">
        <v>135</v>
      </c>
      <c r="E898" s="42"/>
      <c r="F898" s="216" t="s">
        <v>892</v>
      </c>
      <c r="G898" s="42"/>
      <c r="H898" s="42"/>
      <c r="I898" s="217"/>
      <c r="J898" s="42"/>
      <c r="K898" s="42"/>
      <c r="L898" s="46"/>
      <c r="M898" s="218"/>
      <c r="N898" s="219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135</v>
      </c>
      <c r="AU898" s="19" t="s">
        <v>85</v>
      </c>
    </row>
    <row r="899" s="2" customFormat="1">
      <c r="A899" s="40"/>
      <c r="B899" s="41"/>
      <c r="C899" s="42"/>
      <c r="D899" s="220" t="s">
        <v>137</v>
      </c>
      <c r="E899" s="42"/>
      <c r="F899" s="221" t="s">
        <v>893</v>
      </c>
      <c r="G899" s="42"/>
      <c r="H899" s="42"/>
      <c r="I899" s="217"/>
      <c r="J899" s="42"/>
      <c r="K899" s="42"/>
      <c r="L899" s="46"/>
      <c r="M899" s="218"/>
      <c r="N899" s="219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137</v>
      </c>
      <c r="AU899" s="19" t="s">
        <v>85</v>
      </c>
    </row>
    <row r="900" s="2" customFormat="1" ht="16.5" customHeight="1">
      <c r="A900" s="40"/>
      <c r="B900" s="41"/>
      <c r="C900" s="202" t="s">
        <v>894</v>
      </c>
      <c r="D900" s="202" t="s">
        <v>128</v>
      </c>
      <c r="E900" s="203" t="s">
        <v>895</v>
      </c>
      <c r="F900" s="204" t="s">
        <v>896</v>
      </c>
      <c r="G900" s="205" t="s">
        <v>285</v>
      </c>
      <c r="H900" s="206">
        <v>160</v>
      </c>
      <c r="I900" s="207"/>
      <c r="J900" s="208">
        <f>ROUND(I900*H900,2)</f>
        <v>0</v>
      </c>
      <c r="K900" s="204" t="s">
        <v>132</v>
      </c>
      <c r="L900" s="46"/>
      <c r="M900" s="209" t="s">
        <v>19</v>
      </c>
      <c r="N900" s="210" t="s">
        <v>46</v>
      </c>
      <c r="O900" s="86"/>
      <c r="P900" s="211">
        <f>O900*H900</f>
        <v>0</v>
      </c>
      <c r="Q900" s="211">
        <v>0</v>
      </c>
      <c r="R900" s="211">
        <f>Q900*H900</f>
        <v>0</v>
      </c>
      <c r="S900" s="211">
        <v>0</v>
      </c>
      <c r="T900" s="212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13" t="s">
        <v>666</v>
      </c>
      <c r="AT900" s="213" t="s">
        <v>128</v>
      </c>
      <c r="AU900" s="213" t="s">
        <v>85</v>
      </c>
      <c r="AY900" s="19" t="s">
        <v>126</v>
      </c>
      <c r="BE900" s="214">
        <f>IF(N900="základní",J900,0)</f>
        <v>0</v>
      </c>
      <c r="BF900" s="214">
        <f>IF(N900="snížená",J900,0)</f>
        <v>0</v>
      </c>
      <c r="BG900" s="214">
        <f>IF(N900="zákl. přenesená",J900,0)</f>
        <v>0</v>
      </c>
      <c r="BH900" s="214">
        <f>IF(N900="sníž. přenesená",J900,0)</f>
        <v>0</v>
      </c>
      <c r="BI900" s="214">
        <f>IF(N900="nulová",J900,0)</f>
        <v>0</v>
      </c>
      <c r="BJ900" s="19" t="s">
        <v>83</v>
      </c>
      <c r="BK900" s="214">
        <f>ROUND(I900*H900,2)</f>
        <v>0</v>
      </c>
      <c r="BL900" s="19" t="s">
        <v>666</v>
      </c>
      <c r="BM900" s="213" t="s">
        <v>897</v>
      </c>
    </row>
    <row r="901" s="2" customFormat="1">
      <c r="A901" s="40"/>
      <c r="B901" s="41"/>
      <c r="C901" s="42"/>
      <c r="D901" s="215" t="s">
        <v>135</v>
      </c>
      <c r="E901" s="42"/>
      <c r="F901" s="216" t="s">
        <v>898</v>
      </c>
      <c r="G901" s="42"/>
      <c r="H901" s="42"/>
      <c r="I901" s="217"/>
      <c r="J901" s="42"/>
      <c r="K901" s="42"/>
      <c r="L901" s="46"/>
      <c r="M901" s="218"/>
      <c r="N901" s="219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135</v>
      </c>
      <c r="AU901" s="19" t="s">
        <v>85</v>
      </c>
    </row>
    <row r="902" s="2" customFormat="1">
      <c r="A902" s="40"/>
      <c r="B902" s="41"/>
      <c r="C902" s="42"/>
      <c r="D902" s="220" t="s">
        <v>137</v>
      </c>
      <c r="E902" s="42"/>
      <c r="F902" s="221" t="s">
        <v>899</v>
      </c>
      <c r="G902" s="42"/>
      <c r="H902" s="42"/>
      <c r="I902" s="217"/>
      <c r="J902" s="42"/>
      <c r="K902" s="42"/>
      <c r="L902" s="46"/>
      <c r="M902" s="218"/>
      <c r="N902" s="219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137</v>
      </c>
      <c r="AU902" s="19" t="s">
        <v>85</v>
      </c>
    </row>
    <row r="903" s="2" customFormat="1" ht="16.5" customHeight="1">
      <c r="A903" s="40"/>
      <c r="B903" s="41"/>
      <c r="C903" s="202" t="s">
        <v>900</v>
      </c>
      <c r="D903" s="202" t="s">
        <v>128</v>
      </c>
      <c r="E903" s="203" t="s">
        <v>901</v>
      </c>
      <c r="F903" s="204" t="s">
        <v>902</v>
      </c>
      <c r="G903" s="205" t="s">
        <v>285</v>
      </c>
      <c r="H903" s="206">
        <v>160</v>
      </c>
      <c r="I903" s="207"/>
      <c r="J903" s="208">
        <f>ROUND(I903*H903,2)</f>
        <v>0</v>
      </c>
      <c r="K903" s="204" t="s">
        <v>132</v>
      </c>
      <c r="L903" s="46"/>
      <c r="M903" s="209" t="s">
        <v>19</v>
      </c>
      <c r="N903" s="210" t="s">
        <v>46</v>
      </c>
      <c r="O903" s="86"/>
      <c r="P903" s="211">
        <f>O903*H903</f>
        <v>0</v>
      </c>
      <c r="Q903" s="211">
        <v>6.0000000000000002E-05</v>
      </c>
      <c r="R903" s="211">
        <f>Q903*H903</f>
        <v>0.0096000000000000009</v>
      </c>
      <c r="S903" s="211">
        <v>0</v>
      </c>
      <c r="T903" s="212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13" t="s">
        <v>666</v>
      </c>
      <c r="AT903" s="213" t="s">
        <v>128</v>
      </c>
      <c r="AU903" s="213" t="s">
        <v>85</v>
      </c>
      <c r="AY903" s="19" t="s">
        <v>126</v>
      </c>
      <c r="BE903" s="214">
        <f>IF(N903="základní",J903,0)</f>
        <v>0</v>
      </c>
      <c r="BF903" s="214">
        <f>IF(N903="snížená",J903,0)</f>
        <v>0</v>
      </c>
      <c r="BG903" s="214">
        <f>IF(N903="zákl. přenesená",J903,0)</f>
        <v>0</v>
      </c>
      <c r="BH903" s="214">
        <f>IF(N903="sníž. přenesená",J903,0)</f>
        <v>0</v>
      </c>
      <c r="BI903" s="214">
        <f>IF(N903="nulová",J903,0)</f>
        <v>0</v>
      </c>
      <c r="BJ903" s="19" t="s">
        <v>83</v>
      </c>
      <c r="BK903" s="214">
        <f>ROUND(I903*H903,2)</f>
        <v>0</v>
      </c>
      <c r="BL903" s="19" t="s">
        <v>666</v>
      </c>
      <c r="BM903" s="213" t="s">
        <v>903</v>
      </c>
    </row>
    <row r="904" s="2" customFormat="1">
      <c r="A904" s="40"/>
      <c r="B904" s="41"/>
      <c r="C904" s="42"/>
      <c r="D904" s="215" t="s">
        <v>135</v>
      </c>
      <c r="E904" s="42"/>
      <c r="F904" s="216" t="s">
        <v>904</v>
      </c>
      <c r="G904" s="42"/>
      <c r="H904" s="42"/>
      <c r="I904" s="217"/>
      <c r="J904" s="42"/>
      <c r="K904" s="42"/>
      <c r="L904" s="46"/>
      <c r="M904" s="218"/>
      <c r="N904" s="219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135</v>
      </c>
      <c r="AU904" s="19" t="s">
        <v>85</v>
      </c>
    </row>
    <row r="905" s="2" customFormat="1">
      <c r="A905" s="40"/>
      <c r="B905" s="41"/>
      <c r="C905" s="42"/>
      <c r="D905" s="220" t="s">
        <v>137</v>
      </c>
      <c r="E905" s="42"/>
      <c r="F905" s="221" t="s">
        <v>905</v>
      </c>
      <c r="G905" s="42"/>
      <c r="H905" s="42"/>
      <c r="I905" s="217"/>
      <c r="J905" s="42"/>
      <c r="K905" s="42"/>
      <c r="L905" s="46"/>
      <c r="M905" s="218"/>
      <c r="N905" s="219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137</v>
      </c>
      <c r="AU905" s="19" t="s">
        <v>85</v>
      </c>
    </row>
    <row r="906" s="2" customFormat="1" ht="16.5" customHeight="1">
      <c r="A906" s="40"/>
      <c r="B906" s="41"/>
      <c r="C906" s="202" t="s">
        <v>906</v>
      </c>
      <c r="D906" s="202" t="s">
        <v>128</v>
      </c>
      <c r="E906" s="203" t="s">
        <v>907</v>
      </c>
      <c r="F906" s="204" t="s">
        <v>908</v>
      </c>
      <c r="G906" s="205" t="s">
        <v>285</v>
      </c>
      <c r="H906" s="206">
        <v>160</v>
      </c>
      <c r="I906" s="207"/>
      <c r="J906" s="208">
        <f>ROUND(I906*H906,2)</f>
        <v>0</v>
      </c>
      <c r="K906" s="204" t="s">
        <v>132</v>
      </c>
      <c r="L906" s="46"/>
      <c r="M906" s="209" t="s">
        <v>19</v>
      </c>
      <c r="N906" s="210" t="s">
        <v>46</v>
      </c>
      <c r="O906" s="86"/>
      <c r="P906" s="211">
        <f>O906*H906</f>
        <v>0</v>
      </c>
      <c r="Q906" s="211">
        <v>0</v>
      </c>
      <c r="R906" s="211">
        <f>Q906*H906</f>
        <v>0</v>
      </c>
      <c r="S906" s="211">
        <v>0</v>
      </c>
      <c r="T906" s="212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13" t="s">
        <v>666</v>
      </c>
      <c r="AT906" s="213" t="s">
        <v>128</v>
      </c>
      <c r="AU906" s="213" t="s">
        <v>85</v>
      </c>
      <c r="AY906" s="19" t="s">
        <v>126</v>
      </c>
      <c r="BE906" s="214">
        <f>IF(N906="základní",J906,0)</f>
        <v>0</v>
      </c>
      <c r="BF906" s="214">
        <f>IF(N906="snížená",J906,0)</f>
        <v>0</v>
      </c>
      <c r="BG906" s="214">
        <f>IF(N906="zákl. přenesená",J906,0)</f>
        <v>0</v>
      </c>
      <c r="BH906" s="214">
        <f>IF(N906="sníž. přenesená",J906,0)</f>
        <v>0</v>
      </c>
      <c r="BI906" s="214">
        <f>IF(N906="nulová",J906,0)</f>
        <v>0</v>
      </c>
      <c r="BJ906" s="19" t="s">
        <v>83</v>
      </c>
      <c r="BK906" s="214">
        <f>ROUND(I906*H906,2)</f>
        <v>0</v>
      </c>
      <c r="BL906" s="19" t="s">
        <v>666</v>
      </c>
      <c r="BM906" s="213" t="s">
        <v>909</v>
      </c>
    </row>
    <row r="907" s="2" customFormat="1">
      <c r="A907" s="40"/>
      <c r="B907" s="41"/>
      <c r="C907" s="42"/>
      <c r="D907" s="215" t="s">
        <v>135</v>
      </c>
      <c r="E907" s="42"/>
      <c r="F907" s="216" t="s">
        <v>910</v>
      </c>
      <c r="G907" s="42"/>
      <c r="H907" s="42"/>
      <c r="I907" s="217"/>
      <c r="J907" s="42"/>
      <c r="K907" s="42"/>
      <c r="L907" s="46"/>
      <c r="M907" s="218"/>
      <c r="N907" s="219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135</v>
      </c>
      <c r="AU907" s="19" t="s">
        <v>85</v>
      </c>
    </row>
    <row r="908" s="2" customFormat="1">
      <c r="A908" s="40"/>
      <c r="B908" s="41"/>
      <c r="C908" s="42"/>
      <c r="D908" s="220" t="s">
        <v>137</v>
      </c>
      <c r="E908" s="42"/>
      <c r="F908" s="221" t="s">
        <v>911</v>
      </c>
      <c r="G908" s="42"/>
      <c r="H908" s="42"/>
      <c r="I908" s="217"/>
      <c r="J908" s="42"/>
      <c r="K908" s="42"/>
      <c r="L908" s="46"/>
      <c r="M908" s="218"/>
      <c r="N908" s="219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137</v>
      </c>
      <c r="AU908" s="19" t="s">
        <v>85</v>
      </c>
    </row>
    <row r="909" s="14" customFormat="1">
      <c r="A909" s="14"/>
      <c r="B909" s="233"/>
      <c r="C909" s="234"/>
      <c r="D909" s="215" t="s">
        <v>141</v>
      </c>
      <c r="E909" s="235" t="s">
        <v>19</v>
      </c>
      <c r="F909" s="236" t="s">
        <v>912</v>
      </c>
      <c r="G909" s="234"/>
      <c r="H909" s="237">
        <v>160</v>
      </c>
      <c r="I909" s="238"/>
      <c r="J909" s="234"/>
      <c r="K909" s="234"/>
      <c r="L909" s="239"/>
      <c r="M909" s="240"/>
      <c r="N909" s="241"/>
      <c r="O909" s="241"/>
      <c r="P909" s="241"/>
      <c r="Q909" s="241"/>
      <c r="R909" s="241"/>
      <c r="S909" s="241"/>
      <c r="T909" s="24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3" t="s">
        <v>141</v>
      </c>
      <c r="AU909" s="243" t="s">
        <v>85</v>
      </c>
      <c r="AV909" s="14" t="s">
        <v>85</v>
      </c>
      <c r="AW909" s="14" t="s">
        <v>35</v>
      </c>
      <c r="AX909" s="14" t="s">
        <v>83</v>
      </c>
      <c r="AY909" s="243" t="s">
        <v>126</v>
      </c>
    </row>
    <row r="910" s="2" customFormat="1" ht="16.5" customHeight="1">
      <c r="A910" s="40"/>
      <c r="B910" s="41"/>
      <c r="C910" s="266" t="s">
        <v>913</v>
      </c>
      <c r="D910" s="266" t="s">
        <v>339</v>
      </c>
      <c r="E910" s="267" t="s">
        <v>914</v>
      </c>
      <c r="F910" s="268" t="s">
        <v>915</v>
      </c>
      <c r="G910" s="269" t="s">
        <v>285</v>
      </c>
      <c r="H910" s="270">
        <v>176</v>
      </c>
      <c r="I910" s="271"/>
      <c r="J910" s="272">
        <f>ROUND(I910*H910,2)</f>
        <v>0</v>
      </c>
      <c r="K910" s="268" t="s">
        <v>132</v>
      </c>
      <c r="L910" s="273"/>
      <c r="M910" s="274" t="s">
        <v>19</v>
      </c>
      <c r="N910" s="275" t="s">
        <v>46</v>
      </c>
      <c r="O910" s="86"/>
      <c r="P910" s="211">
        <f>O910*H910</f>
        <v>0</v>
      </c>
      <c r="Q910" s="211">
        <v>0.00055000000000000003</v>
      </c>
      <c r="R910" s="211">
        <f>Q910*H910</f>
        <v>0.096800000000000011</v>
      </c>
      <c r="S910" s="211">
        <v>0</v>
      </c>
      <c r="T910" s="212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3" t="s">
        <v>520</v>
      </c>
      <c r="AT910" s="213" t="s">
        <v>339</v>
      </c>
      <c r="AU910" s="213" t="s">
        <v>85</v>
      </c>
      <c r="AY910" s="19" t="s">
        <v>126</v>
      </c>
      <c r="BE910" s="214">
        <f>IF(N910="základní",J910,0)</f>
        <v>0</v>
      </c>
      <c r="BF910" s="214">
        <f>IF(N910="snížená",J910,0)</f>
        <v>0</v>
      </c>
      <c r="BG910" s="214">
        <f>IF(N910="zákl. přenesená",J910,0)</f>
        <v>0</v>
      </c>
      <c r="BH910" s="214">
        <f>IF(N910="sníž. přenesená",J910,0)</f>
        <v>0</v>
      </c>
      <c r="BI910" s="214">
        <f>IF(N910="nulová",J910,0)</f>
        <v>0</v>
      </c>
      <c r="BJ910" s="19" t="s">
        <v>83</v>
      </c>
      <c r="BK910" s="214">
        <f>ROUND(I910*H910,2)</f>
        <v>0</v>
      </c>
      <c r="BL910" s="19" t="s">
        <v>520</v>
      </c>
      <c r="BM910" s="213" t="s">
        <v>916</v>
      </c>
    </row>
    <row r="911" s="2" customFormat="1">
      <c r="A911" s="40"/>
      <c r="B911" s="41"/>
      <c r="C911" s="42"/>
      <c r="D911" s="215" t="s">
        <v>135</v>
      </c>
      <c r="E911" s="42"/>
      <c r="F911" s="216" t="s">
        <v>915</v>
      </c>
      <c r="G911" s="42"/>
      <c r="H911" s="42"/>
      <c r="I911" s="217"/>
      <c r="J911" s="42"/>
      <c r="K911" s="42"/>
      <c r="L911" s="46"/>
      <c r="M911" s="218"/>
      <c r="N911" s="219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135</v>
      </c>
      <c r="AU911" s="19" t="s">
        <v>85</v>
      </c>
    </row>
    <row r="912" s="14" customFormat="1">
      <c r="A912" s="14"/>
      <c r="B912" s="233"/>
      <c r="C912" s="234"/>
      <c r="D912" s="215" t="s">
        <v>141</v>
      </c>
      <c r="E912" s="234"/>
      <c r="F912" s="236" t="s">
        <v>917</v>
      </c>
      <c r="G912" s="234"/>
      <c r="H912" s="237">
        <v>176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3" t="s">
        <v>141</v>
      </c>
      <c r="AU912" s="243" t="s">
        <v>85</v>
      </c>
      <c r="AV912" s="14" t="s">
        <v>85</v>
      </c>
      <c r="AW912" s="14" t="s">
        <v>4</v>
      </c>
      <c r="AX912" s="14" t="s">
        <v>83</v>
      </c>
      <c r="AY912" s="243" t="s">
        <v>126</v>
      </c>
    </row>
    <row r="913" s="2" customFormat="1" ht="16.5" customHeight="1">
      <c r="A913" s="40"/>
      <c r="B913" s="41"/>
      <c r="C913" s="202" t="s">
        <v>918</v>
      </c>
      <c r="D913" s="202" t="s">
        <v>128</v>
      </c>
      <c r="E913" s="203" t="s">
        <v>919</v>
      </c>
      <c r="F913" s="204" t="s">
        <v>920</v>
      </c>
      <c r="G913" s="205" t="s">
        <v>285</v>
      </c>
      <c r="H913" s="206">
        <v>160</v>
      </c>
      <c r="I913" s="207"/>
      <c r="J913" s="208">
        <f>ROUND(I913*H913,2)</f>
        <v>0</v>
      </c>
      <c r="K913" s="204" t="s">
        <v>132</v>
      </c>
      <c r="L913" s="46"/>
      <c r="M913" s="209" t="s">
        <v>19</v>
      </c>
      <c r="N913" s="210" t="s">
        <v>46</v>
      </c>
      <c r="O913" s="86"/>
      <c r="P913" s="211">
        <f>O913*H913</f>
        <v>0</v>
      </c>
      <c r="Q913" s="211">
        <v>0</v>
      </c>
      <c r="R913" s="211">
        <f>Q913*H913</f>
        <v>0</v>
      </c>
      <c r="S913" s="211">
        <v>0</v>
      </c>
      <c r="T913" s="212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13" t="s">
        <v>666</v>
      </c>
      <c r="AT913" s="213" t="s">
        <v>128</v>
      </c>
      <c r="AU913" s="213" t="s">
        <v>85</v>
      </c>
      <c r="AY913" s="19" t="s">
        <v>126</v>
      </c>
      <c r="BE913" s="214">
        <f>IF(N913="základní",J913,0)</f>
        <v>0</v>
      </c>
      <c r="BF913" s="214">
        <f>IF(N913="snížená",J913,0)</f>
        <v>0</v>
      </c>
      <c r="BG913" s="214">
        <f>IF(N913="zákl. přenesená",J913,0)</f>
        <v>0</v>
      </c>
      <c r="BH913" s="214">
        <f>IF(N913="sníž. přenesená",J913,0)</f>
        <v>0</v>
      </c>
      <c r="BI913" s="214">
        <f>IF(N913="nulová",J913,0)</f>
        <v>0</v>
      </c>
      <c r="BJ913" s="19" t="s">
        <v>83</v>
      </c>
      <c r="BK913" s="214">
        <f>ROUND(I913*H913,2)</f>
        <v>0</v>
      </c>
      <c r="BL913" s="19" t="s">
        <v>666</v>
      </c>
      <c r="BM913" s="213" t="s">
        <v>921</v>
      </c>
    </row>
    <row r="914" s="2" customFormat="1">
      <c r="A914" s="40"/>
      <c r="B914" s="41"/>
      <c r="C914" s="42"/>
      <c r="D914" s="215" t="s">
        <v>135</v>
      </c>
      <c r="E914" s="42"/>
      <c r="F914" s="216" t="s">
        <v>922</v>
      </c>
      <c r="G914" s="42"/>
      <c r="H914" s="42"/>
      <c r="I914" s="217"/>
      <c r="J914" s="42"/>
      <c r="K914" s="42"/>
      <c r="L914" s="46"/>
      <c r="M914" s="218"/>
      <c r="N914" s="219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135</v>
      </c>
      <c r="AU914" s="19" t="s">
        <v>85</v>
      </c>
    </row>
    <row r="915" s="2" customFormat="1">
      <c r="A915" s="40"/>
      <c r="B915" s="41"/>
      <c r="C915" s="42"/>
      <c r="D915" s="220" t="s">
        <v>137</v>
      </c>
      <c r="E915" s="42"/>
      <c r="F915" s="221" t="s">
        <v>923</v>
      </c>
      <c r="G915" s="42"/>
      <c r="H915" s="42"/>
      <c r="I915" s="217"/>
      <c r="J915" s="42"/>
      <c r="K915" s="42"/>
      <c r="L915" s="46"/>
      <c r="M915" s="218"/>
      <c r="N915" s="219"/>
      <c r="O915" s="86"/>
      <c r="P915" s="86"/>
      <c r="Q915" s="86"/>
      <c r="R915" s="86"/>
      <c r="S915" s="86"/>
      <c r="T915" s="87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137</v>
      </c>
      <c r="AU915" s="19" t="s">
        <v>85</v>
      </c>
    </row>
    <row r="916" s="14" customFormat="1">
      <c r="A916" s="14"/>
      <c r="B916" s="233"/>
      <c r="C916" s="234"/>
      <c r="D916" s="215" t="s">
        <v>141</v>
      </c>
      <c r="E916" s="235" t="s">
        <v>19</v>
      </c>
      <c r="F916" s="236" t="s">
        <v>924</v>
      </c>
      <c r="G916" s="234"/>
      <c r="H916" s="237">
        <v>160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3" t="s">
        <v>141</v>
      </c>
      <c r="AU916" s="243" t="s">
        <v>85</v>
      </c>
      <c r="AV916" s="14" t="s">
        <v>85</v>
      </c>
      <c r="AW916" s="14" t="s">
        <v>35</v>
      </c>
      <c r="AX916" s="14" t="s">
        <v>83</v>
      </c>
      <c r="AY916" s="243" t="s">
        <v>126</v>
      </c>
    </row>
    <row r="917" s="12" customFormat="1" ht="25.92" customHeight="1">
      <c r="A917" s="12"/>
      <c r="B917" s="186"/>
      <c r="C917" s="187"/>
      <c r="D917" s="188" t="s">
        <v>74</v>
      </c>
      <c r="E917" s="189" t="s">
        <v>925</v>
      </c>
      <c r="F917" s="189" t="s">
        <v>926</v>
      </c>
      <c r="G917" s="187"/>
      <c r="H917" s="187"/>
      <c r="I917" s="190"/>
      <c r="J917" s="191">
        <f>BK917</f>
        <v>0</v>
      </c>
      <c r="K917" s="187"/>
      <c r="L917" s="192"/>
      <c r="M917" s="193"/>
      <c r="N917" s="194"/>
      <c r="O917" s="194"/>
      <c r="P917" s="195">
        <f>P918+P931+P935+P942</f>
        <v>0</v>
      </c>
      <c r="Q917" s="194"/>
      <c r="R917" s="195">
        <f>R918+R931+R935+R942</f>
        <v>0</v>
      </c>
      <c r="S917" s="194"/>
      <c r="T917" s="196">
        <f>T918+T931+T935+T942</f>
        <v>0</v>
      </c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R917" s="197" t="s">
        <v>181</v>
      </c>
      <c r="AT917" s="198" t="s">
        <v>74</v>
      </c>
      <c r="AU917" s="198" t="s">
        <v>75</v>
      </c>
      <c r="AY917" s="197" t="s">
        <v>126</v>
      </c>
      <c r="BK917" s="199">
        <f>BK918+BK931+BK935+BK942</f>
        <v>0</v>
      </c>
    </row>
    <row r="918" s="12" customFormat="1" ht="22.8" customHeight="1">
      <c r="A918" s="12"/>
      <c r="B918" s="186"/>
      <c r="C918" s="187"/>
      <c r="D918" s="188" t="s">
        <v>74</v>
      </c>
      <c r="E918" s="200" t="s">
        <v>927</v>
      </c>
      <c r="F918" s="200" t="s">
        <v>928</v>
      </c>
      <c r="G918" s="187"/>
      <c r="H918" s="187"/>
      <c r="I918" s="190"/>
      <c r="J918" s="201">
        <f>BK918</f>
        <v>0</v>
      </c>
      <c r="K918" s="187"/>
      <c r="L918" s="192"/>
      <c r="M918" s="193"/>
      <c r="N918" s="194"/>
      <c r="O918" s="194"/>
      <c r="P918" s="195">
        <f>SUM(P919:P930)</f>
        <v>0</v>
      </c>
      <c r="Q918" s="194"/>
      <c r="R918" s="195">
        <f>SUM(R919:R930)</f>
        <v>0</v>
      </c>
      <c r="S918" s="194"/>
      <c r="T918" s="196">
        <f>SUM(T919:T930)</f>
        <v>0</v>
      </c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R918" s="197" t="s">
        <v>181</v>
      </c>
      <c r="AT918" s="198" t="s">
        <v>74</v>
      </c>
      <c r="AU918" s="198" t="s">
        <v>83</v>
      </c>
      <c r="AY918" s="197" t="s">
        <v>126</v>
      </c>
      <c r="BK918" s="199">
        <f>SUM(BK919:BK930)</f>
        <v>0</v>
      </c>
    </row>
    <row r="919" s="2" customFormat="1" ht="16.5" customHeight="1">
      <c r="A919" s="40"/>
      <c r="B919" s="41"/>
      <c r="C919" s="202" t="s">
        <v>929</v>
      </c>
      <c r="D919" s="202" t="s">
        <v>128</v>
      </c>
      <c r="E919" s="203" t="s">
        <v>930</v>
      </c>
      <c r="F919" s="204" t="s">
        <v>931</v>
      </c>
      <c r="G919" s="205" t="s">
        <v>932</v>
      </c>
      <c r="H919" s="206">
        <v>1</v>
      </c>
      <c r="I919" s="207"/>
      <c r="J919" s="208">
        <f>ROUND(I919*H919,2)</f>
        <v>0</v>
      </c>
      <c r="K919" s="204" t="s">
        <v>132</v>
      </c>
      <c r="L919" s="46"/>
      <c r="M919" s="209" t="s">
        <v>19</v>
      </c>
      <c r="N919" s="210" t="s">
        <v>46</v>
      </c>
      <c r="O919" s="86"/>
      <c r="P919" s="211">
        <f>O919*H919</f>
        <v>0</v>
      </c>
      <c r="Q919" s="211">
        <v>0</v>
      </c>
      <c r="R919" s="211">
        <f>Q919*H919</f>
        <v>0</v>
      </c>
      <c r="S919" s="211">
        <v>0</v>
      </c>
      <c r="T919" s="212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13" t="s">
        <v>933</v>
      </c>
      <c r="AT919" s="213" t="s">
        <v>128</v>
      </c>
      <c r="AU919" s="213" t="s">
        <v>85</v>
      </c>
      <c r="AY919" s="19" t="s">
        <v>126</v>
      </c>
      <c r="BE919" s="214">
        <f>IF(N919="základní",J919,0)</f>
        <v>0</v>
      </c>
      <c r="BF919" s="214">
        <f>IF(N919="snížená",J919,0)</f>
        <v>0</v>
      </c>
      <c r="BG919" s="214">
        <f>IF(N919="zákl. přenesená",J919,0)</f>
        <v>0</v>
      </c>
      <c r="BH919" s="214">
        <f>IF(N919="sníž. přenesená",J919,0)</f>
        <v>0</v>
      </c>
      <c r="BI919" s="214">
        <f>IF(N919="nulová",J919,0)</f>
        <v>0</v>
      </c>
      <c r="BJ919" s="19" t="s">
        <v>83</v>
      </c>
      <c r="BK919" s="214">
        <f>ROUND(I919*H919,2)</f>
        <v>0</v>
      </c>
      <c r="BL919" s="19" t="s">
        <v>933</v>
      </c>
      <c r="BM919" s="213" t="s">
        <v>934</v>
      </c>
    </row>
    <row r="920" s="2" customFormat="1">
      <c r="A920" s="40"/>
      <c r="B920" s="41"/>
      <c r="C920" s="42"/>
      <c r="D920" s="215" t="s">
        <v>135</v>
      </c>
      <c r="E920" s="42"/>
      <c r="F920" s="216" t="s">
        <v>931</v>
      </c>
      <c r="G920" s="42"/>
      <c r="H920" s="42"/>
      <c r="I920" s="217"/>
      <c r="J920" s="42"/>
      <c r="K920" s="42"/>
      <c r="L920" s="46"/>
      <c r="M920" s="218"/>
      <c r="N920" s="219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135</v>
      </c>
      <c r="AU920" s="19" t="s">
        <v>85</v>
      </c>
    </row>
    <row r="921" s="2" customFormat="1">
      <c r="A921" s="40"/>
      <c r="B921" s="41"/>
      <c r="C921" s="42"/>
      <c r="D921" s="220" t="s">
        <v>137</v>
      </c>
      <c r="E921" s="42"/>
      <c r="F921" s="221" t="s">
        <v>935</v>
      </c>
      <c r="G921" s="42"/>
      <c r="H921" s="42"/>
      <c r="I921" s="217"/>
      <c r="J921" s="42"/>
      <c r="K921" s="42"/>
      <c r="L921" s="46"/>
      <c r="M921" s="218"/>
      <c r="N921" s="219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137</v>
      </c>
      <c r="AU921" s="19" t="s">
        <v>85</v>
      </c>
    </row>
    <row r="922" s="2" customFormat="1" ht="16.5" customHeight="1">
      <c r="A922" s="40"/>
      <c r="B922" s="41"/>
      <c r="C922" s="202" t="s">
        <v>936</v>
      </c>
      <c r="D922" s="202" t="s">
        <v>128</v>
      </c>
      <c r="E922" s="203" t="s">
        <v>937</v>
      </c>
      <c r="F922" s="204" t="s">
        <v>938</v>
      </c>
      <c r="G922" s="205" t="s">
        <v>932</v>
      </c>
      <c r="H922" s="206">
        <v>1</v>
      </c>
      <c r="I922" s="207"/>
      <c r="J922" s="208">
        <f>ROUND(I922*H922,2)</f>
        <v>0</v>
      </c>
      <c r="K922" s="204" t="s">
        <v>132</v>
      </c>
      <c r="L922" s="46"/>
      <c r="M922" s="209" t="s">
        <v>19</v>
      </c>
      <c r="N922" s="210" t="s">
        <v>46</v>
      </c>
      <c r="O922" s="86"/>
      <c r="P922" s="211">
        <f>O922*H922</f>
        <v>0</v>
      </c>
      <c r="Q922" s="211">
        <v>0</v>
      </c>
      <c r="R922" s="211">
        <f>Q922*H922</f>
        <v>0</v>
      </c>
      <c r="S922" s="211">
        <v>0</v>
      </c>
      <c r="T922" s="212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13" t="s">
        <v>933</v>
      </c>
      <c r="AT922" s="213" t="s">
        <v>128</v>
      </c>
      <c r="AU922" s="213" t="s">
        <v>85</v>
      </c>
      <c r="AY922" s="19" t="s">
        <v>126</v>
      </c>
      <c r="BE922" s="214">
        <f>IF(N922="základní",J922,0)</f>
        <v>0</v>
      </c>
      <c r="BF922" s="214">
        <f>IF(N922="snížená",J922,0)</f>
        <v>0</v>
      </c>
      <c r="BG922" s="214">
        <f>IF(N922="zákl. přenesená",J922,0)</f>
        <v>0</v>
      </c>
      <c r="BH922" s="214">
        <f>IF(N922="sníž. přenesená",J922,0)</f>
        <v>0</v>
      </c>
      <c r="BI922" s="214">
        <f>IF(N922="nulová",J922,0)</f>
        <v>0</v>
      </c>
      <c r="BJ922" s="19" t="s">
        <v>83</v>
      </c>
      <c r="BK922" s="214">
        <f>ROUND(I922*H922,2)</f>
        <v>0</v>
      </c>
      <c r="BL922" s="19" t="s">
        <v>933</v>
      </c>
      <c r="BM922" s="213" t="s">
        <v>939</v>
      </c>
    </row>
    <row r="923" s="2" customFormat="1">
      <c r="A923" s="40"/>
      <c r="B923" s="41"/>
      <c r="C923" s="42"/>
      <c r="D923" s="215" t="s">
        <v>135</v>
      </c>
      <c r="E923" s="42"/>
      <c r="F923" s="216" t="s">
        <v>938</v>
      </c>
      <c r="G923" s="42"/>
      <c r="H923" s="42"/>
      <c r="I923" s="217"/>
      <c r="J923" s="42"/>
      <c r="K923" s="42"/>
      <c r="L923" s="46"/>
      <c r="M923" s="218"/>
      <c r="N923" s="219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135</v>
      </c>
      <c r="AU923" s="19" t="s">
        <v>85</v>
      </c>
    </row>
    <row r="924" s="2" customFormat="1">
      <c r="A924" s="40"/>
      <c r="B924" s="41"/>
      <c r="C924" s="42"/>
      <c r="D924" s="220" t="s">
        <v>137</v>
      </c>
      <c r="E924" s="42"/>
      <c r="F924" s="221" t="s">
        <v>940</v>
      </c>
      <c r="G924" s="42"/>
      <c r="H924" s="42"/>
      <c r="I924" s="217"/>
      <c r="J924" s="42"/>
      <c r="K924" s="42"/>
      <c r="L924" s="46"/>
      <c r="M924" s="218"/>
      <c r="N924" s="219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137</v>
      </c>
      <c r="AU924" s="19" t="s">
        <v>85</v>
      </c>
    </row>
    <row r="925" s="2" customFormat="1" ht="16.5" customHeight="1">
      <c r="A925" s="40"/>
      <c r="B925" s="41"/>
      <c r="C925" s="202" t="s">
        <v>941</v>
      </c>
      <c r="D925" s="202" t="s">
        <v>128</v>
      </c>
      <c r="E925" s="203" t="s">
        <v>942</v>
      </c>
      <c r="F925" s="204" t="s">
        <v>943</v>
      </c>
      <c r="G925" s="205" t="s">
        <v>932</v>
      </c>
      <c r="H925" s="206">
        <v>1</v>
      </c>
      <c r="I925" s="207"/>
      <c r="J925" s="208">
        <f>ROUND(I925*H925,2)</f>
        <v>0</v>
      </c>
      <c r="K925" s="204" t="s">
        <v>132</v>
      </c>
      <c r="L925" s="46"/>
      <c r="M925" s="209" t="s">
        <v>19</v>
      </c>
      <c r="N925" s="210" t="s">
        <v>46</v>
      </c>
      <c r="O925" s="86"/>
      <c r="P925" s="211">
        <f>O925*H925</f>
        <v>0</v>
      </c>
      <c r="Q925" s="211">
        <v>0</v>
      </c>
      <c r="R925" s="211">
        <f>Q925*H925</f>
        <v>0</v>
      </c>
      <c r="S925" s="211">
        <v>0</v>
      </c>
      <c r="T925" s="212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13" t="s">
        <v>933</v>
      </c>
      <c r="AT925" s="213" t="s">
        <v>128</v>
      </c>
      <c r="AU925" s="213" t="s">
        <v>85</v>
      </c>
      <c r="AY925" s="19" t="s">
        <v>126</v>
      </c>
      <c r="BE925" s="214">
        <f>IF(N925="základní",J925,0)</f>
        <v>0</v>
      </c>
      <c r="BF925" s="214">
        <f>IF(N925="snížená",J925,0)</f>
        <v>0</v>
      </c>
      <c r="BG925" s="214">
        <f>IF(N925="zákl. přenesená",J925,0)</f>
        <v>0</v>
      </c>
      <c r="BH925" s="214">
        <f>IF(N925="sníž. přenesená",J925,0)</f>
        <v>0</v>
      </c>
      <c r="BI925" s="214">
        <f>IF(N925="nulová",J925,0)</f>
        <v>0</v>
      </c>
      <c r="BJ925" s="19" t="s">
        <v>83</v>
      </c>
      <c r="BK925" s="214">
        <f>ROUND(I925*H925,2)</f>
        <v>0</v>
      </c>
      <c r="BL925" s="19" t="s">
        <v>933</v>
      </c>
      <c r="BM925" s="213" t="s">
        <v>944</v>
      </c>
    </row>
    <row r="926" s="2" customFormat="1">
      <c r="A926" s="40"/>
      <c r="B926" s="41"/>
      <c r="C926" s="42"/>
      <c r="D926" s="215" t="s">
        <v>135</v>
      </c>
      <c r="E926" s="42"/>
      <c r="F926" s="216" t="s">
        <v>945</v>
      </c>
      <c r="G926" s="42"/>
      <c r="H926" s="42"/>
      <c r="I926" s="217"/>
      <c r="J926" s="42"/>
      <c r="K926" s="42"/>
      <c r="L926" s="46"/>
      <c r="M926" s="218"/>
      <c r="N926" s="219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135</v>
      </c>
      <c r="AU926" s="19" t="s">
        <v>85</v>
      </c>
    </row>
    <row r="927" s="2" customFormat="1">
      <c r="A927" s="40"/>
      <c r="B927" s="41"/>
      <c r="C927" s="42"/>
      <c r="D927" s="220" t="s">
        <v>137</v>
      </c>
      <c r="E927" s="42"/>
      <c r="F927" s="221" t="s">
        <v>946</v>
      </c>
      <c r="G927" s="42"/>
      <c r="H927" s="42"/>
      <c r="I927" s="217"/>
      <c r="J927" s="42"/>
      <c r="K927" s="42"/>
      <c r="L927" s="46"/>
      <c r="M927" s="218"/>
      <c r="N927" s="219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137</v>
      </c>
      <c r="AU927" s="19" t="s">
        <v>85</v>
      </c>
    </row>
    <row r="928" s="2" customFormat="1" ht="16.5" customHeight="1">
      <c r="A928" s="40"/>
      <c r="B928" s="41"/>
      <c r="C928" s="202" t="s">
        <v>947</v>
      </c>
      <c r="D928" s="202" t="s">
        <v>128</v>
      </c>
      <c r="E928" s="203" t="s">
        <v>948</v>
      </c>
      <c r="F928" s="204" t="s">
        <v>949</v>
      </c>
      <c r="G928" s="205" t="s">
        <v>932</v>
      </c>
      <c r="H928" s="206">
        <v>1</v>
      </c>
      <c r="I928" s="207"/>
      <c r="J928" s="208">
        <f>ROUND(I928*H928,2)</f>
        <v>0</v>
      </c>
      <c r="K928" s="204" t="s">
        <v>132</v>
      </c>
      <c r="L928" s="46"/>
      <c r="M928" s="209" t="s">
        <v>19</v>
      </c>
      <c r="N928" s="210" t="s">
        <v>46</v>
      </c>
      <c r="O928" s="86"/>
      <c r="P928" s="211">
        <f>O928*H928</f>
        <v>0</v>
      </c>
      <c r="Q928" s="211">
        <v>0</v>
      </c>
      <c r="R928" s="211">
        <f>Q928*H928</f>
        <v>0</v>
      </c>
      <c r="S928" s="211">
        <v>0</v>
      </c>
      <c r="T928" s="212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13" t="s">
        <v>933</v>
      </c>
      <c r="AT928" s="213" t="s">
        <v>128</v>
      </c>
      <c r="AU928" s="213" t="s">
        <v>85</v>
      </c>
      <c r="AY928" s="19" t="s">
        <v>126</v>
      </c>
      <c r="BE928" s="214">
        <f>IF(N928="základní",J928,0)</f>
        <v>0</v>
      </c>
      <c r="BF928" s="214">
        <f>IF(N928="snížená",J928,0)</f>
        <v>0</v>
      </c>
      <c r="BG928" s="214">
        <f>IF(N928="zákl. přenesená",J928,0)</f>
        <v>0</v>
      </c>
      <c r="BH928" s="214">
        <f>IF(N928="sníž. přenesená",J928,0)</f>
        <v>0</v>
      </c>
      <c r="BI928" s="214">
        <f>IF(N928="nulová",J928,0)</f>
        <v>0</v>
      </c>
      <c r="BJ928" s="19" t="s">
        <v>83</v>
      </c>
      <c r="BK928" s="214">
        <f>ROUND(I928*H928,2)</f>
        <v>0</v>
      </c>
      <c r="BL928" s="19" t="s">
        <v>933</v>
      </c>
      <c r="BM928" s="213" t="s">
        <v>950</v>
      </c>
    </row>
    <row r="929" s="2" customFormat="1">
      <c r="A929" s="40"/>
      <c r="B929" s="41"/>
      <c r="C929" s="42"/>
      <c r="D929" s="215" t="s">
        <v>135</v>
      </c>
      <c r="E929" s="42"/>
      <c r="F929" s="216" t="s">
        <v>949</v>
      </c>
      <c r="G929" s="42"/>
      <c r="H929" s="42"/>
      <c r="I929" s="217"/>
      <c r="J929" s="42"/>
      <c r="K929" s="42"/>
      <c r="L929" s="46"/>
      <c r="M929" s="218"/>
      <c r="N929" s="219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135</v>
      </c>
      <c r="AU929" s="19" t="s">
        <v>85</v>
      </c>
    </row>
    <row r="930" s="2" customFormat="1">
      <c r="A930" s="40"/>
      <c r="B930" s="41"/>
      <c r="C930" s="42"/>
      <c r="D930" s="220" t="s">
        <v>137</v>
      </c>
      <c r="E930" s="42"/>
      <c r="F930" s="221" t="s">
        <v>951</v>
      </c>
      <c r="G930" s="42"/>
      <c r="H930" s="42"/>
      <c r="I930" s="217"/>
      <c r="J930" s="42"/>
      <c r="K930" s="42"/>
      <c r="L930" s="46"/>
      <c r="M930" s="218"/>
      <c r="N930" s="219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137</v>
      </c>
      <c r="AU930" s="19" t="s">
        <v>85</v>
      </c>
    </row>
    <row r="931" s="12" customFormat="1" ht="22.8" customHeight="1">
      <c r="A931" s="12"/>
      <c r="B931" s="186"/>
      <c r="C931" s="187"/>
      <c r="D931" s="188" t="s">
        <v>74</v>
      </c>
      <c r="E931" s="200" t="s">
        <v>952</v>
      </c>
      <c r="F931" s="200" t="s">
        <v>953</v>
      </c>
      <c r="G931" s="187"/>
      <c r="H931" s="187"/>
      <c r="I931" s="190"/>
      <c r="J931" s="201">
        <f>BK931</f>
        <v>0</v>
      </c>
      <c r="K931" s="187"/>
      <c r="L931" s="192"/>
      <c r="M931" s="193"/>
      <c r="N931" s="194"/>
      <c r="O931" s="194"/>
      <c r="P931" s="195">
        <f>SUM(P932:P934)</f>
        <v>0</v>
      </c>
      <c r="Q931" s="194"/>
      <c r="R931" s="195">
        <f>SUM(R932:R934)</f>
        <v>0</v>
      </c>
      <c r="S931" s="194"/>
      <c r="T931" s="196">
        <f>SUM(T932:T934)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197" t="s">
        <v>181</v>
      </c>
      <c r="AT931" s="198" t="s">
        <v>74</v>
      </c>
      <c r="AU931" s="198" t="s">
        <v>83</v>
      </c>
      <c r="AY931" s="197" t="s">
        <v>126</v>
      </c>
      <c r="BK931" s="199">
        <f>SUM(BK932:BK934)</f>
        <v>0</v>
      </c>
    </row>
    <row r="932" s="2" customFormat="1" ht="16.5" customHeight="1">
      <c r="A932" s="40"/>
      <c r="B932" s="41"/>
      <c r="C932" s="202" t="s">
        <v>954</v>
      </c>
      <c r="D932" s="202" t="s">
        <v>128</v>
      </c>
      <c r="E932" s="203" t="s">
        <v>955</v>
      </c>
      <c r="F932" s="204" t="s">
        <v>953</v>
      </c>
      <c r="G932" s="205" t="s">
        <v>932</v>
      </c>
      <c r="H932" s="206">
        <v>1</v>
      </c>
      <c r="I932" s="207"/>
      <c r="J932" s="208">
        <f>ROUND(I932*H932,2)</f>
        <v>0</v>
      </c>
      <c r="K932" s="204" t="s">
        <v>132</v>
      </c>
      <c r="L932" s="46"/>
      <c r="M932" s="209" t="s">
        <v>19</v>
      </c>
      <c r="N932" s="210" t="s">
        <v>46</v>
      </c>
      <c r="O932" s="86"/>
      <c r="P932" s="211">
        <f>O932*H932</f>
        <v>0</v>
      </c>
      <c r="Q932" s="211">
        <v>0</v>
      </c>
      <c r="R932" s="211">
        <f>Q932*H932</f>
        <v>0</v>
      </c>
      <c r="S932" s="211">
        <v>0</v>
      </c>
      <c r="T932" s="212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13" t="s">
        <v>933</v>
      </c>
      <c r="AT932" s="213" t="s">
        <v>128</v>
      </c>
      <c r="AU932" s="213" t="s">
        <v>85</v>
      </c>
      <c r="AY932" s="19" t="s">
        <v>126</v>
      </c>
      <c r="BE932" s="214">
        <f>IF(N932="základní",J932,0)</f>
        <v>0</v>
      </c>
      <c r="BF932" s="214">
        <f>IF(N932="snížená",J932,0)</f>
        <v>0</v>
      </c>
      <c r="BG932" s="214">
        <f>IF(N932="zákl. přenesená",J932,0)</f>
        <v>0</v>
      </c>
      <c r="BH932" s="214">
        <f>IF(N932="sníž. přenesená",J932,0)</f>
        <v>0</v>
      </c>
      <c r="BI932" s="214">
        <f>IF(N932="nulová",J932,0)</f>
        <v>0</v>
      </c>
      <c r="BJ932" s="19" t="s">
        <v>83</v>
      </c>
      <c r="BK932" s="214">
        <f>ROUND(I932*H932,2)</f>
        <v>0</v>
      </c>
      <c r="BL932" s="19" t="s">
        <v>933</v>
      </c>
      <c r="BM932" s="213" t="s">
        <v>956</v>
      </c>
    </row>
    <row r="933" s="2" customFormat="1">
      <c r="A933" s="40"/>
      <c r="B933" s="41"/>
      <c r="C933" s="42"/>
      <c r="D933" s="215" t="s">
        <v>135</v>
      </c>
      <c r="E933" s="42"/>
      <c r="F933" s="216" t="s">
        <v>953</v>
      </c>
      <c r="G933" s="42"/>
      <c r="H933" s="42"/>
      <c r="I933" s="217"/>
      <c r="J933" s="42"/>
      <c r="K933" s="42"/>
      <c r="L933" s="46"/>
      <c r="M933" s="218"/>
      <c r="N933" s="219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135</v>
      </c>
      <c r="AU933" s="19" t="s">
        <v>85</v>
      </c>
    </row>
    <row r="934" s="2" customFormat="1">
      <c r="A934" s="40"/>
      <c r="B934" s="41"/>
      <c r="C934" s="42"/>
      <c r="D934" s="220" t="s">
        <v>137</v>
      </c>
      <c r="E934" s="42"/>
      <c r="F934" s="221" t="s">
        <v>957</v>
      </c>
      <c r="G934" s="42"/>
      <c r="H934" s="42"/>
      <c r="I934" s="217"/>
      <c r="J934" s="42"/>
      <c r="K934" s="42"/>
      <c r="L934" s="46"/>
      <c r="M934" s="218"/>
      <c r="N934" s="219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137</v>
      </c>
      <c r="AU934" s="19" t="s">
        <v>85</v>
      </c>
    </row>
    <row r="935" s="12" customFormat="1" ht="22.8" customHeight="1">
      <c r="A935" s="12"/>
      <c r="B935" s="186"/>
      <c r="C935" s="187"/>
      <c r="D935" s="188" t="s">
        <v>74</v>
      </c>
      <c r="E935" s="200" t="s">
        <v>958</v>
      </c>
      <c r="F935" s="200" t="s">
        <v>959</v>
      </c>
      <c r="G935" s="187"/>
      <c r="H935" s="187"/>
      <c r="I935" s="190"/>
      <c r="J935" s="201">
        <f>BK935</f>
        <v>0</v>
      </c>
      <c r="K935" s="187"/>
      <c r="L935" s="192"/>
      <c r="M935" s="193"/>
      <c r="N935" s="194"/>
      <c r="O935" s="194"/>
      <c r="P935" s="195">
        <f>SUM(P936:P941)</f>
        <v>0</v>
      </c>
      <c r="Q935" s="194"/>
      <c r="R935" s="195">
        <f>SUM(R936:R941)</f>
        <v>0</v>
      </c>
      <c r="S935" s="194"/>
      <c r="T935" s="196">
        <f>SUM(T936:T941)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197" t="s">
        <v>181</v>
      </c>
      <c r="AT935" s="198" t="s">
        <v>74</v>
      </c>
      <c r="AU935" s="198" t="s">
        <v>83</v>
      </c>
      <c r="AY935" s="197" t="s">
        <v>126</v>
      </c>
      <c r="BK935" s="199">
        <f>SUM(BK936:BK941)</f>
        <v>0</v>
      </c>
    </row>
    <row r="936" s="2" customFormat="1" ht="16.5" customHeight="1">
      <c r="A936" s="40"/>
      <c r="B936" s="41"/>
      <c r="C936" s="202" t="s">
        <v>960</v>
      </c>
      <c r="D936" s="202" t="s">
        <v>128</v>
      </c>
      <c r="E936" s="203" t="s">
        <v>961</v>
      </c>
      <c r="F936" s="204" t="s">
        <v>962</v>
      </c>
      <c r="G936" s="205" t="s">
        <v>577</v>
      </c>
      <c r="H936" s="206">
        <v>10</v>
      </c>
      <c r="I936" s="207"/>
      <c r="J936" s="208">
        <f>ROUND(I936*H936,2)</f>
        <v>0</v>
      </c>
      <c r="K936" s="204" t="s">
        <v>132</v>
      </c>
      <c r="L936" s="46"/>
      <c r="M936" s="209" t="s">
        <v>19</v>
      </c>
      <c r="N936" s="210" t="s">
        <v>46</v>
      </c>
      <c r="O936" s="86"/>
      <c r="P936" s="211">
        <f>O936*H936</f>
        <v>0</v>
      </c>
      <c r="Q936" s="211">
        <v>0</v>
      </c>
      <c r="R936" s="211">
        <f>Q936*H936</f>
        <v>0</v>
      </c>
      <c r="S936" s="211">
        <v>0</v>
      </c>
      <c r="T936" s="212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13" t="s">
        <v>933</v>
      </c>
      <c r="AT936" s="213" t="s">
        <v>128</v>
      </c>
      <c r="AU936" s="213" t="s">
        <v>85</v>
      </c>
      <c r="AY936" s="19" t="s">
        <v>126</v>
      </c>
      <c r="BE936" s="214">
        <f>IF(N936="základní",J936,0)</f>
        <v>0</v>
      </c>
      <c r="BF936" s="214">
        <f>IF(N936="snížená",J936,0)</f>
        <v>0</v>
      </c>
      <c r="BG936" s="214">
        <f>IF(N936="zákl. přenesená",J936,0)</f>
        <v>0</v>
      </c>
      <c r="BH936" s="214">
        <f>IF(N936="sníž. přenesená",J936,0)</f>
        <v>0</v>
      </c>
      <c r="BI936" s="214">
        <f>IF(N936="nulová",J936,0)</f>
        <v>0</v>
      </c>
      <c r="BJ936" s="19" t="s">
        <v>83</v>
      </c>
      <c r="BK936" s="214">
        <f>ROUND(I936*H936,2)</f>
        <v>0</v>
      </c>
      <c r="BL936" s="19" t="s">
        <v>933</v>
      </c>
      <c r="BM936" s="213" t="s">
        <v>963</v>
      </c>
    </row>
    <row r="937" s="2" customFormat="1">
      <c r="A937" s="40"/>
      <c r="B937" s="41"/>
      <c r="C937" s="42"/>
      <c r="D937" s="215" t="s">
        <v>135</v>
      </c>
      <c r="E937" s="42"/>
      <c r="F937" s="216" t="s">
        <v>962</v>
      </c>
      <c r="G937" s="42"/>
      <c r="H937" s="42"/>
      <c r="I937" s="217"/>
      <c r="J937" s="42"/>
      <c r="K937" s="42"/>
      <c r="L937" s="46"/>
      <c r="M937" s="218"/>
      <c r="N937" s="219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135</v>
      </c>
      <c r="AU937" s="19" t="s">
        <v>85</v>
      </c>
    </row>
    <row r="938" s="2" customFormat="1">
      <c r="A938" s="40"/>
      <c r="B938" s="41"/>
      <c r="C938" s="42"/>
      <c r="D938" s="220" t="s">
        <v>137</v>
      </c>
      <c r="E938" s="42"/>
      <c r="F938" s="221" t="s">
        <v>964</v>
      </c>
      <c r="G938" s="42"/>
      <c r="H938" s="42"/>
      <c r="I938" s="217"/>
      <c r="J938" s="42"/>
      <c r="K938" s="42"/>
      <c r="L938" s="46"/>
      <c r="M938" s="218"/>
      <c r="N938" s="219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137</v>
      </c>
      <c r="AU938" s="19" t="s">
        <v>85</v>
      </c>
    </row>
    <row r="939" s="2" customFormat="1" ht="16.5" customHeight="1">
      <c r="A939" s="40"/>
      <c r="B939" s="41"/>
      <c r="C939" s="202" t="s">
        <v>180</v>
      </c>
      <c r="D939" s="202" t="s">
        <v>128</v>
      </c>
      <c r="E939" s="203" t="s">
        <v>965</v>
      </c>
      <c r="F939" s="204" t="s">
        <v>966</v>
      </c>
      <c r="G939" s="205" t="s">
        <v>967</v>
      </c>
      <c r="H939" s="276"/>
      <c r="I939" s="207"/>
      <c r="J939" s="208">
        <f>ROUND(I939*H939,2)</f>
        <v>0</v>
      </c>
      <c r="K939" s="204" t="s">
        <v>132</v>
      </c>
      <c r="L939" s="46"/>
      <c r="M939" s="209" t="s">
        <v>19</v>
      </c>
      <c r="N939" s="210" t="s">
        <v>46</v>
      </c>
      <c r="O939" s="86"/>
      <c r="P939" s="211">
        <f>O939*H939</f>
        <v>0</v>
      </c>
      <c r="Q939" s="211">
        <v>0</v>
      </c>
      <c r="R939" s="211">
        <f>Q939*H939</f>
        <v>0</v>
      </c>
      <c r="S939" s="211">
        <v>0</v>
      </c>
      <c r="T939" s="212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13" t="s">
        <v>933</v>
      </c>
      <c r="AT939" s="213" t="s">
        <v>128</v>
      </c>
      <c r="AU939" s="213" t="s">
        <v>85</v>
      </c>
      <c r="AY939" s="19" t="s">
        <v>126</v>
      </c>
      <c r="BE939" s="214">
        <f>IF(N939="základní",J939,0)</f>
        <v>0</v>
      </c>
      <c r="BF939" s="214">
        <f>IF(N939="snížená",J939,0)</f>
        <v>0</v>
      </c>
      <c r="BG939" s="214">
        <f>IF(N939="zákl. přenesená",J939,0)</f>
        <v>0</v>
      </c>
      <c r="BH939" s="214">
        <f>IF(N939="sníž. přenesená",J939,0)</f>
        <v>0</v>
      </c>
      <c r="BI939" s="214">
        <f>IF(N939="nulová",J939,0)</f>
        <v>0</v>
      </c>
      <c r="BJ939" s="19" t="s">
        <v>83</v>
      </c>
      <c r="BK939" s="214">
        <f>ROUND(I939*H939,2)</f>
        <v>0</v>
      </c>
      <c r="BL939" s="19" t="s">
        <v>933</v>
      </c>
      <c r="BM939" s="213" t="s">
        <v>968</v>
      </c>
    </row>
    <row r="940" s="2" customFormat="1">
      <c r="A940" s="40"/>
      <c r="B940" s="41"/>
      <c r="C940" s="42"/>
      <c r="D940" s="215" t="s">
        <v>135</v>
      </c>
      <c r="E940" s="42"/>
      <c r="F940" s="216" t="s">
        <v>969</v>
      </c>
      <c r="G940" s="42"/>
      <c r="H940" s="42"/>
      <c r="I940" s="217"/>
      <c r="J940" s="42"/>
      <c r="K940" s="42"/>
      <c r="L940" s="46"/>
      <c r="M940" s="218"/>
      <c r="N940" s="219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135</v>
      </c>
      <c r="AU940" s="19" t="s">
        <v>85</v>
      </c>
    </row>
    <row r="941" s="2" customFormat="1">
      <c r="A941" s="40"/>
      <c r="B941" s="41"/>
      <c r="C941" s="42"/>
      <c r="D941" s="220" t="s">
        <v>137</v>
      </c>
      <c r="E941" s="42"/>
      <c r="F941" s="221" t="s">
        <v>970</v>
      </c>
      <c r="G941" s="42"/>
      <c r="H941" s="42"/>
      <c r="I941" s="217"/>
      <c r="J941" s="42"/>
      <c r="K941" s="42"/>
      <c r="L941" s="46"/>
      <c r="M941" s="218"/>
      <c r="N941" s="219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137</v>
      </c>
      <c r="AU941" s="19" t="s">
        <v>85</v>
      </c>
    </row>
    <row r="942" s="12" customFormat="1" ht="22.8" customHeight="1">
      <c r="A942" s="12"/>
      <c r="B942" s="186"/>
      <c r="C942" s="187"/>
      <c r="D942" s="188" t="s">
        <v>74</v>
      </c>
      <c r="E942" s="200" t="s">
        <v>971</v>
      </c>
      <c r="F942" s="200" t="s">
        <v>972</v>
      </c>
      <c r="G942" s="187"/>
      <c r="H942" s="187"/>
      <c r="I942" s="190"/>
      <c r="J942" s="201">
        <f>BK942</f>
        <v>0</v>
      </c>
      <c r="K942" s="187"/>
      <c r="L942" s="192"/>
      <c r="M942" s="193"/>
      <c r="N942" s="194"/>
      <c r="O942" s="194"/>
      <c r="P942" s="195">
        <f>SUM(P943:P948)</f>
        <v>0</v>
      </c>
      <c r="Q942" s="194"/>
      <c r="R942" s="195">
        <f>SUM(R943:R948)</f>
        <v>0</v>
      </c>
      <c r="S942" s="194"/>
      <c r="T942" s="196">
        <f>SUM(T943:T948)</f>
        <v>0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197" t="s">
        <v>181</v>
      </c>
      <c r="AT942" s="198" t="s">
        <v>74</v>
      </c>
      <c r="AU942" s="198" t="s">
        <v>83</v>
      </c>
      <c r="AY942" s="197" t="s">
        <v>126</v>
      </c>
      <c r="BK942" s="199">
        <f>SUM(BK943:BK948)</f>
        <v>0</v>
      </c>
    </row>
    <row r="943" s="2" customFormat="1" ht="16.5" customHeight="1">
      <c r="A943" s="40"/>
      <c r="B943" s="41"/>
      <c r="C943" s="202" t="s">
        <v>973</v>
      </c>
      <c r="D943" s="202" t="s">
        <v>128</v>
      </c>
      <c r="E943" s="203" t="s">
        <v>974</v>
      </c>
      <c r="F943" s="204" t="s">
        <v>975</v>
      </c>
      <c r="G943" s="205" t="s">
        <v>932</v>
      </c>
      <c r="H943" s="206">
        <v>1</v>
      </c>
      <c r="I943" s="207"/>
      <c r="J943" s="208">
        <f>ROUND(I943*H943,2)</f>
        <v>0</v>
      </c>
      <c r="K943" s="204" t="s">
        <v>132</v>
      </c>
      <c r="L943" s="46"/>
      <c r="M943" s="209" t="s">
        <v>19</v>
      </c>
      <c r="N943" s="210" t="s">
        <v>46</v>
      </c>
      <c r="O943" s="86"/>
      <c r="P943" s="211">
        <f>O943*H943</f>
        <v>0</v>
      </c>
      <c r="Q943" s="211">
        <v>0</v>
      </c>
      <c r="R943" s="211">
        <f>Q943*H943</f>
        <v>0</v>
      </c>
      <c r="S943" s="211">
        <v>0</v>
      </c>
      <c r="T943" s="212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3" t="s">
        <v>933</v>
      </c>
      <c r="AT943" s="213" t="s">
        <v>128</v>
      </c>
      <c r="AU943" s="213" t="s">
        <v>85</v>
      </c>
      <c r="AY943" s="19" t="s">
        <v>126</v>
      </c>
      <c r="BE943" s="214">
        <f>IF(N943="základní",J943,0)</f>
        <v>0</v>
      </c>
      <c r="BF943" s="214">
        <f>IF(N943="snížená",J943,0)</f>
        <v>0</v>
      </c>
      <c r="BG943" s="214">
        <f>IF(N943="zákl. přenesená",J943,0)</f>
        <v>0</v>
      </c>
      <c r="BH943" s="214">
        <f>IF(N943="sníž. přenesená",J943,0)</f>
        <v>0</v>
      </c>
      <c r="BI943" s="214">
        <f>IF(N943="nulová",J943,0)</f>
        <v>0</v>
      </c>
      <c r="BJ943" s="19" t="s">
        <v>83</v>
      </c>
      <c r="BK943" s="214">
        <f>ROUND(I943*H943,2)</f>
        <v>0</v>
      </c>
      <c r="BL943" s="19" t="s">
        <v>933</v>
      </c>
      <c r="BM943" s="213" t="s">
        <v>976</v>
      </c>
    </row>
    <row r="944" s="2" customFormat="1">
      <c r="A944" s="40"/>
      <c r="B944" s="41"/>
      <c r="C944" s="42"/>
      <c r="D944" s="215" t="s">
        <v>135</v>
      </c>
      <c r="E944" s="42"/>
      <c r="F944" s="216" t="s">
        <v>975</v>
      </c>
      <c r="G944" s="42"/>
      <c r="H944" s="42"/>
      <c r="I944" s="217"/>
      <c r="J944" s="42"/>
      <c r="K944" s="42"/>
      <c r="L944" s="46"/>
      <c r="M944" s="218"/>
      <c r="N944" s="219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135</v>
      </c>
      <c r="AU944" s="19" t="s">
        <v>85</v>
      </c>
    </row>
    <row r="945" s="2" customFormat="1">
      <c r="A945" s="40"/>
      <c r="B945" s="41"/>
      <c r="C945" s="42"/>
      <c r="D945" s="220" t="s">
        <v>137</v>
      </c>
      <c r="E945" s="42"/>
      <c r="F945" s="221" t="s">
        <v>977</v>
      </c>
      <c r="G945" s="42"/>
      <c r="H945" s="42"/>
      <c r="I945" s="217"/>
      <c r="J945" s="42"/>
      <c r="K945" s="42"/>
      <c r="L945" s="46"/>
      <c r="M945" s="218"/>
      <c r="N945" s="219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137</v>
      </c>
      <c r="AU945" s="19" t="s">
        <v>85</v>
      </c>
    </row>
    <row r="946" s="2" customFormat="1" ht="16.5" customHeight="1">
      <c r="A946" s="40"/>
      <c r="B946" s="41"/>
      <c r="C946" s="202" t="s">
        <v>978</v>
      </c>
      <c r="D946" s="202" t="s">
        <v>128</v>
      </c>
      <c r="E946" s="203" t="s">
        <v>979</v>
      </c>
      <c r="F946" s="204" t="s">
        <v>980</v>
      </c>
      <c r="G946" s="205" t="s">
        <v>932</v>
      </c>
      <c r="H946" s="206">
        <v>1</v>
      </c>
      <c r="I946" s="207"/>
      <c r="J946" s="208">
        <f>ROUND(I946*H946,2)</f>
        <v>0</v>
      </c>
      <c r="K946" s="204" t="s">
        <v>132</v>
      </c>
      <c r="L946" s="46"/>
      <c r="M946" s="209" t="s">
        <v>19</v>
      </c>
      <c r="N946" s="210" t="s">
        <v>46</v>
      </c>
      <c r="O946" s="86"/>
      <c r="P946" s="211">
        <f>O946*H946</f>
        <v>0</v>
      </c>
      <c r="Q946" s="211">
        <v>0</v>
      </c>
      <c r="R946" s="211">
        <f>Q946*H946</f>
        <v>0</v>
      </c>
      <c r="S946" s="211">
        <v>0</v>
      </c>
      <c r="T946" s="212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13" t="s">
        <v>933</v>
      </c>
      <c r="AT946" s="213" t="s">
        <v>128</v>
      </c>
      <c r="AU946" s="213" t="s">
        <v>85</v>
      </c>
      <c r="AY946" s="19" t="s">
        <v>126</v>
      </c>
      <c r="BE946" s="214">
        <f>IF(N946="základní",J946,0)</f>
        <v>0</v>
      </c>
      <c r="BF946" s="214">
        <f>IF(N946="snížená",J946,0)</f>
        <v>0</v>
      </c>
      <c r="BG946" s="214">
        <f>IF(N946="zákl. přenesená",J946,0)</f>
        <v>0</v>
      </c>
      <c r="BH946" s="214">
        <f>IF(N946="sníž. přenesená",J946,0)</f>
        <v>0</v>
      </c>
      <c r="BI946" s="214">
        <f>IF(N946="nulová",J946,0)</f>
        <v>0</v>
      </c>
      <c r="BJ946" s="19" t="s">
        <v>83</v>
      </c>
      <c r="BK946" s="214">
        <f>ROUND(I946*H946,2)</f>
        <v>0</v>
      </c>
      <c r="BL946" s="19" t="s">
        <v>933</v>
      </c>
      <c r="BM946" s="213" t="s">
        <v>981</v>
      </c>
    </row>
    <row r="947" s="2" customFormat="1">
      <c r="A947" s="40"/>
      <c r="B947" s="41"/>
      <c r="C947" s="42"/>
      <c r="D947" s="215" t="s">
        <v>135</v>
      </c>
      <c r="E947" s="42"/>
      <c r="F947" s="216" t="s">
        <v>980</v>
      </c>
      <c r="G947" s="42"/>
      <c r="H947" s="42"/>
      <c r="I947" s="217"/>
      <c r="J947" s="42"/>
      <c r="K947" s="42"/>
      <c r="L947" s="46"/>
      <c r="M947" s="218"/>
      <c r="N947" s="219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135</v>
      </c>
      <c r="AU947" s="19" t="s">
        <v>85</v>
      </c>
    </row>
    <row r="948" s="2" customFormat="1">
      <c r="A948" s="40"/>
      <c r="B948" s="41"/>
      <c r="C948" s="42"/>
      <c r="D948" s="220" t="s">
        <v>137</v>
      </c>
      <c r="E948" s="42"/>
      <c r="F948" s="221" t="s">
        <v>982</v>
      </c>
      <c r="G948" s="42"/>
      <c r="H948" s="42"/>
      <c r="I948" s="217"/>
      <c r="J948" s="42"/>
      <c r="K948" s="42"/>
      <c r="L948" s="46"/>
      <c r="M948" s="277"/>
      <c r="N948" s="278"/>
      <c r="O948" s="279"/>
      <c r="P948" s="279"/>
      <c r="Q948" s="279"/>
      <c r="R948" s="279"/>
      <c r="S948" s="279"/>
      <c r="T948" s="28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137</v>
      </c>
      <c r="AU948" s="19" t="s">
        <v>85</v>
      </c>
    </row>
    <row r="949" s="2" customFormat="1" ht="6.96" customHeight="1">
      <c r="A949" s="40"/>
      <c r="B949" s="61"/>
      <c r="C949" s="62"/>
      <c r="D949" s="62"/>
      <c r="E949" s="62"/>
      <c r="F949" s="62"/>
      <c r="G949" s="62"/>
      <c r="H949" s="62"/>
      <c r="I949" s="62"/>
      <c r="J949" s="62"/>
      <c r="K949" s="62"/>
      <c r="L949" s="46"/>
      <c r="M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</sheetData>
  <sheetProtection sheet="1" autoFilter="0" formatColumns="0" formatRows="0" objects="1" scenarios="1" spinCount="100000" saltValue="zNf8nqX6ZKYME0LBEO+DvLUypXWdWmF0VAgk/HxFgCEYDOI9fKSjAqJmrdqTZQKebi0io4hjHFWW8vMbEkFu9Q==" hashValue="8lCC4CmCoRorFDcegftOrbL1/wkm2+G2GksARlXeJYP/xZSU51YsURaZ7Vje9w1jLnIfUz9LnAssxBR4FWiwxA==" algorithmName="SHA-512" password="CB6D"/>
  <autoFilter ref="C95:K94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3_01/113106111"/>
    <hyperlink ref="F112" r:id="rId2" display="https://podminky.urs.cz/item/CS_URS_2023_01/113106123"/>
    <hyperlink ref="F134" r:id="rId3" display="https://podminky.urs.cz/item/CS_URS_2023_01/113106212"/>
    <hyperlink ref="F140" r:id="rId4" display="https://podminky.urs.cz/item/CS_URS_2023_01/113107161"/>
    <hyperlink ref="F146" r:id="rId5" display="https://podminky.urs.cz/item/CS_URS_2023_01/113107162"/>
    <hyperlink ref="F154" r:id="rId6" display="https://podminky.urs.cz/item/CS_URS_2023_01/113107163"/>
    <hyperlink ref="F160" r:id="rId7" display="https://podminky.urs.cz/item/CS_URS_2023_01/113107170"/>
    <hyperlink ref="F166" r:id="rId8" display="https://podminky.urs.cz/item/CS_URS_2023_01/113107171"/>
    <hyperlink ref="F172" r:id="rId9" display="https://podminky.urs.cz/item/CS_URS_2023_01/113107182"/>
    <hyperlink ref="F178" r:id="rId10" display="https://podminky.urs.cz/item/CS_URS_2023_01/113107222"/>
    <hyperlink ref="F184" r:id="rId11" display="https://podminky.urs.cz/item/CS_URS_2023_01/113107321"/>
    <hyperlink ref="F196" r:id="rId12" display="https://podminky.urs.cz/item/CS_URS_2023_01/113107322"/>
    <hyperlink ref="F218" r:id="rId13" display="https://podminky.urs.cz/item/CS_URS_2023_01/113107330"/>
    <hyperlink ref="F230" r:id="rId14" display="https://podminky.urs.cz/item/CS_URS_2023_01/113107342"/>
    <hyperlink ref="F242" r:id="rId15" display="https://podminky.urs.cz/item/CS_URS_2023_01/113107344"/>
    <hyperlink ref="F248" r:id="rId16" display="https://podminky.urs.cz/item/CS_URS_2023_01/113154336"/>
    <hyperlink ref="F254" r:id="rId17" display="https://podminky.urs.cz/item/CS_URS_2023_01/113154365"/>
    <hyperlink ref="F263" r:id="rId18" display="https://podminky.urs.cz/item/CS_URS_2023_01/113201112"/>
    <hyperlink ref="F278" r:id="rId19" display="https://podminky.urs.cz/item/CS_URS_2023_01/113202111"/>
    <hyperlink ref="F299" r:id="rId20" display="https://podminky.urs.cz/item/CS_URS_2023_01/132251103"/>
    <hyperlink ref="F320" r:id="rId21" display="https://podminky.urs.cz/item/CS_URS_2023_01/162751117"/>
    <hyperlink ref="F337" r:id="rId22" display="https://podminky.urs.cz/item/CS_URS_2023_01/167151101"/>
    <hyperlink ref="F341" r:id="rId23" display="https://podminky.urs.cz/item/CS_URS_2023_01/174151101"/>
    <hyperlink ref="F350" r:id="rId24" display="https://podminky.urs.cz/item/CS_URS_2023_01/181311103"/>
    <hyperlink ref="F354" r:id="rId25" display="https://podminky.urs.cz/item/CS_URS_2023_01/171152501"/>
    <hyperlink ref="F365" r:id="rId26" display="https://podminky.urs.cz/item/CS_URS_2023_01/181411131"/>
    <hyperlink ref="F380" r:id="rId27" display="https://podminky.urs.cz/item/CS_URS_2023_01/275313611"/>
    <hyperlink ref="F387" r:id="rId28" display="https://podminky.urs.cz/item/CS_URS_2023_01/561121112"/>
    <hyperlink ref="F404" r:id="rId29" display="https://podminky.urs.cz/item/CS_URS_2023_01/564851111"/>
    <hyperlink ref="F423" r:id="rId30" display="https://podminky.urs.cz/item/CS_URS_2023_01/564911511"/>
    <hyperlink ref="F438" r:id="rId31" display="https://podminky.urs.cz/item/CS_URS_2023_01/564952111"/>
    <hyperlink ref="F447" r:id="rId32" display="https://podminky.urs.cz/item/CS_URS_2023_01/564962111"/>
    <hyperlink ref="F453" r:id="rId33" display="https://podminky.urs.cz/item/CS_URS_2023_01/571908111"/>
    <hyperlink ref="F465" r:id="rId34" display="https://podminky.urs.cz/item/CS_URS_2023_01/572531131"/>
    <hyperlink ref="F469" r:id="rId35" display="https://podminky.urs.cz/item/CS_URS_2023_01/573231106"/>
    <hyperlink ref="F474" r:id="rId36" display="https://podminky.urs.cz/item/CS_URS_2023_01/576146311"/>
    <hyperlink ref="F490" r:id="rId37" display="https://podminky.urs.cz/item/CS_URS_2023_01/577144131"/>
    <hyperlink ref="F496" r:id="rId38" display="https://podminky.urs.cz/item/CS_URS_2023_01/581141114"/>
    <hyperlink ref="F502" r:id="rId39" display="https://podminky.urs.cz/item/CS_URS_2023_01/596211110"/>
    <hyperlink ref="F551" r:id="rId40" display="https://podminky.urs.cz/item/CS_URS_2023_01/573231106"/>
    <hyperlink ref="F556" r:id="rId41" display="https://podminky.urs.cz/item/CS_URS_2023_01/573231108"/>
    <hyperlink ref="F561" r:id="rId42" display="https://podminky.urs.cz/item/CS_URS_2023_01/565166111"/>
    <hyperlink ref="F567" r:id="rId43" display="https://podminky.urs.cz/item/CS_URS_2023_01/577134131"/>
    <hyperlink ref="F574" r:id="rId44" display="https://podminky.urs.cz/item/CS_URS_2023_01/899331111"/>
    <hyperlink ref="F579" r:id="rId45" display="https://podminky.urs.cz/item/CS_URS_2023_01/912411122"/>
    <hyperlink ref="F594" r:id="rId46" display="https://podminky.urs.cz/item/CS_URS_2023_01/915211112"/>
    <hyperlink ref="F605" r:id="rId47" display="https://podminky.urs.cz/item/CS_URS_2023_01/915211122"/>
    <hyperlink ref="F611" r:id="rId48" display="https://podminky.urs.cz/item/CS_URS_2023_01/915221112"/>
    <hyperlink ref="F620" r:id="rId49" display="https://podminky.urs.cz/item/CS_URS_2023_01/915221122"/>
    <hyperlink ref="F626" r:id="rId50" display="https://podminky.urs.cz/item/CS_URS_2023_01/915231112"/>
    <hyperlink ref="F635" r:id="rId51" display="https://podminky.urs.cz/item/CS_URS_2023_01/915611111"/>
    <hyperlink ref="F640" r:id="rId52" display="https://podminky.urs.cz/item/CS_URS_2023_01/915621111"/>
    <hyperlink ref="F644" r:id="rId53" display="https://podminky.urs.cz/item/CS_URS_2023_01/916131113"/>
    <hyperlink ref="F686" r:id="rId54" display="https://podminky.urs.cz/item/CS_URS_2023_01/916131213"/>
    <hyperlink ref="F709" r:id="rId55" display="https://podminky.urs.cz/item/CS_URS_2023_01/916231213"/>
    <hyperlink ref="F724" r:id="rId56" display="https://podminky.urs.cz/item/CS_URS_2023_01/916241113"/>
    <hyperlink ref="F733" r:id="rId57" display="https://podminky.urs.cz/item/CS_URS_2023_01/916991121"/>
    <hyperlink ref="F761" r:id="rId58" display="https://podminky.urs.cz/item/CS_URS_2023_01/961044111"/>
    <hyperlink ref="F769" r:id="rId59" display="https://podminky.urs.cz/item/CS_URS_2023_01/966006132"/>
    <hyperlink ref="F782" r:id="rId60" display="https://podminky.urs.cz/item/CS_URS_2023_01/979024443"/>
    <hyperlink ref="F794" r:id="rId61" display="https://podminky.urs.cz/item/CS_URS_2023_01/979054451"/>
    <hyperlink ref="F803" r:id="rId62" display="https://podminky.urs.cz/item/CS_URS_2023_01/997221551"/>
    <hyperlink ref="F812" r:id="rId63" display="https://podminky.urs.cz/item/CS_URS_2023_01/997221559"/>
    <hyperlink ref="F817" r:id="rId64" display="https://podminky.urs.cz/item/CS_URS_2023_01/997221561"/>
    <hyperlink ref="F824" r:id="rId65" display="https://podminky.urs.cz/item/CS_URS_2023_01/997221569"/>
    <hyperlink ref="F829" r:id="rId66" display="https://podminky.urs.cz/item/CS_URS_2023_01/997221611"/>
    <hyperlink ref="F833" r:id="rId67" display="https://podminky.urs.cz/item/CS_URS_2023_01/997221861"/>
    <hyperlink ref="F844" r:id="rId68" display="https://podminky.urs.cz/item/CS_URS_2023_01/997221873"/>
    <hyperlink ref="F854" r:id="rId69" display="https://podminky.urs.cz/item/CS_URS_2023_01/997013631"/>
    <hyperlink ref="F858" r:id="rId70" display="https://podminky.urs.cz/item/CS_URS_2023_01/997221571"/>
    <hyperlink ref="F864" r:id="rId71" display="https://podminky.urs.cz/item/CS_URS_2023_01/997221579"/>
    <hyperlink ref="F870" r:id="rId72" display="https://podminky.urs.cz/item/CS_URS_2023_01/997221612"/>
    <hyperlink ref="F877" r:id="rId73" display="https://podminky.urs.cz/item/CS_URS_2023_01/998225111"/>
    <hyperlink ref="F881" r:id="rId74" display="https://podminky.urs.cz/item/CS_URS_2023_01/998225191"/>
    <hyperlink ref="F887" r:id="rId75" display="https://podminky.urs.cz/item/CS_URS_2023_01/210280001"/>
    <hyperlink ref="F891" r:id="rId76" display="https://podminky.urs.cz/item/CS_URS_2023_01/210812011"/>
    <hyperlink ref="F899" r:id="rId77" display="https://podminky.urs.cz/item/CS_URS_2023_01/460171282"/>
    <hyperlink ref="F902" r:id="rId78" display="https://podminky.urs.cz/item/CS_URS_2023_01/460661113"/>
    <hyperlink ref="F905" r:id="rId79" display="https://podminky.urs.cz/item/CS_URS_2023_01/460671111"/>
    <hyperlink ref="F908" r:id="rId80" display="https://podminky.urs.cz/item/CS_URS_2023_01/460791213"/>
    <hyperlink ref="F915" r:id="rId81" display="https://podminky.urs.cz/item/CS_URS_2023_01/460451292"/>
    <hyperlink ref="F921" r:id="rId82" display="https://podminky.urs.cz/item/CS_URS_2023_01/012103000"/>
    <hyperlink ref="F924" r:id="rId83" display="https://podminky.urs.cz/item/CS_URS_2023_01/012303000"/>
    <hyperlink ref="F927" r:id="rId84" display="https://podminky.urs.cz/item/CS_URS_2023_01/013244000"/>
    <hyperlink ref="F930" r:id="rId85" display="https://podminky.urs.cz/item/CS_URS_2023_01/013254000"/>
    <hyperlink ref="F934" r:id="rId86" display="https://podminky.urs.cz/item/CS_URS_2023_01/030001000"/>
    <hyperlink ref="F938" r:id="rId87" display="https://podminky.urs.cz/item/CS_URS_2023_01/043154000"/>
    <hyperlink ref="F941" r:id="rId88" display="https://podminky.urs.cz/item/CS_URS_2023_01/043194000"/>
    <hyperlink ref="F945" r:id="rId89" display="https://podminky.urs.cz/item/CS_URS_2023_01/072103001"/>
    <hyperlink ref="F948" r:id="rId90" display="https://podminky.urs.cz/item/CS_URS_2023_01/07210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7" customFormat="1" ht="45" customHeight="1">
      <c r="B3" s="285"/>
      <c r="C3" s="286" t="s">
        <v>983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984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985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986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987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988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989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990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991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992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993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82</v>
      </c>
      <c r="F18" s="292" t="s">
        <v>994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995</v>
      </c>
      <c r="F19" s="292" t="s">
        <v>996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997</v>
      </c>
      <c r="F20" s="292" t="s">
        <v>998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999</v>
      </c>
      <c r="F21" s="292" t="s">
        <v>1000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1001</v>
      </c>
      <c r="F22" s="292" t="s">
        <v>1002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1003</v>
      </c>
      <c r="F23" s="292" t="s">
        <v>1004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1005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1006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1007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1008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1009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1010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1011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1012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1013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112</v>
      </c>
      <c r="F36" s="292"/>
      <c r="G36" s="292" t="s">
        <v>1014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1015</v>
      </c>
      <c r="F37" s="292"/>
      <c r="G37" s="292" t="s">
        <v>1016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56</v>
      </c>
      <c r="F38" s="292"/>
      <c r="G38" s="292" t="s">
        <v>1017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57</v>
      </c>
      <c r="F39" s="292"/>
      <c r="G39" s="292" t="s">
        <v>1018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113</v>
      </c>
      <c r="F40" s="292"/>
      <c r="G40" s="292" t="s">
        <v>1019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114</v>
      </c>
      <c r="F41" s="292"/>
      <c r="G41" s="292" t="s">
        <v>1020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1021</v>
      </c>
      <c r="F42" s="292"/>
      <c r="G42" s="292" t="s">
        <v>1022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1023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1024</v>
      </c>
      <c r="F44" s="292"/>
      <c r="G44" s="292" t="s">
        <v>1025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116</v>
      </c>
      <c r="F45" s="292"/>
      <c r="G45" s="292" t="s">
        <v>1026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1027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1028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1029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1030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1031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1032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1033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1034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1035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1036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1037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1038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1039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1040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1041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1042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1043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1044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1045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1046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1047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1048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1049</v>
      </c>
      <c r="D76" s="310"/>
      <c r="E76" s="310"/>
      <c r="F76" s="310" t="s">
        <v>1050</v>
      </c>
      <c r="G76" s="311"/>
      <c r="H76" s="310" t="s">
        <v>57</v>
      </c>
      <c r="I76" s="310" t="s">
        <v>60</v>
      </c>
      <c r="J76" s="310" t="s">
        <v>1051</v>
      </c>
      <c r="K76" s="309"/>
    </row>
    <row r="77" s="1" customFormat="1" ht="17.25" customHeight="1">
      <c r="B77" s="307"/>
      <c r="C77" s="312" t="s">
        <v>1052</v>
      </c>
      <c r="D77" s="312"/>
      <c r="E77" s="312"/>
      <c r="F77" s="313" t="s">
        <v>1053</v>
      </c>
      <c r="G77" s="314"/>
      <c r="H77" s="312"/>
      <c r="I77" s="312"/>
      <c r="J77" s="312" t="s">
        <v>1054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56</v>
      </c>
      <c r="D79" s="317"/>
      <c r="E79" s="317"/>
      <c r="F79" s="318" t="s">
        <v>1055</v>
      </c>
      <c r="G79" s="319"/>
      <c r="H79" s="295" t="s">
        <v>1056</v>
      </c>
      <c r="I79" s="295" t="s">
        <v>1057</v>
      </c>
      <c r="J79" s="295">
        <v>20</v>
      </c>
      <c r="K79" s="309"/>
    </row>
    <row r="80" s="1" customFormat="1" ht="15" customHeight="1">
      <c r="B80" s="307"/>
      <c r="C80" s="295" t="s">
        <v>1058</v>
      </c>
      <c r="D80" s="295"/>
      <c r="E80" s="295"/>
      <c r="F80" s="318" t="s">
        <v>1055</v>
      </c>
      <c r="G80" s="319"/>
      <c r="H80" s="295" t="s">
        <v>1059</v>
      </c>
      <c r="I80" s="295" t="s">
        <v>1057</v>
      </c>
      <c r="J80" s="295">
        <v>120</v>
      </c>
      <c r="K80" s="309"/>
    </row>
    <row r="81" s="1" customFormat="1" ht="15" customHeight="1">
      <c r="B81" s="320"/>
      <c r="C81" s="295" t="s">
        <v>1060</v>
      </c>
      <c r="D81" s="295"/>
      <c r="E81" s="295"/>
      <c r="F81" s="318" t="s">
        <v>1061</v>
      </c>
      <c r="G81" s="319"/>
      <c r="H81" s="295" t="s">
        <v>1062</v>
      </c>
      <c r="I81" s="295" t="s">
        <v>1057</v>
      </c>
      <c r="J81" s="295">
        <v>50</v>
      </c>
      <c r="K81" s="309"/>
    </row>
    <row r="82" s="1" customFormat="1" ht="15" customHeight="1">
      <c r="B82" s="320"/>
      <c r="C82" s="295" t="s">
        <v>1063</v>
      </c>
      <c r="D82" s="295"/>
      <c r="E82" s="295"/>
      <c r="F82" s="318" t="s">
        <v>1055</v>
      </c>
      <c r="G82" s="319"/>
      <c r="H82" s="295" t="s">
        <v>1064</v>
      </c>
      <c r="I82" s="295" t="s">
        <v>1065</v>
      </c>
      <c r="J82" s="295"/>
      <c r="K82" s="309"/>
    </row>
    <row r="83" s="1" customFormat="1" ht="15" customHeight="1">
      <c r="B83" s="320"/>
      <c r="C83" s="321" t="s">
        <v>1066</v>
      </c>
      <c r="D83" s="321"/>
      <c r="E83" s="321"/>
      <c r="F83" s="322" t="s">
        <v>1061</v>
      </c>
      <c r="G83" s="321"/>
      <c r="H83" s="321" t="s">
        <v>1067</v>
      </c>
      <c r="I83" s="321" t="s">
        <v>1057</v>
      </c>
      <c r="J83" s="321">
        <v>15</v>
      </c>
      <c r="K83" s="309"/>
    </row>
    <row r="84" s="1" customFormat="1" ht="15" customHeight="1">
      <c r="B84" s="320"/>
      <c r="C84" s="321" t="s">
        <v>1068</v>
      </c>
      <c r="D84" s="321"/>
      <c r="E84" s="321"/>
      <c r="F84" s="322" t="s">
        <v>1061</v>
      </c>
      <c r="G84" s="321"/>
      <c r="H84" s="321" t="s">
        <v>1069</v>
      </c>
      <c r="I84" s="321" t="s">
        <v>1057</v>
      </c>
      <c r="J84" s="321">
        <v>15</v>
      </c>
      <c r="K84" s="309"/>
    </row>
    <row r="85" s="1" customFormat="1" ht="15" customHeight="1">
      <c r="B85" s="320"/>
      <c r="C85" s="321" t="s">
        <v>1070</v>
      </c>
      <c r="D85" s="321"/>
      <c r="E85" s="321"/>
      <c r="F85" s="322" t="s">
        <v>1061</v>
      </c>
      <c r="G85" s="321"/>
      <c r="H85" s="321" t="s">
        <v>1071</v>
      </c>
      <c r="I85" s="321" t="s">
        <v>1057</v>
      </c>
      <c r="J85" s="321">
        <v>20</v>
      </c>
      <c r="K85" s="309"/>
    </row>
    <row r="86" s="1" customFormat="1" ht="15" customHeight="1">
      <c r="B86" s="320"/>
      <c r="C86" s="321" t="s">
        <v>1072</v>
      </c>
      <c r="D86" s="321"/>
      <c r="E86" s="321"/>
      <c r="F86" s="322" t="s">
        <v>1061</v>
      </c>
      <c r="G86" s="321"/>
      <c r="H86" s="321" t="s">
        <v>1073</v>
      </c>
      <c r="I86" s="321" t="s">
        <v>1057</v>
      </c>
      <c r="J86" s="321">
        <v>20</v>
      </c>
      <c r="K86" s="309"/>
    </row>
    <row r="87" s="1" customFormat="1" ht="15" customHeight="1">
      <c r="B87" s="320"/>
      <c r="C87" s="295" t="s">
        <v>1074</v>
      </c>
      <c r="D87" s="295"/>
      <c r="E87" s="295"/>
      <c r="F87" s="318" t="s">
        <v>1061</v>
      </c>
      <c r="G87" s="319"/>
      <c r="H87" s="295" t="s">
        <v>1075</v>
      </c>
      <c r="I87" s="295" t="s">
        <v>1057</v>
      </c>
      <c r="J87" s="295">
        <v>50</v>
      </c>
      <c r="K87" s="309"/>
    </row>
    <row r="88" s="1" customFormat="1" ht="15" customHeight="1">
      <c r="B88" s="320"/>
      <c r="C88" s="295" t="s">
        <v>1076</v>
      </c>
      <c r="D88" s="295"/>
      <c r="E88" s="295"/>
      <c r="F88" s="318" t="s">
        <v>1061</v>
      </c>
      <c r="G88" s="319"/>
      <c r="H88" s="295" t="s">
        <v>1077</v>
      </c>
      <c r="I88" s="295" t="s">
        <v>1057</v>
      </c>
      <c r="J88" s="295">
        <v>20</v>
      </c>
      <c r="K88" s="309"/>
    </row>
    <row r="89" s="1" customFormat="1" ht="15" customHeight="1">
      <c r="B89" s="320"/>
      <c r="C89" s="295" t="s">
        <v>1078</v>
      </c>
      <c r="D89" s="295"/>
      <c r="E89" s="295"/>
      <c r="F89" s="318" t="s">
        <v>1061</v>
      </c>
      <c r="G89" s="319"/>
      <c r="H89" s="295" t="s">
        <v>1079</v>
      </c>
      <c r="I89" s="295" t="s">
        <v>1057</v>
      </c>
      <c r="J89" s="295">
        <v>20</v>
      </c>
      <c r="K89" s="309"/>
    </row>
    <row r="90" s="1" customFormat="1" ht="15" customHeight="1">
      <c r="B90" s="320"/>
      <c r="C90" s="295" t="s">
        <v>1080</v>
      </c>
      <c r="D90" s="295"/>
      <c r="E90" s="295"/>
      <c r="F90" s="318" t="s">
        <v>1061</v>
      </c>
      <c r="G90" s="319"/>
      <c r="H90" s="295" t="s">
        <v>1081</v>
      </c>
      <c r="I90" s="295" t="s">
        <v>1057</v>
      </c>
      <c r="J90" s="295">
        <v>50</v>
      </c>
      <c r="K90" s="309"/>
    </row>
    <row r="91" s="1" customFormat="1" ht="15" customHeight="1">
      <c r="B91" s="320"/>
      <c r="C91" s="295" t="s">
        <v>1082</v>
      </c>
      <c r="D91" s="295"/>
      <c r="E91" s="295"/>
      <c r="F91" s="318" t="s">
        <v>1061</v>
      </c>
      <c r="G91" s="319"/>
      <c r="H91" s="295" t="s">
        <v>1082</v>
      </c>
      <c r="I91" s="295" t="s">
        <v>1057</v>
      </c>
      <c r="J91" s="295">
        <v>50</v>
      </c>
      <c r="K91" s="309"/>
    </row>
    <row r="92" s="1" customFormat="1" ht="15" customHeight="1">
      <c r="B92" s="320"/>
      <c r="C92" s="295" t="s">
        <v>1083</v>
      </c>
      <c r="D92" s="295"/>
      <c r="E92" s="295"/>
      <c r="F92" s="318" t="s">
        <v>1061</v>
      </c>
      <c r="G92" s="319"/>
      <c r="H92" s="295" t="s">
        <v>1084</v>
      </c>
      <c r="I92" s="295" t="s">
        <v>1057</v>
      </c>
      <c r="J92" s="295">
        <v>255</v>
      </c>
      <c r="K92" s="309"/>
    </row>
    <row r="93" s="1" customFormat="1" ht="15" customHeight="1">
      <c r="B93" s="320"/>
      <c r="C93" s="295" t="s">
        <v>1085</v>
      </c>
      <c r="D93" s="295"/>
      <c r="E93" s="295"/>
      <c r="F93" s="318" t="s">
        <v>1055</v>
      </c>
      <c r="G93" s="319"/>
      <c r="H93" s="295" t="s">
        <v>1086</v>
      </c>
      <c r="I93" s="295" t="s">
        <v>1087</v>
      </c>
      <c r="J93" s="295"/>
      <c r="K93" s="309"/>
    </row>
    <row r="94" s="1" customFormat="1" ht="15" customHeight="1">
      <c r="B94" s="320"/>
      <c r="C94" s="295" t="s">
        <v>1088</v>
      </c>
      <c r="D94" s="295"/>
      <c r="E94" s="295"/>
      <c r="F94" s="318" t="s">
        <v>1055</v>
      </c>
      <c r="G94" s="319"/>
      <c r="H94" s="295" t="s">
        <v>1089</v>
      </c>
      <c r="I94" s="295" t="s">
        <v>1090</v>
      </c>
      <c r="J94" s="295"/>
      <c r="K94" s="309"/>
    </row>
    <row r="95" s="1" customFormat="1" ht="15" customHeight="1">
      <c r="B95" s="320"/>
      <c r="C95" s="295" t="s">
        <v>1091</v>
      </c>
      <c r="D95" s="295"/>
      <c r="E95" s="295"/>
      <c r="F95" s="318" t="s">
        <v>1055</v>
      </c>
      <c r="G95" s="319"/>
      <c r="H95" s="295" t="s">
        <v>1091</v>
      </c>
      <c r="I95" s="295" t="s">
        <v>1090</v>
      </c>
      <c r="J95" s="295"/>
      <c r="K95" s="309"/>
    </row>
    <row r="96" s="1" customFormat="1" ht="15" customHeight="1">
      <c r="B96" s="320"/>
      <c r="C96" s="295" t="s">
        <v>41</v>
      </c>
      <c r="D96" s="295"/>
      <c r="E96" s="295"/>
      <c r="F96" s="318" t="s">
        <v>1055</v>
      </c>
      <c r="G96" s="319"/>
      <c r="H96" s="295" t="s">
        <v>1092</v>
      </c>
      <c r="I96" s="295" t="s">
        <v>1090</v>
      </c>
      <c r="J96" s="295"/>
      <c r="K96" s="309"/>
    </row>
    <row r="97" s="1" customFormat="1" ht="15" customHeight="1">
      <c r="B97" s="320"/>
      <c r="C97" s="295" t="s">
        <v>51</v>
      </c>
      <c r="D97" s="295"/>
      <c r="E97" s="295"/>
      <c r="F97" s="318" t="s">
        <v>1055</v>
      </c>
      <c r="G97" s="319"/>
      <c r="H97" s="295" t="s">
        <v>1093</v>
      </c>
      <c r="I97" s="295" t="s">
        <v>1090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1094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1049</v>
      </c>
      <c r="D103" s="310"/>
      <c r="E103" s="310"/>
      <c r="F103" s="310" t="s">
        <v>1050</v>
      </c>
      <c r="G103" s="311"/>
      <c r="H103" s="310" t="s">
        <v>57</v>
      </c>
      <c r="I103" s="310" t="s">
        <v>60</v>
      </c>
      <c r="J103" s="310" t="s">
        <v>1051</v>
      </c>
      <c r="K103" s="309"/>
    </row>
    <row r="104" s="1" customFormat="1" ht="17.25" customHeight="1">
      <c r="B104" s="307"/>
      <c r="C104" s="312" t="s">
        <v>1052</v>
      </c>
      <c r="D104" s="312"/>
      <c r="E104" s="312"/>
      <c r="F104" s="313" t="s">
        <v>1053</v>
      </c>
      <c r="G104" s="314"/>
      <c r="H104" s="312"/>
      <c r="I104" s="312"/>
      <c r="J104" s="312" t="s">
        <v>1054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56</v>
      </c>
      <c r="D106" s="317"/>
      <c r="E106" s="317"/>
      <c r="F106" s="318" t="s">
        <v>1055</v>
      </c>
      <c r="G106" s="295"/>
      <c r="H106" s="295" t="s">
        <v>1095</v>
      </c>
      <c r="I106" s="295" t="s">
        <v>1057</v>
      </c>
      <c r="J106" s="295">
        <v>20</v>
      </c>
      <c r="K106" s="309"/>
    </row>
    <row r="107" s="1" customFormat="1" ht="15" customHeight="1">
      <c r="B107" s="307"/>
      <c r="C107" s="295" t="s">
        <v>1058</v>
      </c>
      <c r="D107" s="295"/>
      <c r="E107" s="295"/>
      <c r="F107" s="318" t="s">
        <v>1055</v>
      </c>
      <c r="G107" s="295"/>
      <c r="H107" s="295" t="s">
        <v>1095</v>
      </c>
      <c r="I107" s="295" t="s">
        <v>1057</v>
      </c>
      <c r="J107" s="295">
        <v>120</v>
      </c>
      <c r="K107" s="309"/>
    </row>
    <row r="108" s="1" customFormat="1" ht="15" customHeight="1">
      <c r="B108" s="320"/>
      <c r="C108" s="295" t="s">
        <v>1060</v>
      </c>
      <c r="D108" s="295"/>
      <c r="E108" s="295"/>
      <c r="F108" s="318" t="s">
        <v>1061</v>
      </c>
      <c r="G108" s="295"/>
      <c r="H108" s="295" t="s">
        <v>1095</v>
      </c>
      <c r="I108" s="295" t="s">
        <v>1057</v>
      </c>
      <c r="J108" s="295">
        <v>50</v>
      </c>
      <c r="K108" s="309"/>
    </row>
    <row r="109" s="1" customFormat="1" ht="15" customHeight="1">
      <c r="B109" s="320"/>
      <c r="C109" s="295" t="s">
        <v>1063</v>
      </c>
      <c r="D109" s="295"/>
      <c r="E109" s="295"/>
      <c r="F109" s="318" t="s">
        <v>1055</v>
      </c>
      <c r="G109" s="295"/>
      <c r="H109" s="295" t="s">
        <v>1095</v>
      </c>
      <c r="I109" s="295" t="s">
        <v>1065</v>
      </c>
      <c r="J109" s="295"/>
      <c r="K109" s="309"/>
    </row>
    <row r="110" s="1" customFormat="1" ht="15" customHeight="1">
      <c r="B110" s="320"/>
      <c r="C110" s="295" t="s">
        <v>1074</v>
      </c>
      <c r="D110" s="295"/>
      <c r="E110" s="295"/>
      <c r="F110" s="318" t="s">
        <v>1061</v>
      </c>
      <c r="G110" s="295"/>
      <c r="H110" s="295" t="s">
        <v>1095</v>
      </c>
      <c r="I110" s="295" t="s">
        <v>1057</v>
      </c>
      <c r="J110" s="295">
        <v>50</v>
      </c>
      <c r="K110" s="309"/>
    </row>
    <row r="111" s="1" customFormat="1" ht="15" customHeight="1">
      <c r="B111" s="320"/>
      <c r="C111" s="295" t="s">
        <v>1082</v>
      </c>
      <c r="D111" s="295"/>
      <c r="E111" s="295"/>
      <c r="F111" s="318" t="s">
        <v>1061</v>
      </c>
      <c r="G111" s="295"/>
      <c r="H111" s="295" t="s">
        <v>1095</v>
      </c>
      <c r="I111" s="295" t="s">
        <v>1057</v>
      </c>
      <c r="J111" s="295">
        <v>50</v>
      </c>
      <c r="K111" s="309"/>
    </row>
    <row r="112" s="1" customFormat="1" ht="15" customHeight="1">
      <c r="B112" s="320"/>
      <c r="C112" s="295" t="s">
        <v>1080</v>
      </c>
      <c r="D112" s="295"/>
      <c r="E112" s="295"/>
      <c r="F112" s="318" t="s">
        <v>1061</v>
      </c>
      <c r="G112" s="295"/>
      <c r="H112" s="295" t="s">
        <v>1095</v>
      </c>
      <c r="I112" s="295" t="s">
        <v>1057</v>
      </c>
      <c r="J112" s="295">
        <v>50</v>
      </c>
      <c r="K112" s="309"/>
    </row>
    <row r="113" s="1" customFormat="1" ht="15" customHeight="1">
      <c r="B113" s="320"/>
      <c r="C113" s="295" t="s">
        <v>56</v>
      </c>
      <c r="D113" s="295"/>
      <c r="E113" s="295"/>
      <c r="F113" s="318" t="s">
        <v>1055</v>
      </c>
      <c r="G113" s="295"/>
      <c r="H113" s="295" t="s">
        <v>1096</v>
      </c>
      <c r="I113" s="295" t="s">
        <v>1057</v>
      </c>
      <c r="J113" s="295">
        <v>20</v>
      </c>
      <c r="K113" s="309"/>
    </row>
    <row r="114" s="1" customFormat="1" ht="15" customHeight="1">
      <c r="B114" s="320"/>
      <c r="C114" s="295" t="s">
        <v>1097</v>
      </c>
      <c r="D114" s="295"/>
      <c r="E114" s="295"/>
      <c r="F114" s="318" t="s">
        <v>1055</v>
      </c>
      <c r="G114" s="295"/>
      <c r="H114" s="295" t="s">
        <v>1098</v>
      </c>
      <c r="I114" s="295" t="s">
        <v>1057</v>
      </c>
      <c r="J114" s="295">
        <v>120</v>
      </c>
      <c r="K114" s="309"/>
    </row>
    <row r="115" s="1" customFormat="1" ht="15" customHeight="1">
      <c r="B115" s="320"/>
      <c r="C115" s="295" t="s">
        <v>41</v>
      </c>
      <c r="D115" s="295"/>
      <c r="E115" s="295"/>
      <c r="F115" s="318" t="s">
        <v>1055</v>
      </c>
      <c r="G115" s="295"/>
      <c r="H115" s="295" t="s">
        <v>1099</v>
      </c>
      <c r="I115" s="295" t="s">
        <v>1090</v>
      </c>
      <c r="J115" s="295"/>
      <c r="K115" s="309"/>
    </row>
    <row r="116" s="1" customFormat="1" ht="15" customHeight="1">
      <c r="B116" s="320"/>
      <c r="C116" s="295" t="s">
        <v>51</v>
      </c>
      <c r="D116" s="295"/>
      <c r="E116" s="295"/>
      <c r="F116" s="318" t="s">
        <v>1055</v>
      </c>
      <c r="G116" s="295"/>
      <c r="H116" s="295" t="s">
        <v>1100</v>
      </c>
      <c r="I116" s="295" t="s">
        <v>1090</v>
      </c>
      <c r="J116" s="295"/>
      <c r="K116" s="309"/>
    </row>
    <row r="117" s="1" customFormat="1" ht="15" customHeight="1">
      <c r="B117" s="320"/>
      <c r="C117" s="295" t="s">
        <v>60</v>
      </c>
      <c r="D117" s="295"/>
      <c r="E117" s="295"/>
      <c r="F117" s="318" t="s">
        <v>1055</v>
      </c>
      <c r="G117" s="295"/>
      <c r="H117" s="295" t="s">
        <v>1101</v>
      </c>
      <c r="I117" s="295" t="s">
        <v>1102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1103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1049</v>
      </c>
      <c r="D123" s="310"/>
      <c r="E123" s="310"/>
      <c r="F123" s="310" t="s">
        <v>1050</v>
      </c>
      <c r="G123" s="311"/>
      <c r="H123" s="310" t="s">
        <v>57</v>
      </c>
      <c r="I123" s="310" t="s">
        <v>60</v>
      </c>
      <c r="J123" s="310" t="s">
        <v>1051</v>
      </c>
      <c r="K123" s="339"/>
    </row>
    <row r="124" s="1" customFormat="1" ht="17.25" customHeight="1">
      <c r="B124" s="338"/>
      <c r="C124" s="312" t="s">
        <v>1052</v>
      </c>
      <c r="D124" s="312"/>
      <c r="E124" s="312"/>
      <c r="F124" s="313" t="s">
        <v>1053</v>
      </c>
      <c r="G124" s="314"/>
      <c r="H124" s="312"/>
      <c r="I124" s="312"/>
      <c r="J124" s="312" t="s">
        <v>1054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1058</v>
      </c>
      <c r="D126" s="317"/>
      <c r="E126" s="317"/>
      <c r="F126" s="318" t="s">
        <v>1055</v>
      </c>
      <c r="G126" s="295"/>
      <c r="H126" s="295" t="s">
        <v>1095</v>
      </c>
      <c r="I126" s="295" t="s">
        <v>1057</v>
      </c>
      <c r="J126" s="295">
        <v>120</v>
      </c>
      <c r="K126" s="343"/>
    </row>
    <row r="127" s="1" customFormat="1" ht="15" customHeight="1">
      <c r="B127" s="340"/>
      <c r="C127" s="295" t="s">
        <v>1104</v>
      </c>
      <c r="D127" s="295"/>
      <c r="E127" s="295"/>
      <c r="F127" s="318" t="s">
        <v>1055</v>
      </c>
      <c r="G127" s="295"/>
      <c r="H127" s="295" t="s">
        <v>1105</v>
      </c>
      <c r="I127" s="295" t="s">
        <v>1057</v>
      </c>
      <c r="J127" s="295" t="s">
        <v>1106</v>
      </c>
      <c r="K127" s="343"/>
    </row>
    <row r="128" s="1" customFormat="1" ht="15" customHeight="1">
      <c r="B128" s="340"/>
      <c r="C128" s="295" t="s">
        <v>1003</v>
      </c>
      <c r="D128" s="295"/>
      <c r="E128" s="295"/>
      <c r="F128" s="318" t="s">
        <v>1055</v>
      </c>
      <c r="G128" s="295"/>
      <c r="H128" s="295" t="s">
        <v>1107</v>
      </c>
      <c r="I128" s="295" t="s">
        <v>1057</v>
      </c>
      <c r="J128" s="295" t="s">
        <v>1106</v>
      </c>
      <c r="K128" s="343"/>
    </row>
    <row r="129" s="1" customFormat="1" ht="15" customHeight="1">
      <c r="B129" s="340"/>
      <c r="C129" s="295" t="s">
        <v>1066</v>
      </c>
      <c r="D129" s="295"/>
      <c r="E129" s="295"/>
      <c r="F129" s="318" t="s">
        <v>1061</v>
      </c>
      <c r="G129" s="295"/>
      <c r="H129" s="295" t="s">
        <v>1067</v>
      </c>
      <c r="I129" s="295" t="s">
        <v>1057</v>
      </c>
      <c r="J129" s="295">
        <v>15</v>
      </c>
      <c r="K129" s="343"/>
    </row>
    <row r="130" s="1" customFormat="1" ht="15" customHeight="1">
      <c r="B130" s="340"/>
      <c r="C130" s="321" t="s">
        <v>1068</v>
      </c>
      <c r="D130" s="321"/>
      <c r="E130" s="321"/>
      <c r="F130" s="322" t="s">
        <v>1061</v>
      </c>
      <c r="G130" s="321"/>
      <c r="H130" s="321" t="s">
        <v>1069</v>
      </c>
      <c r="I130" s="321" t="s">
        <v>1057</v>
      </c>
      <c r="J130" s="321">
        <v>15</v>
      </c>
      <c r="K130" s="343"/>
    </row>
    <row r="131" s="1" customFormat="1" ht="15" customHeight="1">
      <c r="B131" s="340"/>
      <c r="C131" s="321" t="s">
        <v>1070</v>
      </c>
      <c r="D131" s="321"/>
      <c r="E131" s="321"/>
      <c r="F131" s="322" t="s">
        <v>1061</v>
      </c>
      <c r="G131" s="321"/>
      <c r="H131" s="321" t="s">
        <v>1071</v>
      </c>
      <c r="I131" s="321" t="s">
        <v>1057</v>
      </c>
      <c r="J131" s="321">
        <v>20</v>
      </c>
      <c r="K131" s="343"/>
    </row>
    <row r="132" s="1" customFormat="1" ht="15" customHeight="1">
      <c r="B132" s="340"/>
      <c r="C132" s="321" t="s">
        <v>1072</v>
      </c>
      <c r="D132" s="321"/>
      <c r="E132" s="321"/>
      <c r="F132" s="322" t="s">
        <v>1061</v>
      </c>
      <c r="G132" s="321"/>
      <c r="H132" s="321" t="s">
        <v>1073</v>
      </c>
      <c r="I132" s="321" t="s">
        <v>1057</v>
      </c>
      <c r="J132" s="321">
        <v>20</v>
      </c>
      <c r="K132" s="343"/>
    </row>
    <row r="133" s="1" customFormat="1" ht="15" customHeight="1">
      <c r="B133" s="340"/>
      <c r="C133" s="295" t="s">
        <v>1060</v>
      </c>
      <c r="D133" s="295"/>
      <c r="E133" s="295"/>
      <c r="F133" s="318" t="s">
        <v>1061</v>
      </c>
      <c r="G133" s="295"/>
      <c r="H133" s="295" t="s">
        <v>1095</v>
      </c>
      <c r="I133" s="295" t="s">
        <v>1057</v>
      </c>
      <c r="J133" s="295">
        <v>50</v>
      </c>
      <c r="K133" s="343"/>
    </row>
    <row r="134" s="1" customFormat="1" ht="15" customHeight="1">
      <c r="B134" s="340"/>
      <c r="C134" s="295" t="s">
        <v>1074</v>
      </c>
      <c r="D134" s="295"/>
      <c r="E134" s="295"/>
      <c r="F134" s="318" t="s">
        <v>1061</v>
      </c>
      <c r="G134" s="295"/>
      <c r="H134" s="295" t="s">
        <v>1095</v>
      </c>
      <c r="I134" s="295" t="s">
        <v>1057</v>
      </c>
      <c r="J134" s="295">
        <v>50</v>
      </c>
      <c r="K134" s="343"/>
    </row>
    <row r="135" s="1" customFormat="1" ht="15" customHeight="1">
      <c r="B135" s="340"/>
      <c r="C135" s="295" t="s">
        <v>1080</v>
      </c>
      <c r="D135" s="295"/>
      <c r="E135" s="295"/>
      <c r="F135" s="318" t="s">
        <v>1061</v>
      </c>
      <c r="G135" s="295"/>
      <c r="H135" s="295" t="s">
        <v>1095</v>
      </c>
      <c r="I135" s="295" t="s">
        <v>1057</v>
      </c>
      <c r="J135" s="295">
        <v>50</v>
      </c>
      <c r="K135" s="343"/>
    </row>
    <row r="136" s="1" customFormat="1" ht="15" customHeight="1">
      <c r="B136" s="340"/>
      <c r="C136" s="295" t="s">
        <v>1082</v>
      </c>
      <c r="D136" s="295"/>
      <c r="E136" s="295"/>
      <c r="F136" s="318" t="s">
        <v>1061</v>
      </c>
      <c r="G136" s="295"/>
      <c r="H136" s="295" t="s">
        <v>1095</v>
      </c>
      <c r="I136" s="295" t="s">
        <v>1057</v>
      </c>
      <c r="J136" s="295">
        <v>50</v>
      </c>
      <c r="K136" s="343"/>
    </row>
    <row r="137" s="1" customFormat="1" ht="15" customHeight="1">
      <c r="B137" s="340"/>
      <c r="C137" s="295" t="s">
        <v>1083</v>
      </c>
      <c r="D137" s="295"/>
      <c r="E137" s="295"/>
      <c r="F137" s="318" t="s">
        <v>1061</v>
      </c>
      <c r="G137" s="295"/>
      <c r="H137" s="295" t="s">
        <v>1108</v>
      </c>
      <c r="I137" s="295" t="s">
        <v>1057</v>
      </c>
      <c r="J137" s="295">
        <v>255</v>
      </c>
      <c r="K137" s="343"/>
    </row>
    <row r="138" s="1" customFormat="1" ht="15" customHeight="1">
      <c r="B138" s="340"/>
      <c r="C138" s="295" t="s">
        <v>1085</v>
      </c>
      <c r="D138" s="295"/>
      <c r="E138" s="295"/>
      <c r="F138" s="318" t="s">
        <v>1055</v>
      </c>
      <c r="G138" s="295"/>
      <c r="H138" s="295" t="s">
        <v>1109</v>
      </c>
      <c r="I138" s="295" t="s">
        <v>1087</v>
      </c>
      <c r="J138" s="295"/>
      <c r="K138" s="343"/>
    </row>
    <row r="139" s="1" customFormat="1" ht="15" customHeight="1">
      <c r="B139" s="340"/>
      <c r="C139" s="295" t="s">
        <v>1088</v>
      </c>
      <c r="D139" s="295"/>
      <c r="E139" s="295"/>
      <c r="F139" s="318" t="s">
        <v>1055</v>
      </c>
      <c r="G139" s="295"/>
      <c r="H139" s="295" t="s">
        <v>1110</v>
      </c>
      <c r="I139" s="295" t="s">
        <v>1090</v>
      </c>
      <c r="J139" s="295"/>
      <c r="K139" s="343"/>
    </row>
    <row r="140" s="1" customFormat="1" ht="15" customHeight="1">
      <c r="B140" s="340"/>
      <c r="C140" s="295" t="s">
        <v>1091</v>
      </c>
      <c r="D140" s="295"/>
      <c r="E140" s="295"/>
      <c r="F140" s="318" t="s">
        <v>1055</v>
      </c>
      <c r="G140" s="295"/>
      <c r="H140" s="295" t="s">
        <v>1091</v>
      </c>
      <c r="I140" s="295" t="s">
        <v>1090</v>
      </c>
      <c r="J140" s="295"/>
      <c r="K140" s="343"/>
    </row>
    <row r="141" s="1" customFormat="1" ht="15" customHeight="1">
      <c r="B141" s="340"/>
      <c r="C141" s="295" t="s">
        <v>41</v>
      </c>
      <c r="D141" s="295"/>
      <c r="E141" s="295"/>
      <c r="F141" s="318" t="s">
        <v>1055</v>
      </c>
      <c r="G141" s="295"/>
      <c r="H141" s="295" t="s">
        <v>1111</v>
      </c>
      <c r="I141" s="295" t="s">
        <v>1090</v>
      </c>
      <c r="J141" s="295"/>
      <c r="K141" s="343"/>
    </row>
    <row r="142" s="1" customFormat="1" ht="15" customHeight="1">
      <c r="B142" s="340"/>
      <c r="C142" s="295" t="s">
        <v>1112</v>
      </c>
      <c r="D142" s="295"/>
      <c r="E142" s="295"/>
      <c r="F142" s="318" t="s">
        <v>1055</v>
      </c>
      <c r="G142" s="295"/>
      <c r="H142" s="295" t="s">
        <v>1113</v>
      </c>
      <c r="I142" s="295" t="s">
        <v>1090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1114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1049</v>
      </c>
      <c r="D148" s="310"/>
      <c r="E148" s="310"/>
      <c r="F148" s="310" t="s">
        <v>1050</v>
      </c>
      <c r="G148" s="311"/>
      <c r="H148" s="310" t="s">
        <v>57</v>
      </c>
      <c r="I148" s="310" t="s">
        <v>60</v>
      </c>
      <c r="J148" s="310" t="s">
        <v>1051</v>
      </c>
      <c r="K148" s="309"/>
    </row>
    <row r="149" s="1" customFormat="1" ht="17.25" customHeight="1">
      <c r="B149" s="307"/>
      <c r="C149" s="312" t="s">
        <v>1052</v>
      </c>
      <c r="D149" s="312"/>
      <c r="E149" s="312"/>
      <c r="F149" s="313" t="s">
        <v>1053</v>
      </c>
      <c r="G149" s="314"/>
      <c r="H149" s="312"/>
      <c r="I149" s="312"/>
      <c r="J149" s="312" t="s">
        <v>1054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1058</v>
      </c>
      <c r="D151" s="295"/>
      <c r="E151" s="295"/>
      <c r="F151" s="348" t="s">
        <v>1055</v>
      </c>
      <c r="G151" s="295"/>
      <c r="H151" s="347" t="s">
        <v>1095</v>
      </c>
      <c r="I151" s="347" t="s">
        <v>1057</v>
      </c>
      <c r="J151" s="347">
        <v>120</v>
      </c>
      <c r="K151" s="343"/>
    </row>
    <row r="152" s="1" customFormat="1" ht="15" customHeight="1">
      <c r="B152" s="320"/>
      <c r="C152" s="347" t="s">
        <v>1104</v>
      </c>
      <c r="D152" s="295"/>
      <c r="E152" s="295"/>
      <c r="F152" s="348" t="s">
        <v>1055</v>
      </c>
      <c r="G152" s="295"/>
      <c r="H152" s="347" t="s">
        <v>1115</v>
      </c>
      <c r="I152" s="347" t="s">
        <v>1057</v>
      </c>
      <c r="J152" s="347" t="s">
        <v>1106</v>
      </c>
      <c r="K152" s="343"/>
    </row>
    <row r="153" s="1" customFormat="1" ht="15" customHeight="1">
      <c r="B153" s="320"/>
      <c r="C153" s="347" t="s">
        <v>1003</v>
      </c>
      <c r="D153" s="295"/>
      <c r="E153" s="295"/>
      <c r="F153" s="348" t="s">
        <v>1055</v>
      </c>
      <c r="G153" s="295"/>
      <c r="H153" s="347" t="s">
        <v>1116</v>
      </c>
      <c r="I153" s="347" t="s">
        <v>1057</v>
      </c>
      <c r="J153" s="347" t="s">
        <v>1106</v>
      </c>
      <c r="K153" s="343"/>
    </row>
    <row r="154" s="1" customFormat="1" ht="15" customHeight="1">
      <c r="B154" s="320"/>
      <c r="C154" s="347" t="s">
        <v>1060</v>
      </c>
      <c r="D154" s="295"/>
      <c r="E154" s="295"/>
      <c r="F154" s="348" t="s">
        <v>1061</v>
      </c>
      <c r="G154" s="295"/>
      <c r="H154" s="347" t="s">
        <v>1095</v>
      </c>
      <c r="I154" s="347" t="s">
        <v>1057</v>
      </c>
      <c r="J154" s="347">
        <v>50</v>
      </c>
      <c r="K154" s="343"/>
    </row>
    <row r="155" s="1" customFormat="1" ht="15" customHeight="1">
      <c r="B155" s="320"/>
      <c r="C155" s="347" t="s">
        <v>1063</v>
      </c>
      <c r="D155" s="295"/>
      <c r="E155" s="295"/>
      <c r="F155" s="348" t="s">
        <v>1055</v>
      </c>
      <c r="G155" s="295"/>
      <c r="H155" s="347" t="s">
        <v>1095</v>
      </c>
      <c r="I155" s="347" t="s">
        <v>1065</v>
      </c>
      <c r="J155" s="347"/>
      <c r="K155" s="343"/>
    </row>
    <row r="156" s="1" customFormat="1" ht="15" customHeight="1">
      <c r="B156" s="320"/>
      <c r="C156" s="347" t="s">
        <v>1074</v>
      </c>
      <c r="D156" s="295"/>
      <c r="E156" s="295"/>
      <c r="F156" s="348" t="s">
        <v>1061</v>
      </c>
      <c r="G156" s="295"/>
      <c r="H156" s="347" t="s">
        <v>1095</v>
      </c>
      <c r="I156" s="347" t="s">
        <v>1057</v>
      </c>
      <c r="J156" s="347">
        <v>50</v>
      </c>
      <c r="K156" s="343"/>
    </row>
    <row r="157" s="1" customFormat="1" ht="15" customHeight="1">
      <c r="B157" s="320"/>
      <c r="C157" s="347" t="s">
        <v>1082</v>
      </c>
      <c r="D157" s="295"/>
      <c r="E157" s="295"/>
      <c r="F157" s="348" t="s">
        <v>1061</v>
      </c>
      <c r="G157" s="295"/>
      <c r="H157" s="347" t="s">
        <v>1095</v>
      </c>
      <c r="I157" s="347" t="s">
        <v>1057</v>
      </c>
      <c r="J157" s="347">
        <v>50</v>
      </c>
      <c r="K157" s="343"/>
    </row>
    <row r="158" s="1" customFormat="1" ht="15" customHeight="1">
      <c r="B158" s="320"/>
      <c r="C158" s="347" t="s">
        <v>1080</v>
      </c>
      <c r="D158" s="295"/>
      <c r="E158" s="295"/>
      <c r="F158" s="348" t="s">
        <v>1061</v>
      </c>
      <c r="G158" s="295"/>
      <c r="H158" s="347" t="s">
        <v>1095</v>
      </c>
      <c r="I158" s="347" t="s">
        <v>1057</v>
      </c>
      <c r="J158" s="347">
        <v>50</v>
      </c>
      <c r="K158" s="343"/>
    </row>
    <row r="159" s="1" customFormat="1" ht="15" customHeight="1">
      <c r="B159" s="320"/>
      <c r="C159" s="347" t="s">
        <v>91</v>
      </c>
      <c r="D159" s="295"/>
      <c r="E159" s="295"/>
      <c r="F159" s="348" t="s">
        <v>1055</v>
      </c>
      <c r="G159" s="295"/>
      <c r="H159" s="347" t="s">
        <v>1117</v>
      </c>
      <c r="I159" s="347" t="s">
        <v>1057</v>
      </c>
      <c r="J159" s="347" t="s">
        <v>1118</v>
      </c>
      <c r="K159" s="343"/>
    </row>
    <row r="160" s="1" customFormat="1" ht="15" customHeight="1">
      <c r="B160" s="320"/>
      <c r="C160" s="347" t="s">
        <v>1119</v>
      </c>
      <c r="D160" s="295"/>
      <c r="E160" s="295"/>
      <c r="F160" s="348" t="s">
        <v>1055</v>
      </c>
      <c r="G160" s="295"/>
      <c r="H160" s="347" t="s">
        <v>1120</v>
      </c>
      <c r="I160" s="347" t="s">
        <v>1090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1121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1049</v>
      </c>
      <c r="D166" s="310"/>
      <c r="E166" s="310"/>
      <c r="F166" s="310" t="s">
        <v>1050</v>
      </c>
      <c r="G166" s="352"/>
      <c r="H166" s="353" t="s">
        <v>57</v>
      </c>
      <c r="I166" s="353" t="s">
        <v>60</v>
      </c>
      <c r="J166" s="310" t="s">
        <v>1051</v>
      </c>
      <c r="K166" s="287"/>
    </row>
    <row r="167" s="1" customFormat="1" ht="17.25" customHeight="1">
      <c r="B167" s="288"/>
      <c r="C167" s="312" t="s">
        <v>1052</v>
      </c>
      <c r="D167" s="312"/>
      <c r="E167" s="312"/>
      <c r="F167" s="313" t="s">
        <v>1053</v>
      </c>
      <c r="G167" s="354"/>
      <c r="H167" s="355"/>
      <c r="I167" s="355"/>
      <c r="J167" s="312" t="s">
        <v>1054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1058</v>
      </c>
      <c r="D169" s="295"/>
      <c r="E169" s="295"/>
      <c r="F169" s="318" t="s">
        <v>1055</v>
      </c>
      <c r="G169" s="295"/>
      <c r="H169" s="295" t="s">
        <v>1095</v>
      </c>
      <c r="I169" s="295" t="s">
        <v>1057</v>
      </c>
      <c r="J169" s="295">
        <v>120</v>
      </c>
      <c r="K169" s="343"/>
    </row>
    <row r="170" s="1" customFormat="1" ht="15" customHeight="1">
      <c r="B170" s="320"/>
      <c r="C170" s="295" t="s">
        <v>1104</v>
      </c>
      <c r="D170" s="295"/>
      <c r="E170" s="295"/>
      <c r="F170" s="318" t="s">
        <v>1055</v>
      </c>
      <c r="G170" s="295"/>
      <c r="H170" s="295" t="s">
        <v>1105</v>
      </c>
      <c r="I170" s="295" t="s">
        <v>1057</v>
      </c>
      <c r="J170" s="295" t="s">
        <v>1106</v>
      </c>
      <c r="K170" s="343"/>
    </row>
    <row r="171" s="1" customFormat="1" ht="15" customHeight="1">
      <c r="B171" s="320"/>
      <c r="C171" s="295" t="s">
        <v>1003</v>
      </c>
      <c r="D171" s="295"/>
      <c r="E171" s="295"/>
      <c r="F171" s="318" t="s">
        <v>1055</v>
      </c>
      <c r="G171" s="295"/>
      <c r="H171" s="295" t="s">
        <v>1122</v>
      </c>
      <c r="I171" s="295" t="s">
        <v>1057</v>
      </c>
      <c r="J171" s="295" t="s">
        <v>1106</v>
      </c>
      <c r="K171" s="343"/>
    </row>
    <row r="172" s="1" customFormat="1" ht="15" customHeight="1">
      <c r="B172" s="320"/>
      <c r="C172" s="295" t="s">
        <v>1060</v>
      </c>
      <c r="D172" s="295"/>
      <c r="E172" s="295"/>
      <c r="F172" s="318" t="s">
        <v>1061</v>
      </c>
      <c r="G172" s="295"/>
      <c r="H172" s="295" t="s">
        <v>1122</v>
      </c>
      <c r="I172" s="295" t="s">
        <v>1057</v>
      </c>
      <c r="J172" s="295">
        <v>50</v>
      </c>
      <c r="K172" s="343"/>
    </row>
    <row r="173" s="1" customFormat="1" ht="15" customHeight="1">
      <c r="B173" s="320"/>
      <c r="C173" s="295" t="s">
        <v>1063</v>
      </c>
      <c r="D173" s="295"/>
      <c r="E173" s="295"/>
      <c r="F173" s="318" t="s">
        <v>1055</v>
      </c>
      <c r="G173" s="295"/>
      <c r="H173" s="295" t="s">
        <v>1122</v>
      </c>
      <c r="I173" s="295" t="s">
        <v>1065</v>
      </c>
      <c r="J173" s="295"/>
      <c r="K173" s="343"/>
    </row>
    <row r="174" s="1" customFormat="1" ht="15" customHeight="1">
      <c r="B174" s="320"/>
      <c r="C174" s="295" t="s">
        <v>1074</v>
      </c>
      <c r="D174" s="295"/>
      <c r="E174" s="295"/>
      <c r="F174" s="318" t="s">
        <v>1061</v>
      </c>
      <c r="G174" s="295"/>
      <c r="H174" s="295" t="s">
        <v>1122</v>
      </c>
      <c r="I174" s="295" t="s">
        <v>1057</v>
      </c>
      <c r="J174" s="295">
        <v>50</v>
      </c>
      <c r="K174" s="343"/>
    </row>
    <row r="175" s="1" customFormat="1" ht="15" customHeight="1">
      <c r="B175" s="320"/>
      <c r="C175" s="295" t="s">
        <v>1082</v>
      </c>
      <c r="D175" s="295"/>
      <c r="E175" s="295"/>
      <c r="F175" s="318" t="s">
        <v>1061</v>
      </c>
      <c r="G175" s="295"/>
      <c r="H175" s="295" t="s">
        <v>1122</v>
      </c>
      <c r="I175" s="295" t="s">
        <v>1057</v>
      </c>
      <c r="J175" s="295">
        <v>50</v>
      </c>
      <c r="K175" s="343"/>
    </row>
    <row r="176" s="1" customFormat="1" ht="15" customHeight="1">
      <c r="B176" s="320"/>
      <c r="C176" s="295" t="s">
        <v>1080</v>
      </c>
      <c r="D176" s="295"/>
      <c r="E176" s="295"/>
      <c r="F176" s="318" t="s">
        <v>1061</v>
      </c>
      <c r="G176" s="295"/>
      <c r="H176" s="295" t="s">
        <v>1122</v>
      </c>
      <c r="I176" s="295" t="s">
        <v>1057</v>
      </c>
      <c r="J176" s="295">
        <v>50</v>
      </c>
      <c r="K176" s="343"/>
    </row>
    <row r="177" s="1" customFormat="1" ht="15" customHeight="1">
      <c r="B177" s="320"/>
      <c r="C177" s="295" t="s">
        <v>112</v>
      </c>
      <c r="D177" s="295"/>
      <c r="E177" s="295"/>
      <c r="F177" s="318" t="s">
        <v>1055</v>
      </c>
      <c r="G177" s="295"/>
      <c r="H177" s="295" t="s">
        <v>1123</v>
      </c>
      <c r="I177" s="295" t="s">
        <v>1124</v>
      </c>
      <c r="J177" s="295"/>
      <c r="K177" s="343"/>
    </row>
    <row r="178" s="1" customFormat="1" ht="15" customHeight="1">
      <c r="B178" s="320"/>
      <c r="C178" s="295" t="s">
        <v>60</v>
      </c>
      <c r="D178" s="295"/>
      <c r="E178" s="295"/>
      <c r="F178" s="318" t="s">
        <v>1055</v>
      </c>
      <c r="G178" s="295"/>
      <c r="H178" s="295" t="s">
        <v>1125</v>
      </c>
      <c r="I178" s="295" t="s">
        <v>1126</v>
      </c>
      <c r="J178" s="295">
        <v>1</v>
      </c>
      <c r="K178" s="343"/>
    </row>
    <row r="179" s="1" customFormat="1" ht="15" customHeight="1">
      <c r="B179" s="320"/>
      <c r="C179" s="295" t="s">
        <v>56</v>
      </c>
      <c r="D179" s="295"/>
      <c r="E179" s="295"/>
      <c r="F179" s="318" t="s">
        <v>1055</v>
      </c>
      <c r="G179" s="295"/>
      <c r="H179" s="295" t="s">
        <v>1127</v>
      </c>
      <c r="I179" s="295" t="s">
        <v>1057</v>
      </c>
      <c r="J179" s="295">
        <v>20</v>
      </c>
      <c r="K179" s="343"/>
    </row>
    <row r="180" s="1" customFormat="1" ht="15" customHeight="1">
      <c r="B180" s="320"/>
      <c r="C180" s="295" t="s">
        <v>57</v>
      </c>
      <c r="D180" s="295"/>
      <c r="E180" s="295"/>
      <c r="F180" s="318" t="s">
        <v>1055</v>
      </c>
      <c r="G180" s="295"/>
      <c r="H180" s="295" t="s">
        <v>1128</v>
      </c>
      <c r="I180" s="295" t="s">
        <v>1057</v>
      </c>
      <c r="J180" s="295">
        <v>255</v>
      </c>
      <c r="K180" s="343"/>
    </row>
    <row r="181" s="1" customFormat="1" ht="15" customHeight="1">
      <c r="B181" s="320"/>
      <c r="C181" s="295" t="s">
        <v>113</v>
      </c>
      <c r="D181" s="295"/>
      <c r="E181" s="295"/>
      <c r="F181" s="318" t="s">
        <v>1055</v>
      </c>
      <c r="G181" s="295"/>
      <c r="H181" s="295" t="s">
        <v>1019</v>
      </c>
      <c r="I181" s="295" t="s">
        <v>1057</v>
      </c>
      <c r="J181" s="295">
        <v>10</v>
      </c>
      <c r="K181" s="343"/>
    </row>
    <row r="182" s="1" customFormat="1" ht="15" customHeight="1">
      <c r="B182" s="320"/>
      <c r="C182" s="295" t="s">
        <v>114</v>
      </c>
      <c r="D182" s="295"/>
      <c r="E182" s="295"/>
      <c r="F182" s="318" t="s">
        <v>1055</v>
      </c>
      <c r="G182" s="295"/>
      <c r="H182" s="295" t="s">
        <v>1129</v>
      </c>
      <c r="I182" s="295" t="s">
        <v>1090</v>
      </c>
      <c r="J182" s="295"/>
      <c r="K182" s="343"/>
    </row>
    <row r="183" s="1" customFormat="1" ht="15" customHeight="1">
      <c r="B183" s="320"/>
      <c r="C183" s="295" t="s">
        <v>1130</v>
      </c>
      <c r="D183" s="295"/>
      <c r="E183" s="295"/>
      <c r="F183" s="318" t="s">
        <v>1055</v>
      </c>
      <c r="G183" s="295"/>
      <c r="H183" s="295" t="s">
        <v>1131</v>
      </c>
      <c r="I183" s="295" t="s">
        <v>1090</v>
      </c>
      <c r="J183" s="295"/>
      <c r="K183" s="343"/>
    </row>
    <row r="184" s="1" customFormat="1" ht="15" customHeight="1">
      <c r="B184" s="320"/>
      <c r="C184" s="295" t="s">
        <v>1119</v>
      </c>
      <c r="D184" s="295"/>
      <c r="E184" s="295"/>
      <c r="F184" s="318" t="s">
        <v>1055</v>
      </c>
      <c r="G184" s="295"/>
      <c r="H184" s="295" t="s">
        <v>1132</v>
      </c>
      <c r="I184" s="295" t="s">
        <v>1090</v>
      </c>
      <c r="J184" s="295"/>
      <c r="K184" s="343"/>
    </row>
    <row r="185" s="1" customFormat="1" ht="15" customHeight="1">
      <c r="B185" s="320"/>
      <c r="C185" s="295" t="s">
        <v>116</v>
      </c>
      <c r="D185" s="295"/>
      <c r="E185" s="295"/>
      <c r="F185" s="318" t="s">
        <v>1061</v>
      </c>
      <c r="G185" s="295"/>
      <c r="H185" s="295" t="s">
        <v>1133</v>
      </c>
      <c r="I185" s="295" t="s">
        <v>1057</v>
      </c>
      <c r="J185" s="295">
        <v>50</v>
      </c>
      <c r="K185" s="343"/>
    </row>
    <row r="186" s="1" customFormat="1" ht="15" customHeight="1">
      <c r="B186" s="320"/>
      <c r="C186" s="295" t="s">
        <v>1134</v>
      </c>
      <c r="D186" s="295"/>
      <c r="E186" s="295"/>
      <c r="F186" s="318" t="s">
        <v>1061</v>
      </c>
      <c r="G186" s="295"/>
      <c r="H186" s="295" t="s">
        <v>1135</v>
      </c>
      <c r="I186" s="295" t="s">
        <v>1136</v>
      </c>
      <c r="J186" s="295"/>
      <c r="K186" s="343"/>
    </row>
    <row r="187" s="1" customFormat="1" ht="15" customHeight="1">
      <c r="B187" s="320"/>
      <c r="C187" s="295" t="s">
        <v>1137</v>
      </c>
      <c r="D187" s="295"/>
      <c r="E187" s="295"/>
      <c r="F187" s="318" t="s">
        <v>1061</v>
      </c>
      <c r="G187" s="295"/>
      <c r="H187" s="295" t="s">
        <v>1138</v>
      </c>
      <c r="I187" s="295" t="s">
        <v>1136</v>
      </c>
      <c r="J187" s="295"/>
      <c r="K187" s="343"/>
    </row>
    <row r="188" s="1" customFormat="1" ht="15" customHeight="1">
      <c r="B188" s="320"/>
      <c r="C188" s="295" t="s">
        <v>1139</v>
      </c>
      <c r="D188" s="295"/>
      <c r="E188" s="295"/>
      <c r="F188" s="318" t="s">
        <v>1061</v>
      </c>
      <c r="G188" s="295"/>
      <c r="H188" s="295" t="s">
        <v>1140</v>
      </c>
      <c r="I188" s="295" t="s">
        <v>1136</v>
      </c>
      <c r="J188" s="295"/>
      <c r="K188" s="343"/>
    </row>
    <row r="189" s="1" customFormat="1" ht="15" customHeight="1">
      <c r="B189" s="320"/>
      <c r="C189" s="356" t="s">
        <v>1141</v>
      </c>
      <c r="D189" s="295"/>
      <c r="E189" s="295"/>
      <c r="F189" s="318" t="s">
        <v>1061</v>
      </c>
      <c r="G189" s="295"/>
      <c r="H189" s="295" t="s">
        <v>1142</v>
      </c>
      <c r="I189" s="295" t="s">
        <v>1143</v>
      </c>
      <c r="J189" s="357" t="s">
        <v>1144</v>
      </c>
      <c r="K189" s="343"/>
    </row>
    <row r="190" s="1" customFormat="1" ht="15" customHeight="1">
      <c r="B190" s="320"/>
      <c r="C190" s="356" t="s">
        <v>45</v>
      </c>
      <c r="D190" s="295"/>
      <c r="E190" s="295"/>
      <c r="F190" s="318" t="s">
        <v>1055</v>
      </c>
      <c r="G190" s="295"/>
      <c r="H190" s="292" t="s">
        <v>1145</v>
      </c>
      <c r="I190" s="295" t="s">
        <v>1146</v>
      </c>
      <c r="J190" s="295"/>
      <c r="K190" s="343"/>
    </row>
    <row r="191" s="1" customFormat="1" ht="15" customHeight="1">
      <c r="B191" s="320"/>
      <c r="C191" s="356" t="s">
        <v>1147</v>
      </c>
      <c r="D191" s="295"/>
      <c r="E191" s="295"/>
      <c r="F191" s="318" t="s">
        <v>1055</v>
      </c>
      <c r="G191" s="295"/>
      <c r="H191" s="295" t="s">
        <v>1148</v>
      </c>
      <c r="I191" s="295" t="s">
        <v>1090</v>
      </c>
      <c r="J191" s="295"/>
      <c r="K191" s="343"/>
    </row>
    <row r="192" s="1" customFormat="1" ht="15" customHeight="1">
      <c r="B192" s="320"/>
      <c r="C192" s="356" t="s">
        <v>1149</v>
      </c>
      <c r="D192" s="295"/>
      <c r="E192" s="295"/>
      <c r="F192" s="318" t="s">
        <v>1055</v>
      </c>
      <c r="G192" s="295"/>
      <c r="H192" s="295" t="s">
        <v>1150</v>
      </c>
      <c r="I192" s="295" t="s">
        <v>1090</v>
      </c>
      <c r="J192" s="295"/>
      <c r="K192" s="343"/>
    </row>
    <row r="193" s="1" customFormat="1" ht="15" customHeight="1">
      <c r="B193" s="320"/>
      <c r="C193" s="356" t="s">
        <v>1151</v>
      </c>
      <c r="D193" s="295"/>
      <c r="E193" s="295"/>
      <c r="F193" s="318" t="s">
        <v>1061</v>
      </c>
      <c r="G193" s="295"/>
      <c r="H193" s="295" t="s">
        <v>1152</v>
      </c>
      <c r="I193" s="295" t="s">
        <v>1090</v>
      </c>
      <c r="J193" s="295"/>
      <c r="K193" s="343"/>
    </row>
    <row r="194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="1" customFormat="1" ht="13.5">
      <c r="B198" s="282"/>
      <c r="C198" s="283"/>
      <c r="D198" s="283"/>
      <c r="E198" s="283"/>
      <c r="F198" s="283"/>
      <c r="G198" s="283"/>
      <c r="H198" s="283"/>
      <c r="I198" s="283"/>
      <c r="J198" s="283"/>
      <c r="K198" s="284"/>
    </row>
    <row r="199" s="1" customFormat="1" ht="21">
      <c r="B199" s="285"/>
      <c r="C199" s="286" t="s">
        <v>1153</v>
      </c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5.5" customHeight="1">
      <c r="B200" s="285"/>
      <c r="C200" s="359" t="s">
        <v>1154</v>
      </c>
      <c r="D200" s="359"/>
      <c r="E200" s="359"/>
      <c r="F200" s="359" t="s">
        <v>1155</v>
      </c>
      <c r="G200" s="360"/>
      <c r="H200" s="359" t="s">
        <v>1156</v>
      </c>
      <c r="I200" s="359"/>
      <c r="J200" s="359"/>
      <c r="K200" s="287"/>
    </row>
    <row r="20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="1" customFormat="1" ht="15" customHeight="1">
      <c r="B202" s="320"/>
      <c r="C202" s="295" t="s">
        <v>1146</v>
      </c>
      <c r="D202" s="295"/>
      <c r="E202" s="295"/>
      <c r="F202" s="318" t="s">
        <v>46</v>
      </c>
      <c r="G202" s="295"/>
      <c r="H202" s="295" t="s">
        <v>1157</v>
      </c>
      <c r="I202" s="295"/>
      <c r="J202" s="295"/>
      <c r="K202" s="343"/>
    </row>
    <row r="203" s="1" customFormat="1" ht="15" customHeight="1">
      <c r="B203" s="320"/>
      <c r="C203" s="295"/>
      <c r="D203" s="295"/>
      <c r="E203" s="295"/>
      <c r="F203" s="318" t="s">
        <v>47</v>
      </c>
      <c r="G203" s="295"/>
      <c r="H203" s="295" t="s">
        <v>1158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50</v>
      </c>
      <c r="G204" s="295"/>
      <c r="H204" s="295" t="s">
        <v>1159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48</v>
      </c>
      <c r="G205" s="295"/>
      <c r="H205" s="295" t="s">
        <v>1160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49</v>
      </c>
      <c r="G206" s="295"/>
      <c r="H206" s="295" t="s">
        <v>1161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/>
      <c r="G207" s="295"/>
      <c r="H207" s="295"/>
      <c r="I207" s="295"/>
      <c r="J207" s="295"/>
      <c r="K207" s="343"/>
    </row>
    <row r="208" s="1" customFormat="1" ht="15" customHeight="1">
      <c r="B208" s="320"/>
      <c r="C208" s="295" t="s">
        <v>1102</v>
      </c>
      <c r="D208" s="295"/>
      <c r="E208" s="295"/>
      <c r="F208" s="318" t="s">
        <v>82</v>
      </c>
      <c r="G208" s="295"/>
      <c r="H208" s="295" t="s">
        <v>1162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997</v>
      </c>
      <c r="G209" s="295"/>
      <c r="H209" s="295" t="s">
        <v>998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995</v>
      </c>
      <c r="G210" s="295"/>
      <c r="H210" s="295" t="s">
        <v>1163</v>
      </c>
      <c r="I210" s="295"/>
      <c r="J210" s="295"/>
      <c r="K210" s="343"/>
    </row>
    <row r="211" s="1" customFormat="1" ht="15" customHeight="1">
      <c r="B211" s="361"/>
      <c r="C211" s="295"/>
      <c r="D211" s="295"/>
      <c r="E211" s="295"/>
      <c r="F211" s="318" t="s">
        <v>999</v>
      </c>
      <c r="G211" s="356"/>
      <c r="H211" s="347" t="s">
        <v>1000</v>
      </c>
      <c r="I211" s="347"/>
      <c r="J211" s="347"/>
      <c r="K211" s="362"/>
    </row>
    <row r="212" s="1" customFormat="1" ht="15" customHeight="1">
      <c r="B212" s="361"/>
      <c r="C212" s="295"/>
      <c r="D212" s="295"/>
      <c r="E212" s="295"/>
      <c r="F212" s="318" t="s">
        <v>1001</v>
      </c>
      <c r="G212" s="356"/>
      <c r="H212" s="347" t="s">
        <v>1164</v>
      </c>
      <c r="I212" s="347"/>
      <c r="J212" s="347"/>
      <c r="K212" s="362"/>
    </row>
    <row r="213" s="1" customFormat="1" ht="15" customHeight="1">
      <c r="B213" s="361"/>
      <c r="C213" s="295"/>
      <c r="D213" s="295"/>
      <c r="E213" s="295"/>
      <c r="F213" s="318"/>
      <c r="G213" s="356"/>
      <c r="H213" s="347"/>
      <c r="I213" s="347"/>
      <c r="J213" s="347"/>
      <c r="K213" s="362"/>
    </row>
    <row r="214" s="1" customFormat="1" ht="15" customHeight="1">
      <c r="B214" s="361"/>
      <c r="C214" s="295" t="s">
        <v>1126</v>
      </c>
      <c r="D214" s="295"/>
      <c r="E214" s="295"/>
      <c r="F214" s="318">
        <v>1</v>
      </c>
      <c r="G214" s="356"/>
      <c r="H214" s="347" t="s">
        <v>1165</v>
      </c>
      <c r="I214" s="347"/>
      <c r="J214" s="347"/>
      <c r="K214" s="362"/>
    </row>
    <row r="215" s="1" customFormat="1" ht="15" customHeight="1">
      <c r="B215" s="361"/>
      <c r="C215" s="295"/>
      <c r="D215" s="295"/>
      <c r="E215" s="295"/>
      <c r="F215" s="318">
        <v>2</v>
      </c>
      <c r="G215" s="356"/>
      <c r="H215" s="347" t="s">
        <v>1166</v>
      </c>
      <c r="I215" s="347"/>
      <c r="J215" s="347"/>
      <c r="K215" s="362"/>
    </row>
    <row r="216" s="1" customFormat="1" ht="15" customHeight="1">
      <c r="B216" s="361"/>
      <c r="C216" s="295"/>
      <c r="D216" s="295"/>
      <c r="E216" s="295"/>
      <c r="F216" s="318">
        <v>3</v>
      </c>
      <c r="G216" s="356"/>
      <c r="H216" s="347" t="s">
        <v>1167</v>
      </c>
      <c r="I216" s="347"/>
      <c r="J216" s="347"/>
      <c r="K216" s="362"/>
    </row>
    <row r="217" s="1" customFormat="1" ht="15" customHeight="1">
      <c r="B217" s="361"/>
      <c r="C217" s="295"/>
      <c r="D217" s="295"/>
      <c r="E217" s="295"/>
      <c r="F217" s="318">
        <v>4</v>
      </c>
      <c r="G217" s="356"/>
      <c r="H217" s="347" t="s">
        <v>1168</v>
      </c>
      <c r="I217" s="347"/>
      <c r="J217" s="347"/>
      <c r="K217" s="362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Káťa</dc:creator>
  <cp:lastModifiedBy>Káťa</cp:lastModifiedBy>
  <dcterms:created xsi:type="dcterms:W3CDTF">2023-01-09T11:36:10Z</dcterms:created>
  <dcterms:modified xsi:type="dcterms:W3CDTF">2023-01-09T11:36:16Z</dcterms:modified>
</cp:coreProperties>
</file>