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lukin_kru\Desktop\"/>
    </mc:Choice>
  </mc:AlternateContent>
  <xr:revisionPtr revIDLastSave="0" documentId="8_{E2FC5F88-D5E7-44FA-AF19-7E901492A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Stavební část" sheetId="2" r:id="rId2"/>
    <sheet name="SO 02 - Elektroinstalace" sheetId="3" r:id="rId3"/>
    <sheet name="SO 03 - VZT" sheetId="4" r:id="rId4"/>
    <sheet name="VZT-pol.č.1" sheetId="8" r:id="rId5"/>
    <sheet name="SO 04 - ZTI" sheetId="5" r:id="rId6"/>
    <sheet name="SO 05 - Gastrozařízení" sheetId="6" r:id="rId7"/>
    <sheet name="Pokyny pro vyplnění" sheetId="7" r:id="rId8"/>
  </sheets>
  <definedNames>
    <definedName name="_xlnm._FilterDatabase" localSheetId="1" hidden="1">'SO 01 - Stavební část'!$C$105:$K$254</definedName>
    <definedName name="_xlnm._FilterDatabase" localSheetId="2" hidden="1">'SO 02 - Elektroinstalace'!$C$90:$K$144</definedName>
    <definedName name="_xlnm._FilterDatabase" localSheetId="3" hidden="1">'SO 03 - VZT'!$C$82:$K$92</definedName>
    <definedName name="_xlnm._FilterDatabase" localSheetId="5" hidden="1">'SO 04 - ZTI'!$C$93:$K$152</definedName>
    <definedName name="_xlnm._FilterDatabase" localSheetId="6" hidden="1">'SO 05 - Gastrozařízení'!$C$80:$K$84</definedName>
    <definedName name="_xlnm.Print_Titles" localSheetId="0">'Rekapitulace stavby'!$52:$52</definedName>
    <definedName name="_xlnm.Print_Titles" localSheetId="1">'SO 01 - Stavební část'!$105:$105</definedName>
    <definedName name="_xlnm.Print_Titles" localSheetId="2">'SO 02 - Elektroinstalace'!$90:$90</definedName>
    <definedName name="_xlnm.Print_Titles" localSheetId="3">'SO 03 - VZT'!$82:$82</definedName>
    <definedName name="_xlnm.Print_Titles" localSheetId="5">'SO 04 - ZTI'!$93:$93</definedName>
    <definedName name="_xlnm.Print_Titles" localSheetId="6">'SO 05 - Gastrozařízení'!$80:$80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 01 - Stavební část'!$C$4:$J$39,'SO 01 - Stavební část'!$C$45:$J$87,'SO 01 - Stavební část'!$C$93:$K$254</definedName>
    <definedName name="_xlnm.Print_Area" localSheetId="2">'SO 02 - Elektroinstalace'!$C$4:$J$39,'SO 02 - Elektroinstalace'!$C$45:$J$72,'SO 02 - Elektroinstalace'!$C$78:$K$144</definedName>
    <definedName name="_xlnm.Print_Area" localSheetId="3">'SO 03 - VZT'!$C$4:$J$39,'SO 03 - VZT'!$C$45:$J$64,'SO 03 - VZT'!$C$70:$K$92</definedName>
    <definedName name="_xlnm.Print_Area" localSheetId="5">'SO 04 - ZTI'!$C$4:$J$39,'SO 04 - ZTI'!$C$45:$J$75,'SO 04 - ZTI'!$C$81:$K$152</definedName>
    <definedName name="_xlnm.Print_Area" localSheetId="6">'SO 05 - Gastrozařízení'!$C$4:$J$39,'SO 05 - Gastrozařízení'!$C$45:$J$62,'SO 05 - Gastrozařízení'!$C$68:$K$84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84" i="6"/>
  <c r="BH84" i="6"/>
  <c r="BG84" i="6"/>
  <c r="F35" i="6" s="1"/>
  <c r="BB59" i="1" s="1"/>
  <c r="BF84" i="6"/>
  <c r="T84" i="6"/>
  <c r="T83" i="6" s="1"/>
  <c r="T82" i="6" s="1"/>
  <c r="T81" i="6" s="1"/>
  <c r="R84" i="6"/>
  <c r="R83" i="6"/>
  <c r="R82" i="6"/>
  <c r="R81" i="6" s="1"/>
  <c r="P84" i="6"/>
  <c r="P83" i="6" s="1"/>
  <c r="P82" i="6" s="1"/>
  <c r="P81" i="6" s="1"/>
  <c r="AU59" i="1" s="1"/>
  <c r="J78" i="6"/>
  <c r="J77" i="6"/>
  <c r="F77" i="6"/>
  <c r="F75" i="6"/>
  <c r="E73" i="6"/>
  <c r="J55" i="6"/>
  <c r="J54" i="6"/>
  <c r="F54" i="6"/>
  <c r="F52" i="6"/>
  <c r="E50" i="6"/>
  <c r="J18" i="6"/>
  <c r="E18" i="6"/>
  <c r="F55" i="6" s="1"/>
  <c r="J17" i="6"/>
  <c r="J12" i="6"/>
  <c r="J75" i="6"/>
  <c r="E7" i="6"/>
  <c r="E71" i="6"/>
  <c r="J37" i="5"/>
  <c r="J36" i="5"/>
  <c r="AY58" i="1"/>
  <c r="J35" i="5"/>
  <c r="AX58" i="1"/>
  <c r="BI152" i="5"/>
  <c r="BH152" i="5"/>
  <c r="BG152" i="5"/>
  <c r="BF152" i="5"/>
  <c r="T152" i="5"/>
  <c r="T151" i="5" s="1"/>
  <c r="R152" i="5"/>
  <c r="R151" i="5" s="1"/>
  <c r="P152" i="5"/>
  <c r="P151" i="5" s="1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T146" i="5"/>
  <c r="R147" i="5"/>
  <c r="R146" i="5"/>
  <c r="P147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T141" i="5" s="1"/>
  <c r="R142" i="5"/>
  <c r="R141" i="5" s="1"/>
  <c r="P142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T106" i="5" s="1"/>
  <c r="R107" i="5"/>
  <c r="R106" i="5" s="1"/>
  <c r="P107" i="5"/>
  <c r="P106" i="5" s="1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J91" i="5"/>
  <c r="J90" i="5"/>
  <c r="F90" i="5"/>
  <c r="F88" i="5"/>
  <c r="E86" i="5"/>
  <c r="J55" i="5"/>
  <c r="J54" i="5"/>
  <c r="F54" i="5"/>
  <c r="F52" i="5"/>
  <c r="E50" i="5"/>
  <c r="J18" i="5"/>
  <c r="E18" i="5"/>
  <c r="F91" i="5" s="1"/>
  <c r="J17" i="5"/>
  <c r="J12" i="5"/>
  <c r="J88" i="5"/>
  <c r="E7" i="5"/>
  <c r="E84" i="5"/>
  <c r="J37" i="4"/>
  <c r="J36" i="4"/>
  <c r="AY57" i="1"/>
  <c r="J35" i="4"/>
  <c r="AX57" i="1"/>
  <c r="BI92" i="4"/>
  <c r="BH92" i="4"/>
  <c r="BG92" i="4"/>
  <c r="BF92" i="4"/>
  <c r="T92" i="4"/>
  <c r="R92" i="4"/>
  <c r="P92" i="4"/>
  <c r="BI91" i="4"/>
  <c r="BH91" i="4"/>
  <c r="BG91" i="4"/>
  <c r="BF91" i="4"/>
  <c r="T91" i="4"/>
  <c r="T90" i="4" s="1"/>
  <c r="T89" i="4" s="1"/>
  <c r="R91" i="4"/>
  <c r="P91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/>
  <c r="E7" i="4"/>
  <c r="E73" i="4"/>
  <c r="J37" i="3"/>
  <c r="J36" i="3"/>
  <c r="AY56" i="1"/>
  <c r="J35" i="3"/>
  <c r="AX56" i="1" s="1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T140" i="3"/>
  <c r="R141" i="3"/>
  <c r="R140" i="3"/>
  <c r="P141" i="3"/>
  <c r="P140" i="3" s="1"/>
  <c r="BI139" i="3"/>
  <c r="BH139" i="3"/>
  <c r="BG139" i="3"/>
  <c r="BF139" i="3"/>
  <c r="T139" i="3"/>
  <c r="T138" i="3"/>
  <c r="R139" i="3"/>
  <c r="R138" i="3" s="1"/>
  <c r="P139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T127" i="3"/>
  <c r="R128" i="3"/>
  <c r="R127" i="3"/>
  <c r="P128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T92" i="3"/>
  <c r="R93" i="3"/>
  <c r="R92" i="3"/>
  <c r="P93" i="3"/>
  <c r="P92" i="3"/>
  <c r="J88" i="3"/>
  <c r="J87" i="3"/>
  <c r="F87" i="3"/>
  <c r="F85" i="3"/>
  <c r="E83" i="3"/>
  <c r="J55" i="3"/>
  <c r="J54" i="3"/>
  <c r="F54" i="3"/>
  <c r="F52" i="3"/>
  <c r="E50" i="3"/>
  <c r="J18" i="3"/>
  <c r="E18" i="3"/>
  <c r="F88" i="3" s="1"/>
  <c r="J17" i="3"/>
  <c r="J12" i="3"/>
  <c r="J52" i="3"/>
  <c r="E7" i="3"/>
  <c r="E48" i="3"/>
  <c r="J37" i="2"/>
  <c r="J36" i="2"/>
  <c r="AY55" i="1" s="1"/>
  <c r="J35" i="2"/>
  <c r="AX55" i="1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T247" i="2"/>
  <c r="R248" i="2"/>
  <c r="R247" i="2"/>
  <c r="P248" i="2"/>
  <c r="P247" i="2" s="1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T240" i="2" s="1"/>
  <c r="R241" i="2"/>
  <c r="R240" i="2" s="1"/>
  <c r="P241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T230" i="2" s="1"/>
  <c r="R231" i="2"/>
  <c r="R230" i="2" s="1"/>
  <c r="P231" i="2"/>
  <c r="P230" i="2"/>
  <c r="BI229" i="2"/>
  <c r="BH229" i="2"/>
  <c r="BG229" i="2"/>
  <c r="BF229" i="2"/>
  <c r="T229" i="2"/>
  <c r="T228" i="2" s="1"/>
  <c r="T227" i="2" s="1"/>
  <c r="R229" i="2"/>
  <c r="R228" i="2"/>
  <c r="P229" i="2"/>
  <c r="P228" i="2" s="1"/>
  <c r="P227" i="2" s="1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T192" i="2" s="1"/>
  <c r="R193" i="2"/>
  <c r="R192" i="2"/>
  <c r="P193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T162" i="2"/>
  <c r="R163" i="2"/>
  <c r="R162" i="2"/>
  <c r="P163" i="2"/>
  <c r="P162" i="2" s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J103" i="2"/>
  <c r="J102" i="2"/>
  <c r="F102" i="2"/>
  <c r="F100" i="2"/>
  <c r="E98" i="2"/>
  <c r="J55" i="2"/>
  <c r="J54" i="2"/>
  <c r="F54" i="2"/>
  <c r="F52" i="2"/>
  <c r="E50" i="2"/>
  <c r="J18" i="2"/>
  <c r="E18" i="2"/>
  <c r="F55" i="2" s="1"/>
  <c r="J17" i="2"/>
  <c r="J12" i="2"/>
  <c r="J100" i="2"/>
  <c r="E7" i="2"/>
  <c r="E96" i="2" s="1"/>
  <c r="L50" i="1"/>
  <c r="AM50" i="1"/>
  <c r="AM49" i="1"/>
  <c r="L49" i="1"/>
  <c r="AM47" i="1"/>
  <c r="L47" i="1"/>
  <c r="L45" i="1"/>
  <c r="L44" i="1"/>
  <c r="BK128" i="3"/>
  <c r="BK98" i="5"/>
  <c r="J209" i="2"/>
  <c r="BK137" i="2"/>
  <c r="BK209" i="2"/>
  <c r="BK139" i="3"/>
  <c r="BK105" i="5"/>
  <c r="J148" i="2"/>
  <c r="BK111" i="2"/>
  <c r="BK150" i="5"/>
  <c r="J231" i="2"/>
  <c r="BK207" i="2"/>
  <c r="BK197" i="2"/>
  <c r="J122" i="2"/>
  <c r="BK198" i="2"/>
  <c r="BK119" i="3"/>
  <c r="J135" i="5"/>
  <c r="BK233" i="2"/>
  <c r="BK117" i="3"/>
  <c r="J133" i="5"/>
  <c r="J139" i="5"/>
  <c r="BK139" i="2"/>
  <c r="BK144" i="2"/>
  <c r="J118" i="2"/>
  <c r="BK142" i="2"/>
  <c r="BK100" i="3"/>
  <c r="J147" i="5"/>
  <c r="J176" i="2"/>
  <c r="J237" i="2"/>
  <c r="J132" i="2"/>
  <c r="BK147" i="2"/>
  <c r="J96" i="3"/>
  <c r="BK126" i="5"/>
  <c r="BK199" i="2"/>
  <c r="J214" i="2"/>
  <c r="J133" i="2"/>
  <c r="J118" i="3"/>
  <c r="J103" i="5"/>
  <c r="BK169" i="2"/>
  <c r="J109" i="2"/>
  <c r="BK224" i="2"/>
  <c r="BK251" i="2"/>
  <c r="BK123" i="3"/>
  <c r="BK84" i="6"/>
  <c r="J128" i="3"/>
  <c r="BK115" i="3"/>
  <c r="J130" i="5"/>
  <c r="BK193" i="2"/>
  <c r="J172" i="2"/>
  <c r="J87" i="4"/>
  <c r="J98" i="5"/>
  <c r="J174" i="2"/>
  <c r="BK130" i="2"/>
  <c r="BK210" i="2"/>
  <c r="BK102" i="5"/>
  <c r="BK234" i="2"/>
  <c r="BK170" i="2"/>
  <c r="BK202" i="2"/>
  <c r="J245" i="2"/>
  <c r="BK113" i="3"/>
  <c r="BK139" i="5"/>
  <c r="BK183" i="2"/>
  <c r="BK116" i="2"/>
  <c r="J226" i="2"/>
  <c r="J210" i="2"/>
  <c r="BK134" i="2"/>
  <c r="J98" i="3"/>
  <c r="BK149" i="5"/>
  <c r="J119" i="2"/>
  <c r="BK223" i="2"/>
  <c r="BK171" i="2"/>
  <c r="J251" i="2"/>
  <c r="BK136" i="2"/>
  <c r="BK112" i="3"/>
  <c r="J140" i="5"/>
  <c r="BK189" i="2"/>
  <c r="J113" i="3"/>
  <c r="BK157" i="2"/>
  <c r="J205" i="2"/>
  <c r="BK190" i="2"/>
  <c r="J254" i="2"/>
  <c r="BK122" i="2"/>
  <c r="BK114" i="3"/>
  <c r="BK111" i="5"/>
  <c r="J118" i="5"/>
  <c r="BK143" i="2"/>
  <c r="J108" i="3"/>
  <c r="J102" i="5"/>
  <c r="BK116" i="5"/>
  <c r="J151" i="2"/>
  <c r="BK179" i="2"/>
  <c r="BK115" i="2"/>
  <c r="J208" i="2"/>
  <c r="BK109" i="2"/>
  <c r="J183" i="2"/>
  <c r="J101" i="3"/>
  <c r="BK152" i="5"/>
  <c r="BK124" i="5"/>
  <c r="BK124" i="2"/>
  <c r="J93" i="3"/>
  <c r="BK118" i="5"/>
  <c r="J104" i="5"/>
  <c r="J200" i="2"/>
  <c r="J128" i="2"/>
  <c r="J111" i="2"/>
  <c r="BK103" i="3"/>
  <c r="BK101" i="5"/>
  <c r="J198" i="2"/>
  <c r="BK206" i="2"/>
  <c r="BK125" i="2"/>
  <c r="J207" i="2"/>
  <c r="BK133" i="3"/>
  <c r="BK131" i="5"/>
  <c r="J136" i="2"/>
  <c r="AS54" i="1"/>
  <c r="BK181" i="2"/>
  <c r="BK126" i="3"/>
  <c r="BK140" i="5"/>
  <c r="BK155" i="2"/>
  <c r="J211" i="2"/>
  <c r="J145" i="2"/>
  <c r="BK217" i="2"/>
  <c r="J105" i="3"/>
  <c r="J122" i="5"/>
  <c r="BK104" i="3"/>
  <c r="J150" i="5"/>
  <c r="BK182" i="2"/>
  <c r="J115" i="2"/>
  <c r="BK161" i="2"/>
  <c r="BK129" i="2"/>
  <c r="BK105" i="3"/>
  <c r="BK117" i="5"/>
  <c r="BK186" i="2"/>
  <c r="J139" i="3"/>
  <c r="BK125" i="5"/>
  <c r="J160" i="2"/>
  <c r="BK180" i="2"/>
  <c r="J144" i="3"/>
  <c r="BK129" i="5"/>
  <c r="J188" i="2"/>
  <c r="J153" i="2"/>
  <c r="BK215" i="2"/>
  <c r="J116" i="2"/>
  <c r="J103" i="3"/>
  <c r="BK119" i="5"/>
  <c r="J170" i="2"/>
  <c r="BK158" i="2"/>
  <c r="J250" i="2"/>
  <c r="J248" i="2"/>
  <c r="BK97" i="3"/>
  <c r="J127" i="5"/>
  <c r="J117" i="2"/>
  <c r="BK243" i="2"/>
  <c r="J126" i="2"/>
  <c r="J180" i="2"/>
  <c r="BK108" i="3"/>
  <c r="J120" i="5"/>
  <c r="BK121" i="2"/>
  <c r="BK125" i="3"/>
  <c r="J129" i="5"/>
  <c r="J150" i="2"/>
  <c r="J171" i="2"/>
  <c r="BK212" i="2"/>
  <c r="BK191" i="2"/>
  <c r="BK185" i="2"/>
  <c r="J116" i="3"/>
  <c r="BK88" i="4"/>
  <c r="J124" i="5"/>
  <c r="BK205" i="2"/>
  <c r="BK122" i="3"/>
  <c r="J131" i="5"/>
  <c r="BK135" i="5"/>
  <c r="BK133" i="2"/>
  <c r="BK248" i="2"/>
  <c r="BK163" i="2"/>
  <c r="J177" i="2"/>
  <c r="J131" i="3"/>
  <c r="BK135" i="2"/>
  <c r="J152" i="5"/>
  <c r="J127" i="2"/>
  <c r="BK152" i="2"/>
  <c r="J244" i="2"/>
  <c r="J144" i="2"/>
  <c r="J117" i="3"/>
  <c r="BK138" i="5"/>
  <c r="BK119" i="2"/>
  <c r="J124" i="3"/>
  <c r="BK120" i="5"/>
  <c r="F36" i="6"/>
  <c r="BC59" i="1"/>
  <c r="J212" i="2"/>
  <c r="BK140" i="2"/>
  <c r="BK107" i="3"/>
  <c r="BK172" i="2"/>
  <c r="BK96" i="3"/>
  <c r="J141" i="2"/>
  <c r="J142" i="2"/>
  <c r="BK132" i="2"/>
  <c r="J169" i="2"/>
  <c r="BK111" i="3"/>
  <c r="BK97" i="5"/>
  <c r="J152" i="2"/>
  <c r="J196" i="2"/>
  <c r="J168" i="2"/>
  <c r="BK236" i="2"/>
  <c r="BK122" i="5"/>
  <c r="J189" i="2"/>
  <c r="BK102" i="3"/>
  <c r="J110" i="5"/>
  <c r="J163" i="2"/>
  <c r="J197" i="2"/>
  <c r="BK225" i="2"/>
  <c r="BK120" i="3"/>
  <c r="BK87" i="4"/>
  <c r="J201" i="2"/>
  <c r="BK145" i="2"/>
  <c r="J137" i="2"/>
  <c r="J139" i="2"/>
  <c r="J185" i="2"/>
  <c r="J100" i="3"/>
  <c r="J109" i="3"/>
  <c r="BK142" i="5"/>
  <c r="BK221" i="2"/>
  <c r="J140" i="2"/>
  <c r="J134" i="2"/>
  <c r="J190" i="2"/>
  <c r="J111" i="3"/>
  <c r="BK104" i="5"/>
  <c r="BK149" i="2"/>
  <c r="J125" i="3"/>
  <c r="J114" i="5"/>
  <c r="J121" i="2"/>
  <c r="J218" i="2"/>
  <c r="J193" i="2"/>
  <c r="J130" i="2"/>
  <c r="BK214" i="2"/>
  <c r="J253" i="2"/>
  <c r="J110" i="2"/>
  <c r="BK124" i="3"/>
  <c r="J134" i="5"/>
  <c r="J138" i="5"/>
  <c r="J123" i="2"/>
  <c r="BK137" i="3"/>
  <c r="J115" i="3"/>
  <c r="BK99" i="5"/>
  <c r="J143" i="2"/>
  <c r="BK174" i="2"/>
  <c r="J186" i="2"/>
  <c r="BK250" i="2"/>
  <c r="J136" i="3"/>
  <c r="BK107" i="5"/>
  <c r="J179" i="2"/>
  <c r="BK110" i="2"/>
  <c r="BK253" i="2"/>
  <c r="J114" i="3"/>
  <c r="J113" i="5"/>
  <c r="BK160" i="2"/>
  <c r="BK150" i="2"/>
  <c r="BK177" i="2"/>
  <c r="J149" i="2"/>
  <c r="J104" i="3"/>
  <c r="J111" i="5"/>
  <c r="J115" i="5"/>
  <c r="J221" i="2"/>
  <c r="J241" i="2"/>
  <c r="J182" i="2"/>
  <c r="J203" i="2"/>
  <c r="J132" i="3"/>
  <c r="J142" i="5"/>
  <c r="BK211" i="2"/>
  <c r="BK91" i="4"/>
  <c r="J233" i="2"/>
  <c r="BK168" i="2"/>
  <c r="J166" i="2"/>
  <c r="BK126" i="2"/>
  <c r="BK101" i="3"/>
  <c r="J117" i="5"/>
  <c r="J243" i="2"/>
  <c r="BK106" i="3"/>
  <c r="BK112" i="5"/>
  <c r="BK159" i="2"/>
  <c r="BK238" i="2"/>
  <c r="BK141" i="2"/>
  <c r="BK131" i="2"/>
  <c r="BK195" i="2"/>
  <c r="BK132" i="3"/>
  <c r="J86" i="4"/>
  <c r="BK133" i="5"/>
  <c r="BK151" i="2"/>
  <c r="BK143" i="3"/>
  <c r="BK103" i="5"/>
  <c r="J224" i="2"/>
  <c r="BK128" i="2"/>
  <c r="J216" i="2"/>
  <c r="BK93" i="3"/>
  <c r="J88" i="4"/>
  <c r="BK134" i="5"/>
  <c r="J161" i="2"/>
  <c r="J173" i="2"/>
  <c r="BK254" i="2"/>
  <c r="J143" i="3"/>
  <c r="J105" i="5"/>
  <c r="BK245" i="2"/>
  <c r="J236" i="2"/>
  <c r="BK118" i="2"/>
  <c r="J158" i="2"/>
  <c r="BK123" i="5"/>
  <c r="F37" i="6"/>
  <c r="BD59" i="1"/>
  <c r="BK117" i="2"/>
  <c r="BK92" i="4"/>
  <c r="BK222" i="2"/>
  <c r="BK95" i="3"/>
  <c r="BK144" i="5"/>
  <c r="J146" i="2"/>
  <c r="BK123" i="2"/>
  <c r="J106" i="3"/>
  <c r="BK147" i="5"/>
  <c r="J157" i="2"/>
  <c r="BK99" i="3"/>
  <c r="J107" i="5"/>
  <c r="J34" i="6"/>
  <c r="AW59" i="1" s="1"/>
  <c r="BK141" i="3"/>
  <c r="BK114" i="5"/>
  <c r="BK201" i="2"/>
  <c r="J135" i="2"/>
  <c r="J125" i="2"/>
  <c r="J95" i="3"/>
  <c r="J128" i="5"/>
  <c r="J137" i="3"/>
  <c r="BK229" i="2"/>
  <c r="BK244" i="2"/>
  <c r="J229" i="2"/>
  <c r="BK114" i="2"/>
  <c r="J133" i="3"/>
  <c r="J144" i="5"/>
  <c r="J99" i="5"/>
  <c r="BK246" i="2"/>
  <c r="BK98" i="3"/>
  <c r="BK86" i="4"/>
  <c r="J97" i="5"/>
  <c r="BK188" i="2"/>
  <c r="J154" i="2"/>
  <c r="BK148" i="2"/>
  <c r="J167" i="2"/>
  <c r="BK173" i="2"/>
  <c r="J123" i="3"/>
  <c r="BK109" i="3"/>
  <c r="BK145" i="5"/>
  <c r="J223" i="2"/>
  <c r="J122" i="3"/>
  <c r="BK110" i="5"/>
  <c r="BK154" i="2"/>
  <c r="J225" i="2"/>
  <c r="BK235" i="2"/>
  <c r="BK118" i="3"/>
  <c r="BK127" i="5"/>
  <c r="J246" i="2"/>
  <c r="J131" i="2"/>
  <c r="J147" i="2"/>
  <c r="J215" i="2"/>
  <c r="J191" i="2"/>
  <c r="J92" i="4"/>
  <c r="J126" i="5"/>
  <c r="BK220" i="2"/>
  <c r="J124" i="2"/>
  <c r="BK196" i="2"/>
  <c r="J102" i="3"/>
  <c r="BK113" i="5"/>
  <c r="J125" i="5"/>
  <c r="BK203" i="2"/>
  <c r="BK153" i="2"/>
  <c r="BK226" i="2"/>
  <c r="J107" i="3"/>
  <c r="J112" i="5"/>
  <c r="BK200" i="2"/>
  <c r="J99" i="3"/>
  <c r="BK115" i="5"/>
  <c r="J112" i="2"/>
  <c r="J159" i="2"/>
  <c r="J129" i="2"/>
  <c r="BK146" i="2"/>
  <c r="BK237" i="2"/>
  <c r="J120" i="3"/>
  <c r="J123" i="5"/>
  <c r="J202" i="2"/>
  <c r="BK136" i="3"/>
  <c r="J112" i="3"/>
  <c r="J145" i="5"/>
  <c r="J238" i="2"/>
  <c r="BK208" i="2"/>
  <c r="J235" i="2"/>
  <c r="BK176" i="2"/>
  <c r="BK231" i="2"/>
  <c r="J97" i="3"/>
  <c r="J116" i="5"/>
  <c r="J149" i="5"/>
  <c r="BK112" i="2"/>
  <c r="BK144" i="3"/>
  <c r="BK116" i="3"/>
  <c r="J101" i="5"/>
  <c r="J114" i="2"/>
  <c r="J234" i="2"/>
  <c r="BK216" i="2"/>
  <c r="BK131" i="3"/>
  <c r="J91" i="4"/>
  <c r="J84" i="6"/>
  <c r="J217" i="2"/>
  <c r="BK241" i="2"/>
  <c r="BK167" i="2"/>
  <c r="BK218" i="2"/>
  <c r="J126" i="3"/>
  <c r="J119" i="5"/>
  <c r="J206" i="2"/>
  <c r="J199" i="2"/>
  <c r="J155" i="2"/>
  <c r="J222" i="2"/>
  <c r="J141" i="3"/>
  <c r="BK128" i="5"/>
  <c r="J181" i="2"/>
  <c r="J195" i="2"/>
  <c r="J220" i="2"/>
  <c r="BK127" i="2"/>
  <c r="BK166" i="2"/>
  <c r="J119" i="3"/>
  <c r="BK130" i="5"/>
  <c r="R227" i="2" l="1"/>
  <c r="R108" i="2"/>
  <c r="R113" i="2"/>
  <c r="T138" i="2"/>
  <c r="R165" i="2"/>
  <c r="T175" i="2"/>
  <c r="P194" i="2"/>
  <c r="R213" i="2"/>
  <c r="R232" i="2"/>
  <c r="BK94" i="3"/>
  <c r="J94" i="3" s="1"/>
  <c r="J61" i="3" s="1"/>
  <c r="R121" i="3"/>
  <c r="T135" i="3"/>
  <c r="BK142" i="3"/>
  <c r="J142" i="3"/>
  <c r="J71" i="3" s="1"/>
  <c r="P90" i="4"/>
  <c r="P89" i="4"/>
  <c r="P96" i="5"/>
  <c r="BK113" i="2"/>
  <c r="J113" i="2"/>
  <c r="J62" i="2"/>
  <c r="BK138" i="2"/>
  <c r="J138" i="2"/>
  <c r="J64" i="2"/>
  <c r="BK165" i="2"/>
  <c r="J165" i="2" s="1"/>
  <c r="J68" i="2" s="1"/>
  <c r="R175" i="2"/>
  <c r="T187" i="2"/>
  <c r="R204" i="2"/>
  <c r="P213" i="2"/>
  <c r="P232" i="2"/>
  <c r="BK252" i="2"/>
  <c r="J252" i="2"/>
  <c r="J86" i="2"/>
  <c r="T110" i="3"/>
  <c r="P85" i="4"/>
  <c r="P84" i="4"/>
  <c r="P83" i="4"/>
  <c r="AU57" i="1"/>
  <c r="BK96" i="5"/>
  <c r="J96" i="5" s="1"/>
  <c r="J61" i="5" s="1"/>
  <c r="T109" i="5"/>
  <c r="R137" i="5"/>
  <c r="T108" i="2"/>
  <c r="T113" i="2"/>
  <c r="P138" i="2"/>
  <c r="P165" i="2"/>
  <c r="P175" i="2"/>
  <c r="P187" i="2"/>
  <c r="T219" i="2"/>
  <c r="T252" i="2"/>
  <c r="P110" i="3"/>
  <c r="T130" i="3"/>
  <c r="T129" i="3"/>
  <c r="BK90" i="4"/>
  <c r="BK89" i="4" s="1"/>
  <c r="J89" i="4" s="1"/>
  <c r="J62" i="4" s="1"/>
  <c r="R96" i="5"/>
  <c r="T121" i="5"/>
  <c r="T143" i="5"/>
  <c r="P178" i="2"/>
  <c r="T204" i="2"/>
  <c r="P242" i="2"/>
  <c r="R252" i="2"/>
  <c r="BK121" i="3"/>
  <c r="J121" i="3"/>
  <c r="J63" i="3"/>
  <c r="R135" i="3"/>
  <c r="R134" i="3"/>
  <c r="R142" i="3"/>
  <c r="T85" i="4"/>
  <c r="T84" i="4"/>
  <c r="T83" i="4" s="1"/>
  <c r="P109" i="5"/>
  <c r="R132" i="5"/>
  <c r="P143" i="5"/>
  <c r="R109" i="5"/>
  <c r="T137" i="5"/>
  <c r="BK108" i="2"/>
  <c r="BK120" i="2"/>
  <c r="J120" i="2" s="1"/>
  <c r="J63" i="2" s="1"/>
  <c r="BK156" i="2"/>
  <c r="J156" i="2"/>
  <c r="J65" i="2"/>
  <c r="BK178" i="2"/>
  <c r="J178" i="2" s="1"/>
  <c r="J70" i="2" s="1"/>
  <c r="BK194" i="2"/>
  <c r="J194" i="2"/>
  <c r="J73" i="2"/>
  <c r="BK213" i="2"/>
  <c r="J213" i="2"/>
  <c r="J75" i="2"/>
  <c r="BK232" i="2"/>
  <c r="J232" i="2"/>
  <c r="J80" i="2"/>
  <c r="P249" i="2"/>
  <c r="BK110" i="3"/>
  <c r="J110" i="3"/>
  <c r="J62" i="3"/>
  <c r="P130" i="3"/>
  <c r="P129" i="3" s="1"/>
  <c r="BK100" i="5"/>
  <c r="J100" i="5" s="1"/>
  <c r="J62" i="5" s="1"/>
  <c r="BK121" i="5"/>
  <c r="J121" i="5" s="1"/>
  <c r="J66" i="5" s="1"/>
  <c r="P137" i="5"/>
  <c r="R143" i="5"/>
  <c r="P120" i="2"/>
  <c r="R156" i="2"/>
  <c r="R178" i="2"/>
  <c r="R194" i="2"/>
  <c r="P219" i="2"/>
  <c r="T242" i="2"/>
  <c r="T239" i="2" s="1"/>
  <c r="T249" i="2"/>
  <c r="T121" i="3"/>
  <c r="P135" i="3"/>
  <c r="BK85" i="4"/>
  <c r="J85" i="4" s="1"/>
  <c r="J61" i="4" s="1"/>
  <c r="BK84" i="4"/>
  <c r="J84" i="4" s="1"/>
  <c r="J60" i="4" s="1"/>
  <c r="T96" i="5"/>
  <c r="T132" i="5"/>
  <c r="P148" i="5"/>
  <c r="P108" i="2"/>
  <c r="P113" i="2"/>
  <c r="R138" i="2"/>
  <c r="T165" i="2"/>
  <c r="BK187" i="2"/>
  <c r="J187" i="2" s="1"/>
  <c r="J71" i="2" s="1"/>
  <c r="T194" i="2"/>
  <c r="R219" i="2"/>
  <c r="T232" i="2"/>
  <c r="BK249" i="2"/>
  <c r="J249" i="2" s="1"/>
  <c r="J85" i="2" s="1"/>
  <c r="P94" i="3"/>
  <c r="P121" i="3"/>
  <c r="BK135" i="3"/>
  <c r="J135" i="3" s="1"/>
  <c r="J68" i="3" s="1"/>
  <c r="R90" i="4"/>
  <c r="R89" i="4"/>
  <c r="R100" i="5"/>
  <c r="BK132" i="5"/>
  <c r="J132" i="5" s="1"/>
  <c r="J67" i="5" s="1"/>
  <c r="BK143" i="5"/>
  <c r="J143" i="5"/>
  <c r="J71" i="5"/>
  <c r="T94" i="3"/>
  <c r="R130" i="3"/>
  <c r="R129" i="3"/>
  <c r="R85" i="4"/>
  <c r="R84" i="4"/>
  <c r="R83" i="4" s="1"/>
  <c r="T100" i="5"/>
  <c r="R121" i="5"/>
  <c r="BK148" i="5"/>
  <c r="J148" i="5"/>
  <c r="J73" i="5" s="1"/>
  <c r="R120" i="2"/>
  <c r="P156" i="2"/>
  <c r="T178" i="2"/>
  <c r="BK204" i="2"/>
  <c r="J204" i="2"/>
  <c r="J74" i="2" s="1"/>
  <c r="BK219" i="2"/>
  <c r="J219" i="2"/>
  <c r="J76" i="2"/>
  <c r="R242" i="2"/>
  <c r="R239" i="2" s="1"/>
  <c r="R249" i="2"/>
  <c r="R94" i="3"/>
  <c r="BK130" i="3"/>
  <c r="BK129" i="3"/>
  <c r="J129" i="3" s="1"/>
  <c r="J65" i="3" s="1"/>
  <c r="P142" i="3"/>
  <c r="BK109" i="5"/>
  <c r="J109" i="5"/>
  <c r="J65" i="5"/>
  <c r="P132" i="5"/>
  <c r="R148" i="5"/>
  <c r="T120" i="2"/>
  <c r="T156" i="2"/>
  <c r="BK175" i="2"/>
  <c r="J175" i="2" s="1"/>
  <c r="J69" i="2" s="1"/>
  <c r="R187" i="2"/>
  <c r="P204" i="2"/>
  <c r="T213" i="2"/>
  <c r="BK242" i="2"/>
  <c r="J242" i="2" s="1"/>
  <c r="J83" i="2" s="1"/>
  <c r="P252" i="2"/>
  <c r="R110" i="3"/>
  <c r="T142" i="3"/>
  <c r="P100" i="5"/>
  <c r="P121" i="5"/>
  <c r="BK137" i="5"/>
  <c r="J137" i="5" s="1"/>
  <c r="J69" i="5" s="1"/>
  <c r="T148" i="5"/>
  <c r="BK106" i="5"/>
  <c r="J106" i="5"/>
  <c r="J63" i="5"/>
  <c r="BK247" i="2"/>
  <c r="J247" i="2" s="1"/>
  <c r="J84" i="2" s="1"/>
  <c r="BK192" i="2"/>
  <c r="BK164" i="2" s="1"/>
  <c r="J164" i="2" s="1"/>
  <c r="J67" i="2" s="1"/>
  <c r="BK92" i="3"/>
  <c r="J92" i="3" s="1"/>
  <c r="J60" i="3" s="1"/>
  <c r="BK141" i="5"/>
  <c r="J141" i="5" s="1"/>
  <c r="J70" i="5" s="1"/>
  <c r="BK138" i="3"/>
  <c r="J138" i="3" s="1"/>
  <c r="J69" i="3" s="1"/>
  <c r="BK162" i="2"/>
  <c r="J162" i="2"/>
  <c r="J66" i="2" s="1"/>
  <c r="BK228" i="2"/>
  <c r="J228" i="2"/>
  <c r="J78" i="2" s="1"/>
  <c r="BK240" i="2"/>
  <c r="J240" i="2"/>
  <c r="J82" i="2" s="1"/>
  <c r="BK146" i="5"/>
  <c r="J146" i="5"/>
  <c r="J72" i="5"/>
  <c r="BK151" i="5"/>
  <c r="J151" i="5"/>
  <c r="J74" i="5"/>
  <c r="BK140" i="3"/>
  <c r="J140" i="3"/>
  <c r="J70" i="3"/>
  <c r="BK83" i="6"/>
  <c r="BK82" i="6" s="1"/>
  <c r="BK81" i="6" s="1"/>
  <c r="J81" i="6" s="1"/>
  <c r="J59" i="6" s="1"/>
  <c r="BK230" i="2"/>
  <c r="J230" i="2" s="1"/>
  <c r="J79" i="2" s="1"/>
  <c r="BK127" i="3"/>
  <c r="J127" i="3"/>
  <c r="J64" i="3"/>
  <c r="E48" i="6"/>
  <c r="J52" i="6"/>
  <c r="F78" i="6"/>
  <c r="BE84" i="6"/>
  <c r="E48" i="5"/>
  <c r="BE107" i="5"/>
  <c r="BE112" i="5"/>
  <c r="BE104" i="5"/>
  <c r="BE126" i="5"/>
  <c r="BE144" i="5"/>
  <c r="BE101" i="5"/>
  <c r="BE117" i="5"/>
  <c r="BE125" i="5"/>
  <c r="BE133" i="5"/>
  <c r="BE139" i="5"/>
  <c r="BE152" i="5"/>
  <c r="J90" i="4"/>
  <c r="J63" i="4"/>
  <c r="J52" i="5"/>
  <c r="BE105" i="5"/>
  <c r="BE118" i="5"/>
  <c r="BE122" i="5"/>
  <c r="BE127" i="5"/>
  <c r="BE135" i="5"/>
  <c r="BE140" i="5"/>
  <c r="BE150" i="5"/>
  <c r="BE102" i="5"/>
  <c r="BE111" i="5"/>
  <c r="BE124" i="5"/>
  <c r="BE130" i="5"/>
  <c r="BE134" i="5"/>
  <c r="BE142" i="5"/>
  <c r="F55" i="5"/>
  <c r="BE97" i="5"/>
  <c r="BE113" i="5"/>
  <c r="BE115" i="5"/>
  <c r="BE119" i="5"/>
  <c r="BE129" i="5"/>
  <c r="BE98" i="5"/>
  <c r="BE103" i="5"/>
  <c r="BE110" i="5"/>
  <c r="BE114" i="5"/>
  <c r="BE149" i="5"/>
  <c r="BE116" i="5"/>
  <c r="BE120" i="5"/>
  <c r="BE123" i="5"/>
  <c r="BE138" i="5"/>
  <c r="BE145" i="5"/>
  <c r="BE99" i="5"/>
  <c r="BE128" i="5"/>
  <c r="BE131" i="5"/>
  <c r="BE147" i="5"/>
  <c r="J130" i="3"/>
  <c r="J66" i="3"/>
  <c r="BK134" i="3"/>
  <c r="J134" i="3" s="1"/>
  <c r="J67" i="3" s="1"/>
  <c r="F80" i="4"/>
  <c r="BE87" i="4"/>
  <c r="E48" i="4"/>
  <c r="BE86" i="4"/>
  <c r="BE91" i="4"/>
  <c r="BE92" i="4"/>
  <c r="J52" i="4"/>
  <c r="BE88" i="4"/>
  <c r="F55" i="3"/>
  <c r="BE97" i="3"/>
  <c r="BE109" i="3"/>
  <c r="BE114" i="3"/>
  <c r="BE128" i="3"/>
  <c r="BE96" i="3"/>
  <c r="BE98" i="3"/>
  <c r="BE101" i="3"/>
  <c r="BE106" i="3"/>
  <c r="BE120" i="3"/>
  <c r="BE124" i="3"/>
  <c r="BE132" i="3"/>
  <c r="E81" i="3"/>
  <c r="BE102" i="3"/>
  <c r="BE104" i="3"/>
  <c r="BE123" i="3"/>
  <c r="BE126" i="3"/>
  <c r="BE144" i="3"/>
  <c r="J108" i="2"/>
  <c r="J61" i="2"/>
  <c r="BE118" i="3"/>
  <c r="BE137" i="3"/>
  <c r="BE136" i="3"/>
  <c r="J85" i="3"/>
  <c r="BE116" i="3"/>
  <c r="BE143" i="3"/>
  <c r="BE100" i="3"/>
  <c r="BE105" i="3"/>
  <c r="BE107" i="3"/>
  <c r="BE111" i="3"/>
  <c r="BE131" i="3"/>
  <c r="BE99" i="3"/>
  <c r="BE103" i="3"/>
  <c r="BE108" i="3"/>
  <c r="BE113" i="3"/>
  <c r="BE119" i="3"/>
  <c r="BE122" i="3"/>
  <c r="BE133" i="3"/>
  <c r="BE141" i="3"/>
  <c r="BE93" i="3"/>
  <c r="BE115" i="3"/>
  <c r="BE95" i="3"/>
  <c r="BE112" i="3"/>
  <c r="BE117" i="3"/>
  <c r="BE125" i="3"/>
  <c r="BE139" i="3"/>
  <c r="J52" i="2"/>
  <c r="BE112" i="2"/>
  <c r="BE115" i="2"/>
  <c r="BE126" i="2"/>
  <c r="BE152" i="2"/>
  <c r="BE168" i="2"/>
  <c r="BE172" i="2"/>
  <c r="BE182" i="2"/>
  <c r="BE209" i="2"/>
  <c r="F103" i="2"/>
  <c r="BE109" i="2"/>
  <c r="BE123" i="2"/>
  <c r="BE144" i="2"/>
  <c r="BE145" i="2"/>
  <c r="BE148" i="2"/>
  <c r="BE167" i="2"/>
  <c r="BE179" i="2"/>
  <c r="BE199" i="2"/>
  <c r="BE212" i="2"/>
  <c r="BE217" i="2"/>
  <c r="BE234" i="2"/>
  <c r="BE244" i="2"/>
  <c r="BE124" i="2"/>
  <c r="BE127" i="2"/>
  <c r="BE132" i="2"/>
  <c r="BE134" i="2"/>
  <c r="BE136" i="2"/>
  <c r="BE141" i="2"/>
  <c r="BE160" i="2"/>
  <c r="BE173" i="2"/>
  <c r="BE181" i="2"/>
  <c r="BE188" i="2"/>
  <c r="BE193" i="2"/>
  <c r="BE203" i="2"/>
  <c r="BE208" i="2"/>
  <c r="BE211" i="2"/>
  <c r="BE226" i="2"/>
  <c r="BE236" i="2"/>
  <c r="BE253" i="2"/>
  <c r="BE110" i="2"/>
  <c r="BE111" i="2"/>
  <c r="BE125" i="2"/>
  <c r="BE131" i="2"/>
  <c r="BE146" i="2"/>
  <c r="BE150" i="2"/>
  <c r="BE154" i="2"/>
  <c r="BE174" i="2"/>
  <c r="BE191" i="2"/>
  <c r="BE201" i="2"/>
  <c r="BE210" i="2"/>
  <c r="BE214" i="2"/>
  <c r="BE224" i="2"/>
  <c r="BE238" i="2"/>
  <c r="BE250" i="2"/>
  <c r="BE251" i="2"/>
  <c r="BE158" i="2"/>
  <c r="BE166" i="2"/>
  <c r="BE169" i="2"/>
  <c r="BE195" i="2"/>
  <c r="BE205" i="2"/>
  <c r="BE206" i="2"/>
  <c r="BE207" i="2"/>
  <c r="BE218" i="2"/>
  <c r="BE223" i="2"/>
  <c r="BE254" i="2"/>
  <c r="BE142" i="2"/>
  <c r="BE159" i="2"/>
  <c r="BE171" i="2"/>
  <c r="BE176" i="2"/>
  <c r="BE216" i="2"/>
  <c r="BE231" i="2"/>
  <c r="BE241" i="2"/>
  <c r="BE246" i="2"/>
  <c r="BE130" i="2"/>
  <c r="BE149" i="2"/>
  <c r="BE180" i="2"/>
  <c r="BE197" i="2"/>
  <c r="BE215" i="2"/>
  <c r="BE221" i="2"/>
  <c r="BE235" i="2"/>
  <c r="BE119" i="2"/>
  <c r="BE128" i="2"/>
  <c r="BE133" i="2"/>
  <c r="BE135" i="2"/>
  <c r="BE157" i="2"/>
  <c r="BE163" i="2"/>
  <c r="BE198" i="2"/>
  <c r="BE116" i="2"/>
  <c r="BE155" i="2"/>
  <c r="BE177" i="2"/>
  <c r="BE186" i="2"/>
  <c r="BE189" i="2"/>
  <c r="BE190" i="2"/>
  <c r="BE196" i="2"/>
  <c r="BE200" i="2"/>
  <c r="BE202" i="2"/>
  <c r="BE222" i="2"/>
  <c r="BE243" i="2"/>
  <c r="BE245" i="2"/>
  <c r="BE248" i="2"/>
  <c r="E48" i="2"/>
  <c r="BE114" i="2"/>
  <c r="BE122" i="2"/>
  <c r="BE129" i="2"/>
  <c r="BE139" i="2"/>
  <c r="BE140" i="2"/>
  <c r="BE183" i="2"/>
  <c r="BE225" i="2"/>
  <c r="BE229" i="2"/>
  <c r="BE117" i="2"/>
  <c r="BE121" i="2"/>
  <c r="BE153" i="2"/>
  <c r="BE161" i="2"/>
  <c r="BE170" i="2"/>
  <c r="BE185" i="2"/>
  <c r="BE220" i="2"/>
  <c r="BE233" i="2"/>
  <c r="BE237" i="2"/>
  <c r="BE118" i="2"/>
  <c r="BE137" i="2"/>
  <c r="BE143" i="2"/>
  <c r="BE147" i="2"/>
  <c r="BE151" i="2"/>
  <c r="J34" i="3"/>
  <c r="AW56" i="1"/>
  <c r="F34" i="5"/>
  <c r="BA58" i="1" s="1"/>
  <c r="F34" i="6"/>
  <c r="BA59" i="1"/>
  <c r="F36" i="3"/>
  <c r="BC56" i="1" s="1"/>
  <c r="F36" i="2"/>
  <c r="BC55" i="1" s="1"/>
  <c r="F36" i="5"/>
  <c r="BC58" i="1" s="1"/>
  <c r="F34" i="2"/>
  <c r="BA55" i="1" s="1"/>
  <c r="F37" i="5"/>
  <c r="BD58" i="1" s="1"/>
  <c r="F37" i="3"/>
  <c r="BD56" i="1" s="1"/>
  <c r="F37" i="4"/>
  <c r="BD57" i="1"/>
  <c r="F36" i="4"/>
  <c r="BC57" i="1"/>
  <c r="J34" i="4"/>
  <c r="AW57" i="1" s="1"/>
  <c r="J34" i="2"/>
  <c r="AW55" i="1"/>
  <c r="F35" i="2"/>
  <c r="BB55" i="1"/>
  <c r="F34" i="4"/>
  <c r="BA57" i="1"/>
  <c r="F35" i="4"/>
  <c r="BB57" i="1"/>
  <c r="F37" i="2"/>
  <c r="BD55" i="1" s="1"/>
  <c r="F33" i="6"/>
  <c r="AZ59" i="1" s="1"/>
  <c r="J34" i="5"/>
  <c r="AW58" i="1"/>
  <c r="F35" i="5"/>
  <c r="BB58" i="1"/>
  <c r="F34" i="3"/>
  <c r="BA56" i="1"/>
  <c r="F35" i="3"/>
  <c r="BB56" i="1"/>
  <c r="J192" i="2" l="1"/>
  <c r="J72" i="2" s="1"/>
  <c r="BK91" i="3"/>
  <c r="J91" i="3" s="1"/>
  <c r="J30" i="3" s="1"/>
  <c r="AG56" i="1" s="1"/>
  <c r="BK83" i="4"/>
  <c r="J83" i="4" s="1"/>
  <c r="J30" i="4" s="1"/>
  <c r="P239" i="2"/>
  <c r="R91" i="3"/>
  <c r="P107" i="2"/>
  <c r="R136" i="5"/>
  <c r="P134" i="3"/>
  <c r="P91" i="3"/>
  <c r="AU56" i="1"/>
  <c r="R108" i="5"/>
  <c r="P108" i="5"/>
  <c r="P164" i="2"/>
  <c r="T134" i="3"/>
  <c r="T91" i="3"/>
  <c r="T95" i="5"/>
  <c r="T136" i="5"/>
  <c r="R95" i="5"/>
  <c r="R94" i="5" s="1"/>
  <c r="T108" i="5"/>
  <c r="T107" i="2"/>
  <c r="R164" i="2"/>
  <c r="BK107" i="2"/>
  <c r="J107" i="2"/>
  <c r="J60" i="2"/>
  <c r="P95" i="5"/>
  <c r="T164" i="2"/>
  <c r="P136" i="5"/>
  <c r="R107" i="2"/>
  <c r="R106" i="2" s="1"/>
  <c r="BK227" i="2"/>
  <c r="BK106" i="2" s="1"/>
  <c r="J106" i="2" s="1"/>
  <c r="J30" i="2" s="1"/>
  <c r="AG55" i="1" s="1"/>
  <c r="J227" i="2"/>
  <c r="J77" i="2" s="1"/>
  <c r="BK239" i="2"/>
  <c r="J239" i="2" s="1"/>
  <c r="J81" i="2" s="1"/>
  <c r="BK108" i="5"/>
  <c r="J108" i="5"/>
  <c r="J64" i="5" s="1"/>
  <c r="J83" i="6"/>
  <c r="J61" i="6"/>
  <c r="BK136" i="5"/>
  <c r="J136" i="5"/>
  <c r="J68" i="5"/>
  <c r="J82" i="6"/>
  <c r="J60" i="6" s="1"/>
  <c r="BK95" i="5"/>
  <c r="J95" i="5"/>
  <c r="J60" i="5" s="1"/>
  <c r="AG57" i="1"/>
  <c r="J59" i="4"/>
  <c r="J59" i="3"/>
  <c r="J33" i="5"/>
  <c r="AV58" i="1"/>
  <c r="AT58" i="1"/>
  <c r="BA54" i="1"/>
  <c r="AW54" i="1"/>
  <c r="AK30" i="1"/>
  <c r="BB54" i="1"/>
  <c r="AX54" i="1"/>
  <c r="BC54" i="1"/>
  <c r="AY54" i="1" s="1"/>
  <c r="J33" i="3"/>
  <c r="AV56" i="1" s="1"/>
  <c r="AT56" i="1" s="1"/>
  <c r="J33" i="2"/>
  <c r="AV55" i="1" s="1"/>
  <c r="AT55" i="1" s="1"/>
  <c r="F33" i="2"/>
  <c r="AZ55" i="1" s="1"/>
  <c r="J33" i="4"/>
  <c r="AV57" i="1" s="1"/>
  <c r="AT57" i="1" s="1"/>
  <c r="AN57" i="1" s="1"/>
  <c r="J33" i="6"/>
  <c r="AV59" i="1" s="1"/>
  <c r="AT59" i="1" s="1"/>
  <c r="F33" i="3"/>
  <c r="AZ56" i="1" s="1"/>
  <c r="J30" i="6"/>
  <c r="AG59" i="1"/>
  <c r="F33" i="4"/>
  <c r="AZ57" i="1" s="1"/>
  <c r="F33" i="5"/>
  <c r="AZ58" i="1"/>
  <c r="BD54" i="1"/>
  <c r="W33" i="1" s="1"/>
  <c r="AN56" i="1" l="1"/>
  <c r="T94" i="5"/>
  <c r="T106" i="2"/>
  <c r="P94" i="5"/>
  <c r="AU58" i="1"/>
  <c r="P106" i="2"/>
  <c r="AU55" i="1" s="1"/>
  <c r="BK94" i="5"/>
  <c r="J94" i="5"/>
  <c r="J30" i="5" s="1"/>
  <c r="AG58" i="1" s="1"/>
  <c r="AG54" i="1" s="1"/>
  <c r="AK26" i="1" s="1"/>
  <c r="J39" i="6"/>
  <c r="J39" i="4"/>
  <c r="AN55" i="1"/>
  <c r="J59" i="2"/>
  <c r="J39" i="3"/>
  <c r="J39" i="2"/>
  <c r="AN59" i="1"/>
  <c r="AZ54" i="1"/>
  <c r="W29" i="1"/>
  <c r="W30" i="1"/>
  <c r="W32" i="1"/>
  <c r="W31" i="1"/>
  <c r="J39" i="5" l="1"/>
  <c r="J59" i="5"/>
  <c r="AN58" i="1"/>
  <c r="AU54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<sst xmlns="http://schemas.openxmlformats.org/spreadsheetml/2006/main" count="4841" uniqueCount="1175">
  <si>
    <t>Export Komplet</t>
  </si>
  <si>
    <t>VZ</t>
  </si>
  <si>
    <t>2.0</t>
  </si>
  <si>
    <t>ZAMOK</t>
  </si>
  <si>
    <t>False</t>
  </si>
  <si>
    <t>{1ea756d5-3214-4083-8040-9772dbb4e502}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</si>
  <si>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</si>
  <si>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</si>
  <si>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</si>
  <si>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</si>
  <si>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</si>
  <si>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</si>
  <si>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</si>
  <si>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</si>
  <si>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</si>
  <si>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</si>
  <si>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</si>
  <si>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Chomutov, Zahradní 5265</t>
  </si>
  <si>
    <t>KSO:</t>
  </si>
  <si>
    <t/>
  </si>
  <si>
    <t>CC-CZ:</t>
  </si>
  <si>
    <t>Místo:</t>
  </si>
  <si>
    <t xml:space="preserve"> </t>
  </si>
  <si>
    <t>Datum:</t>
  </si>
  <si>
    <t>22. 4. 2022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</si>
  <si>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</si>
  <si>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</si>
  <si>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</si>
  <si>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</si>
  <si>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</si>
  <si>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</si>
  <si>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</si>
  <si>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</si>
  <si>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</si>
  <si>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</si>
  <si>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</si>
  <si>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</si>
  <si>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</si>
  <si>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</si>
  <si>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</si>
  <si>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</si>
  <si>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</si>
  <si>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</si>
  <si>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</si>
  <si>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</si>
  <si>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</si>
  <si>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</si>
  <si>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</si>
  <si>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</si>
  <si>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</si>
  <si>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</si>
  <si>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</si>
  <si>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</si>
  <si>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</si>
  <si>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</si>
  <si>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</si>
  <si>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</si>
  <si>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</si>
  <si>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</si>
  <si>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</si>
  <si>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</si>
  <si>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</si>
  <si>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</si>
  <si>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</si>
  <si>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</si>
  <si>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</si>
  <si>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</si>
  <si>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</si>
  <si>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</si>
  <si>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</si>
  <si>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</si>
  <si>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</si>
  <si>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</si>
  <si>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</si>
  <si>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</si>
  <si>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</si>
  <si>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</si>
  <si>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</si>
  <si>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{9ab0eac1-bc49-4942-b9ee-f1060f915af6}</t>
  </si>
  <si>
    <t>2</t>
  </si>
  <si>
    <t>SO 02</t>
  </si>
  <si>
    <t>Elektroinstalace</t>
  </si>
  <si>
    <t>{d675b86d-37c5-46c1-9af6-7298f6a989bb}</t>
  </si>
  <si>
    <t>SO 03</t>
  </si>
  <si>
    <t>VZT</t>
  </si>
  <si>
    <t>{0f6010c0-e4c0-45f4-9cb8-2074615f5e3a}</t>
  </si>
  <si>
    <t>SO 04</t>
  </si>
  <si>
    <t>ZTI</t>
  </si>
  <si>
    <t>{56a9a64c-50a8-4d9e-b5c6-4d8af9e5b00f}</t>
  </si>
  <si>
    <t>SO 05</t>
  </si>
  <si>
    <t>Gastrozařízení</t>
  </si>
  <si>
    <t>{6b6e6244-f60f-4312-9cb3-efb12a141b6d}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</si>
  <si>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</si>
  <si>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</si>
  <si>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</si>
  <si>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</si>
  <si>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</si>
  <si>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</si>
  <si>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</si>
  <si>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</si>
  <si>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</si>
  <si>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</si>
  <si>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</si>
  <si>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</si>
  <si>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</si>
  <si>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</si>
  <si>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</si>
  <si>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</si>
  <si>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</si>
  <si>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</si>
  <si>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</si>
  <si>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</si>
  <si>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</si>
  <si>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</si>
  <si>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</si>
  <si>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</si>
  <si>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</si>
  <si>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</si>
  <si>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</si>
  <si>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</si>
  <si>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</si>
  <si>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</si>
  <si>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</si>
  <si>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</si>
  <si>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</si>
  <si>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</si>
  <si>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</si>
  <si>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</si>
  <si>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</si>
  <si>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</si>
  <si>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</si>
  <si>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</si>
  <si>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</si>
  <si>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</si>
  <si>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</si>
  <si>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</si>
  <si>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</si>
  <si>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</si>
  <si>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</si>
  <si>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</si>
  <si>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</si>
  <si>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</si>
  <si>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</si>
  <si>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</si>
  <si>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</si>
  <si>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311272031</t>
  </si>
  <si>
    <t>Zdivo z pórobetonových tvárnic na tenké maltové lože, tl. zdiva 200 mm pevnost tvárnic přes P2 do P4, objemová hmotnost přes 450 do 600 kg/m3 hladkých</t>
  </si>
  <si>
    <t>m2</t>
  </si>
  <si>
    <t>4</t>
  </si>
  <si>
    <t>1082451229</t>
  </si>
  <si>
    <t>317142428</t>
  </si>
  <si>
    <t>Překlady nenosné z pórobetonu osazené do tenkého maltového lože, výšky do 250 mm, šířky překladu 100 mm, délky překladu přes 2000 do 2500 mm</t>
  </si>
  <si>
    <t>kus</t>
  </si>
  <si>
    <t>560867029</t>
  </si>
  <si>
    <t>340271021</t>
  </si>
  <si>
    <t>Zazdívka otvorů v příčkách nebo stěnách pórobetonovými tvárnicemi plochy přes 0,025 m2 do 1 m2, objemová hmotnost 500 kg/m3, tloušťka příčky 100 mm</t>
  </si>
  <si>
    <t>1006213822</t>
  </si>
  <si>
    <t>342272235</t>
  </si>
  <si>
    <t>Příčky z pórobetonových tvárnic hladkých na tenké maltové lože objemová hmotnost do 500 kg/m3, tloušťka příčky 125 mm</t>
  </si>
  <si>
    <t>-298101200</t>
  </si>
  <si>
    <t>Vodorovné konstrukce</t>
  </si>
  <si>
    <t>5</t>
  </si>
  <si>
    <t>411321414</t>
  </si>
  <si>
    <t>Stropy z betonu železového (bez výztuže) stropů deskových, plochých střech, desek balkonových, desek hřibových stropů včetně hlavic hřibových sloupů tř. C 25/30 - REI 120</t>
  </si>
  <si>
    <t>m3</t>
  </si>
  <si>
    <t>279715852</t>
  </si>
  <si>
    <t>6</t>
  </si>
  <si>
    <t>411351011</t>
  </si>
  <si>
    <t>Bednění stropních konstrukcí - bez podpěrné konstrukce desek tloušťky stropní desky přes 5 do 25 cm zřízení</t>
  </si>
  <si>
    <t>-871097437</t>
  </si>
  <si>
    <t>7</t>
  </si>
  <si>
    <t>411351012</t>
  </si>
  <si>
    <t>Bednění stropních konstrukcí - bez podpěrné konstrukce desek tloušťky stropní desky přes 5 do 25 cm odstranění</t>
  </si>
  <si>
    <t>1356576388</t>
  </si>
  <si>
    <t>8</t>
  </si>
  <si>
    <t>411354313</t>
  </si>
  <si>
    <t>Podpěrná konstrukce stropů - desek, kleneb a skořepin výška podepření do 4 m tloušťka stropu přes 15 do 25 cm zřízení</t>
  </si>
  <si>
    <t>826058948</t>
  </si>
  <si>
    <t>9</t>
  </si>
  <si>
    <t>411354314</t>
  </si>
  <si>
    <t>Podpěrná konstrukce stropů - desek, kleneb a skořepin výška podepření do 4 m tloušťka stropu přes 15 do 25 cm odstranění</t>
  </si>
  <si>
    <t>490178567</t>
  </si>
  <si>
    <t>10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</si>
  <si>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</si>
  <si>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</si>
  <si>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t</t>
  </si>
  <si>
    <t>-1910806363</t>
  </si>
  <si>
    <t>Úpravy povrchů, podlahy a osazování výplní</t>
  </si>
  <si>
    <t>11</t>
  </si>
  <si>
    <t>460941323</t>
  </si>
  <si>
    <t>Vyplnění a začištění rýh při elektroinstalacích v betonových podlahách a mazaninách hl přes 5 do 7 cm a š přes 10 do 15 cm</t>
  </si>
  <si>
    <t>m</t>
  </si>
  <si>
    <t>-2075901639</t>
  </si>
  <si>
    <t>12</t>
  </si>
  <si>
    <t>611131101</t>
  </si>
  <si>
    <t>Podkladní a spojovací vrstva vnitřních omítaných ploch cementový postřik nanášený ručně celoplošně stropů</t>
  </si>
  <si>
    <t>-533706079</t>
  </si>
  <si>
    <t>13</t>
  </si>
  <si>
    <t>611131121</t>
  </si>
  <si>
    <t>Podkladní a spojovací vrstva vnitřních omítaných ploch penetrace disperzní nanášená ručně stropů</t>
  </si>
  <si>
    <t>-285094837</t>
  </si>
  <si>
    <t>14</t>
  </si>
  <si>
    <t>611311131</t>
  </si>
  <si>
    <t>Potažení vnitřních ploch vápenným štukem tloušťky do 3 mm vodorovných konstrukcí stropů rovných</t>
  </si>
  <si>
    <t>-978590306</t>
  </si>
  <si>
    <t>611331121</t>
  </si>
  <si>
    <t>Omítka cementová vnitřních ploch nanášená ručně jednovrstvá, tloušťky do 10 mm hladká vodorovných konstrukcí stropů rovných</t>
  </si>
  <si>
    <t>-696184192</t>
  </si>
  <si>
    <t>16</t>
  </si>
  <si>
    <t>612131101</t>
  </si>
  <si>
    <t>Podkladní a spojovací vrstva vnitřních omítaných ploch cementový postřik nanášený ručně celoplošně stěn</t>
  </si>
  <si>
    <t>-744499586</t>
  </si>
  <si>
    <t>17</t>
  </si>
  <si>
    <t>612131121</t>
  </si>
  <si>
    <t>Podkladní a spojovací vrstva vnitřních omítaných ploch penetrace disperzní nanášená ručně stěn</t>
  </si>
  <si>
    <t>1794680004</t>
  </si>
  <si>
    <t>18</t>
  </si>
  <si>
    <t>612142001X</t>
  </si>
  <si>
    <t>Potažení vnitřních ploch pletivem, včetně hliníkových rohů v ploše nebo pruzích, na plném podkladu sklovláknitým vtlačením do tmelu stěn</t>
  </si>
  <si>
    <t>-1228994039</t>
  </si>
  <si>
    <t>19</t>
  </si>
  <si>
    <t>612311131</t>
  </si>
  <si>
    <t>Potažení vnitřních ploch vápenným štukem tloušťky do 3 mm svislých konstrukcí stěn</t>
  </si>
  <si>
    <t>-808774342</t>
  </si>
  <si>
    <t>20</t>
  </si>
  <si>
    <t>612325101</t>
  </si>
  <si>
    <t>Vápenocementová hrubá omítka rýh ve stěnách š do 150 mm</t>
  </si>
  <si>
    <t>1024838601</t>
  </si>
  <si>
    <t>612331101</t>
  </si>
  <si>
    <t>Omítka cementová vnitřních ploch nanášená ručně jednovrstvá, tloušťky do 10 mm hrubá nezatřená stěn</t>
  </si>
  <si>
    <t>244349186</t>
  </si>
  <si>
    <t>22</t>
  </si>
  <si>
    <t>612331121</t>
  </si>
  <si>
    <t>Omítka cementová vnitřních ploch nanášená ručně jednovrstvá, tloušťky do 10 mm hladká svislých konstrukcí stěn</t>
  </si>
  <si>
    <t>1886368523</t>
  </si>
  <si>
    <t>23</t>
  </si>
  <si>
    <t>619995001</t>
  </si>
  <si>
    <t>Začištění omítek kolem oken, dveří, podlah nebo obkladů</t>
  </si>
  <si>
    <t>-2099569116</t>
  </si>
  <si>
    <t>24</t>
  </si>
  <si>
    <t>631311214</t>
  </si>
  <si>
    <t>Mazanina z betonu prostého se zvýšenými nároky na prostředí tl. přes 50 do 80 mm tř. C 25/30</t>
  </si>
  <si>
    <t>180860802</t>
  </si>
  <si>
    <t>25</t>
  </si>
  <si>
    <t>631312141</t>
  </si>
  <si>
    <t>Doplnění dosavadních mazanin prostým betonem s dodáním hmot, bez potěru, plochy jednotlivě rýh v dosavadních mazaninách</t>
  </si>
  <si>
    <t>-533844801</t>
  </si>
  <si>
    <t>26</t>
  </si>
  <si>
    <t>631362022</t>
  </si>
  <si>
    <t>Výztuž mazanin z kompozitních sítí průměr drátu 3 mm, velikost ok 100 x 100 mm</t>
  </si>
  <si>
    <t>-1676979958</t>
  </si>
  <si>
    <t>27</t>
  </si>
  <si>
    <t>632441111</t>
  </si>
  <si>
    <t>Potěr anhydritový samonivelační ze suchých směsí tlouštky přes 10 do 20 mm</t>
  </si>
  <si>
    <t>-16501725</t>
  </si>
  <si>
    <t>Ostatní konstrukce a práce, bourání</t>
  </si>
  <si>
    <t>28</t>
  </si>
  <si>
    <t>949101111</t>
  </si>
  <si>
    <t>Lešení pomocné pro objekty pozemních staveb s lešeňovou podlahou v do 1,9 m zatížení do 150 kg/m2</t>
  </si>
  <si>
    <t>-160026833</t>
  </si>
  <si>
    <t>29</t>
  </si>
  <si>
    <t>952901111</t>
  </si>
  <si>
    <t>Vyčištění budov bytové a občanské výstavby při výšce podlaží do 4 m</t>
  </si>
  <si>
    <t>-91382203</t>
  </si>
  <si>
    <t>30</t>
  </si>
  <si>
    <t>962031133</t>
  </si>
  <si>
    <t>Bourání příček z cihel, tvárnic nebo příčkovek z cihel pálených, plných nebo dutých na maltu vápennou nebo vápenocementovou, tl. do 150 mm</t>
  </si>
  <si>
    <t>529580740</t>
  </si>
  <si>
    <t>31</t>
  </si>
  <si>
    <t>965042141</t>
  </si>
  <si>
    <t>Bourání mazanin betonových tl. do 100 mm, plochy přes 4 m2</t>
  </si>
  <si>
    <t>708951173</t>
  </si>
  <si>
    <t>32</t>
  </si>
  <si>
    <t>974042532</t>
  </si>
  <si>
    <t>Vysekání rýh v betonové nebo jiné monolitické dlažbě s betonovým podkladem do hl. 50 mm a šířky do 70 mm</t>
  </si>
  <si>
    <t>-1734306899</t>
  </si>
  <si>
    <t>33</t>
  </si>
  <si>
    <t>974042544</t>
  </si>
  <si>
    <t>Vysekání rýh v betonové nebo jiné monolitické dlažbě s betonovým podkladem do hl.70 mm a šířky do 150 mm</t>
  </si>
  <si>
    <t>-375018563</t>
  </si>
  <si>
    <t>34</t>
  </si>
  <si>
    <t>974042564</t>
  </si>
  <si>
    <t>Vysekání rýh v betonové nebo jiné monolitické dlažbě s betonovým podkladem do hl. 150 mm a šířky do 150 mm</t>
  </si>
  <si>
    <t>-1741947542</t>
  </si>
  <si>
    <t>35</t>
  </si>
  <si>
    <t>974049144</t>
  </si>
  <si>
    <t>Vysekání rýh v betonových zdech do hl. 70 mm a šířky do 150 mm</t>
  </si>
  <si>
    <t>-1012506783</t>
  </si>
  <si>
    <t>36</t>
  </si>
  <si>
    <t>978021191</t>
  </si>
  <si>
    <t>Otlučení cementových vnitřních ploch stěn, v rozsahu do 100 %</t>
  </si>
  <si>
    <t>-343135061</t>
  </si>
  <si>
    <t>37</t>
  </si>
  <si>
    <t>978021291</t>
  </si>
  <si>
    <t>Otlučení cementových vnitřních ploch stropů, v rozsahu do 100 %</t>
  </si>
  <si>
    <t>-1651379488</t>
  </si>
  <si>
    <t>38</t>
  </si>
  <si>
    <t>D001</t>
  </si>
  <si>
    <t>Demontáž umyvadel/dřezů včetně baterií</t>
  </si>
  <si>
    <t>-833373332</t>
  </si>
  <si>
    <t>39</t>
  </si>
  <si>
    <t>D002</t>
  </si>
  <si>
    <t>Demontáž stolů, polic pro přípravu jídla či odkládání čistého nádobí v počtu 20 ks</t>
  </si>
  <si>
    <t>kpl</t>
  </si>
  <si>
    <t>-1374350420</t>
  </si>
  <si>
    <t>40</t>
  </si>
  <si>
    <t>D003</t>
  </si>
  <si>
    <t>Demontáž gastrozařízení a vybavení</t>
  </si>
  <si>
    <t>1435943584</t>
  </si>
  <si>
    <t>41</t>
  </si>
  <si>
    <t>D004</t>
  </si>
  <si>
    <t>Demontáž dřevěného pultu s keramickým obložením</t>
  </si>
  <si>
    <t>-1214275263</t>
  </si>
  <si>
    <t>42</t>
  </si>
  <si>
    <t>D005</t>
  </si>
  <si>
    <t>Demontáž výlevky, včetně baterie</t>
  </si>
  <si>
    <t>-771523225</t>
  </si>
  <si>
    <t>43</t>
  </si>
  <si>
    <t>D006</t>
  </si>
  <si>
    <t>Zpětná montáž myčky a stolního nádobí</t>
  </si>
  <si>
    <t>-131063377</t>
  </si>
  <si>
    <t>44</t>
  </si>
  <si>
    <t>41651R</t>
  </si>
  <si>
    <t xml:space="preserve">Demontáž vnitřního rozvodu plynu </t>
  </si>
  <si>
    <t>2085520176</t>
  </si>
  <si>
    <t>997</t>
  </si>
  <si>
    <t>Přesun sutě</t>
  </si>
  <si>
    <t>45</t>
  </si>
  <si>
    <t>997013152</t>
  </si>
  <si>
    <t>Vnitrostaveništní doprava suti a vybouraných hmot pro budovy v přes 6 do 9 m s omezením mechanizace</t>
  </si>
  <si>
    <t>-1912725180</t>
  </si>
  <si>
    <t>46</t>
  </si>
  <si>
    <t>997221612</t>
  </si>
  <si>
    <t>Nakládání vybouraných hmot na dopravní prostředky pro vodorovnou dopravu</t>
  </si>
  <si>
    <t>1982482229</t>
  </si>
  <si>
    <t>47</t>
  </si>
  <si>
    <t>997013501</t>
  </si>
  <si>
    <t>Odvoz suti a vybouraných hmot na skládku nebo meziskládku se složením, na vzdálenost do 1 km</t>
  </si>
  <si>
    <t>-2141032506</t>
  </si>
  <si>
    <t>48</t>
  </si>
  <si>
    <t>997013509</t>
  </si>
  <si>
    <t>Odvoz suti a vybouraných hmot na skládku nebo meziskládku se složením, na vzdálenost Příplatek k ceně za každý další i započatý 1 km přes 1 km</t>
  </si>
  <si>
    <t>-1198556862</t>
  </si>
  <si>
    <t>49</t>
  </si>
  <si>
    <t>997013631</t>
  </si>
  <si>
    <t>Poplatek za uložení stavebního odpadu na skládce (skládkovné) směsného stavebního a demoličního zatříděného do Katalogu odpadů pod kódem 17 09 04</t>
  </si>
  <si>
    <t>-358995658</t>
  </si>
  <si>
    <t>998</t>
  </si>
  <si>
    <t>Přesun hmot</t>
  </si>
  <si>
    <t>50</t>
  </si>
  <si>
    <t>998017002</t>
  </si>
  <si>
    <t>Přesun hmot s omezením mechanizace pro budovy v přes 6 do 12 m</t>
  </si>
  <si>
    <t>-687974628</t>
  </si>
  <si>
    <t>PSV</t>
  </si>
  <si>
    <t>Práce a dodávky PSV</t>
  </si>
  <si>
    <t>735</t>
  </si>
  <si>
    <t>Ústřední vytápění - otopná tělesa</t>
  </si>
  <si>
    <t>51</t>
  </si>
  <si>
    <t>735110911</t>
  </si>
  <si>
    <t>Přetěsnění růžice radiátorové otopných těles litinových článkových</t>
  </si>
  <si>
    <t>-66060658</t>
  </si>
  <si>
    <t>52</t>
  </si>
  <si>
    <t>735110912</t>
  </si>
  <si>
    <t>Rozpojení tělesa otopného teplovodního</t>
  </si>
  <si>
    <t>-1803361837</t>
  </si>
  <si>
    <t>53</t>
  </si>
  <si>
    <t>735111810</t>
  </si>
  <si>
    <t>Demontáž otopných těles litinových článkových</t>
  </si>
  <si>
    <t>-842608720</t>
  </si>
  <si>
    <t>54</t>
  </si>
  <si>
    <t>735191904</t>
  </si>
  <si>
    <t>Vyčištění otopných těles litinových proplachem vodou</t>
  </si>
  <si>
    <t>2012355142</t>
  </si>
  <si>
    <t>55</t>
  </si>
  <si>
    <t>735191905</t>
  </si>
  <si>
    <t>Odvzdušnění otopných těles</t>
  </si>
  <si>
    <t>-1250626529</t>
  </si>
  <si>
    <t>56</t>
  </si>
  <si>
    <t>735191910</t>
  </si>
  <si>
    <t>Napuštění vody do otopných těles</t>
  </si>
  <si>
    <t>-1461060000</t>
  </si>
  <si>
    <t>57</t>
  </si>
  <si>
    <t>735494811</t>
  </si>
  <si>
    <t>Vypuštění vody z otopných soustav bez kotlů, ohříváků, zásobníků a nádrží</t>
  </si>
  <si>
    <t>-472406596</t>
  </si>
  <si>
    <t>58</t>
  </si>
  <si>
    <t>R3448</t>
  </si>
  <si>
    <t>Zpětná montáž otopných tělěs litinových</t>
  </si>
  <si>
    <t>-950007717</t>
  </si>
  <si>
    <t>59</t>
  </si>
  <si>
    <t>998735102</t>
  </si>
  <si>
    <t>Přesun hmot pro otopná tělesa stanovený z hmotnosti přesunovaného materiálu vodorovná dopravní vzdálenost do 50 m v objektech výšky přes 6 do 12 m</t>
  </si>
  <si>
    <t>1670313316</t>
  </si>
  <si>
    <t>741</t>
  </si>
  <si>
    <t>Elektroinstalace - silnoproud</t>
  </si>
  <si>
    <t>60</t>
  </si>
  <si>
    <t>741315823</t>
  </si>
  <si>
    <t>Demontáž zásuvek, vypínačů a signalizačních zařízení PBŘ bez zachování funkčnosti (do suti)</t>
  </si>
  <si>
    <t>517465985</t>
  </si>
  <si>
    <t>61</t>
  </si>
  <si>
    <t>741371823</t>
  </si>
  <si>
    <t>Demontáž svítidel bez zachování funkčnosti (do suti) interiérových modulového systému zářivkových, délky přes 1100 mm</t>
  </si>
  <si>
    <t>1639774408</t>
  </si>
  <si>
    <t>763</t>
  </si>
  <si>
    <t>Konstrukce suché výstavby</t>
  </si>
  <si>
    <t>62</t>
  </si>
  <si>
    <t>763131471X</t>
  </si>
  <si>
    <t>Podhled ze sádrokartonových desek dvouvrstvá zavěšená spodní konstrukce z ocelových profilů CW, UW jednoduše opláštěná deskou impregnovanou protipožární DFH2, tl. 12,5 mm, bez izolace, REI do 90</t>
  </si>
  <si>
    <t>781749238</t>
  </si>
  <si>
    <t>63</t>
  </si>
  <si>
    <t>763131714</t>
  </si>
  <si>
    <t>SDK podhled základní penetrační nátěr</t>
  </si>
  <si>
    <t>-1232292200</t>
  </si>
  <si>
    <t>64</t>
  </si>
  <si>
    <t>763131771</t>
  </si>
  <si>
    <t>Příplatek k SDK podhledu za rovinnost kvality Q3</t>
  </si>
  <si>
    <t>-1795101025</t>
  </si>
  <si>
    <t>65</t>
  </si>
  <si>
    <t>763131831</t>
  </si>
  <si>
    <t>Demontáž podhledu nebo samostatného požárního předělu ze sádrokartonových desek s nosnou konstrukcí jednovrstvou z ocelových profilů, opláštění jednoduché</t>
  </si>
  <si>
    <t>738742889</t>
  </si>
  <si>
    <t>66</t>
  </si>
  <si>
    <t>763172355</t>
  </si>
  <si>
    <t>Montáž dvířek pro konstrukce ze sádrokartonových desek revizních jednoplášťových pro podhledy velikost (šxv) 600 x 600 mm</t>
  </si>
  <si>
    <t>CS ÚRS 2022 01</t>
  </si>
  <si>
    <t>923156748</t>
  </si>
  <si>
    <t>Online PSC</t>
  </si>
  <si>
    <t>https://podminky.urs.cz/item/CS_URS_2022_01/763172355</t>
  </si>
  <si>
    <t>67</t>
  </si>
  <si>
    <t>M</t>
  </si>
  <si>
    <t>59030714</t>
  </si>
  <si>
    <t>dvířka revizní jednokřídlá s automatickým zámkem 600x600mm</t>
  </si>
  <si>
    <t>1222458807</t>
  </si>
  <si>
    <t>68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</si>
  <si>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</si>
  <si>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</si>
  <si>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-2093118120</t>
  </si>
  <si>
    <t>766</t>
  </si>
  <si>
    <t>Konstrukce truhlářské</t>
  </si>
  <si>
    <t>69</t>
  </si>
  <si>
    <t>766691914</t>
  </si>
  <si>
    <t>Ostatní práce vyvěšení nebo zavěšení křídel s případným uložením a opětovným zavěšením po provedení stavebních změn dřevěných dveřních, plochy do 2 m2</t>
  </si>
  <si>
    <t>287033572</t>
  </si>
  <si>
    <t>70</t>
  </si>
  <si>
    <t>D1</t>
  </si>
  <si>
    <t>M+D Dveře 1200x1970mm, včetně ocelové zárubně (povrchová úprava), kování a příslušenství</t>
  </si>
  <si>
    <t>-1189715492</t>
  </si>
  <si>
    <t>71</t>
  </si>
  <si>
    <t>998766102</t>
  </si>
  <si>
    <t>Přesun hmot pro konstrukce truhlářské stanovený z hmotnosti přesunovaného materiálu vodorovná dopravní vzdálenost do 50 m v objektech výšky přes 6 do 12 m</t>
  </si>
  <si>
    <t>1852613622</t>
  </si>
  <si>
    <t>72</t>
  </si>
  <si>
    <t>R561</t>
  </si>
  <si>
    <t>Kontrola a oprava oken, včetně 1x výměna okení výplně v horním díle</t>
  </si>
  <si>
    <t>-1830926249</t>
  </si>
  <si>
    <t>767</t>
  </si>
  <si>
    <t>Konstrukce zámečnické</t>
  </si>
  <si>
    <t>73</t>
  </si>
  <si>
    <t>767641800</t>
  </si>
  <si>
    <t>Demontáž dveřních zárubní odřezáním od upevnění, plochy dveří do 2,5 m2</t>
  </si>
  <si>
    <t>533749264</t>
  </si>
  <si>
    <t>771</t>
  </si>
  <si>
    <t>Podlahy z dlaždic</t>
  </si>
  <si>
    <t>74</t>
  </si>
  <si>
    <t>771111011</t>
  </si>
  <si>
    <t>Příprava podkladu před provedením dlažby vysátí podlah</t>
  </si>
  <si>
    <t>-912118505</t>
  </si>
  <si>
    <t>75</t>
  </si>
  <si>
    <t>771121011</t>
  </si>
  <si>
    <t>Příprava podkladu před provedením dlažby nátěr penetrační na podlahu</t>
  </si>
  <si>
    <t>-57165587</t>
  </si>
  <si>
    <t>76</t>
  </si>
  <si>
    <t>771151014</t>
  </si>
  <si>
    <t>Příprava podkladu před provedením dlažby samonivelační stěrka min.pevnosti 20 MPa, tloušťky přes 8 do 10 mm</t>
  </si>
  <si>
    <t>1050257967</t>
  </si>
  <si>
    <t>77</t>
  </si>
  <si>
    <t>771474114</t>
  </si>
  <si>
    <t>Montáž soklů z dlaždic keramických lepených flexibilním lepidlem rovných, výšky přes 120 do 150 mm</t>
  </si>
  <si>
    <t>1329295714</t>
  </si>
  <si>
    <t>78</t>
  </si>
  <si>
    <t>59761433</t>
  </si>
  <si>
    <t>dlažba keramická slinutá hladká do interiéru i exteriéru pro vysoké mechanické namáhání přes 9 do 12ks/m2 tl 15mm</t>
  </si>
  <si>
    <t>-21881734</t>
  </si>
  <si>
    <t>79</t>
  </si>
  <si>
    <t>771571810</t>
  </si>
  <si>
    <t>Demontáž podlah z dlaždic keramických kladených do malty</t>
  </si>
  <si>
    <t>-772873018</t>
  </si>
  <si>
    <t>80</t>
  </si>
  <si>
    <t>771574153</t>
  </si>
  <si>
    <t>Montáž podlah z dlaždic keramických lepených flexibilním lepidlem velkoformátových hladkých přes 2 do 4 ks/m2</t>
  </si>
  <si>
    <t>1714667747</t>
  </si>
  <si>
    <t>81</t>
  </si>
  <si>
    <t>59761008</t>
  </si>
  <si>
    <t>dlažba velkoformátová keramická slinutá hladká do interiéru i exteriéru přes 2 do 4ks/m2</t>
  </si>
  <si>
    <t>1823540615</t>
  </si>
  <si>
    <t>82</t>
  </si>
  <si>
    <t>998771102</t>
  </si>
  <si>
    <t>Přesun hmot pro podlahy z dlaždic stanovený z hmotnosti přesunovaného materiálu vodorovná dopravní vzdálenost do 50 m v objektech výšky přes 6 do 12 m</t>
  </si>
  <si>
    <t>-1899117755</t>
  </si>
  <si>
    <t>781</t>
  </si>
  <si>
    <t>Dokončovací práce - obklady</t>
  </si>
  <si>
    <t>83</t>
  </si>
  <si>
    <t>781111011</t>
  </si>
  <si>
    <t>Příprava podkladu před provedením obkladu oprášení (ometení) stěny</t>
  </si>
  <si>
    <t>-1630915710</t>
  </si>
  <si>
    <t>84</t>
  </si>
  <si>
    <t>781121011</t>
  </si>
  <si>
    <t>Příprava podkladu před provedením obkladu nátěr penetrační na stěnu</t>
  </si>
  <si>
    <t>-988037282</t>
  </si>
  <si>
    <t>85</t>
  </si>
  <si>
    <t>781151031</t>
  </si>
  <si>
    <t>Celoplošné vyrovnání podkladu stěrkou tl 3 mm</t>
  </si>
  <si>
    <t>-1029379653</t>
  </si>
  <si>
    <t>86</t>
  </si>
  <si>
    <t>781471810</t>
  </si>
  <si>
    <t>Demontáž obkladů z dlaždic keramických kladených do malty</t>
  </si>
  <si>
    <t>1922894528</t>
  </si>
  <si>
    <t>87</t>
  </si>
  <si>
    <t>781474153</t>
  </si>
  <si>
    <t>Montáž obkladů vnitřních stěn z dlaždic keramických lepených flexibilním lepidlem velkoformátových hladkých přes 2 do 4 ks/m2</t>
  </si>
  <si>
    <t>-1216547746</t>
  </si>
  <si>
    <t>88</t>
  </si>
  <si>
    <t>59761002</t>
  </si>
  <si>
    <t>obklad velkoformátový keramický hladký přes 2 do 4ks/m2</t>
  </si>
  <si>
    <t>574930521</t>
  </si>
  <si>
    <t>89</t>
  </si>
  <si>
    <t>781494111</t>
  </si>
  <si>
    <t>Obklad - dokončující práce profily ukončovací lepené flexibilním lepidlem rohové</t>
  </si>
  <si>
    <t>1753911205</t>
  </si>
  <si>
    <t>90</t>
  </si>
  <si>
    <t>998781102</t>
  </si>
  <si>
    <t>Přesun hmot pro obklady keramické stanovený z hmotnosti přesunovaného materiálu vodorovná dopravní vzdálenost do 50 m v objektech výšky přes 6 do 12 m</t>
  </si>
  <si>
    <t>1983568788</t>
  </si>
  <si>
    <t>783</t>
  </si>
  <si>
    <t>Dokončovací práce - nátěry</t>
  </si>
  <si>
    <t>91</t>
  </si>
  <si>
    <t>783601321</t>
  </si>
  <si>
    <t>Odrezivění článkových otopných těles před provedením nátěru</t>
  </si>
  <si>
    <t>60778843</t>
  </si>
  <si>
    <t>92</t>
  </si>
  <si>
    <t>783601325</t>
  </si>
  <si>
    <t>Odmaštění článkových otopných těles vodou ředitelným odmašťovačem před provedením nátěru</t>
  </si>
  <si>
    <t>-916252144</t>
  </si>
  <si>
    <t>93</t>
  </si>
  <si>
    <t>783601421</t>
  </si>
  <si>
    <t>Ometení článkových otopných těles před provedením nátěru</t>
  </si>
  <si>
    <t>-1645655169</t>
  </si>
  <si>
    <t>94</t>
  </si>
  <si>
    <t>783614111</t>
  </si>
  <si>
    <t>Základní jednonásobný syntetický nátěr článkových otopných těles</t>
  </si>
  <si>
    <t>372930974</t>
  </si>
  <si>
    <t>95</t>
  </si>
  <si>
    <t>783617111</t>
  </si>
  <si>
    <t>Krycí jednonásobný syntetický nátěr článkových otopných těles</t>
  </si>
  <si>
    <t>1584450784</t>
  </si>
  <si>
    <t>784</t>
  </si>
  <si>
    <t>Dokončovací práce - malby a tapety</t>
  </si>
  <si>
    <t>96</t>
  </si>
  <si>
    <t>784111001</t>
  </si>
  <si>
    <t>Oprášení (ometení) podkladu v místnostech výšky do 3,80 m</t>
  </si>
  <si>
    <t>851423762</t>
  </si>
  <si>
    <t>97</t>
  </si>
  <si>
    <t>784161003</t>
  </si>
  <si>
    <t>Tmelení spar a rohů šířky do 3 mm akrylátovým tmelem v místnostech v přes 3,80 do 5,00 m</t>
  </si>
  <si>
    <t>172718853</t>
  </si>
  <si>
    <t>98</t>
  </si>
  <si>
    <t>784171123</t>
  </si>
  <si>
    <t>Zakrytí vnitřních ploch konstrukcí nebo prvků v místnostech v přes 3,80 do 5,00 m</t>
  </si>
  <si>
    <t>1498858066</t>
  </si>
  <si>
    <t>99</t>
  </si>
  <si>
    <t>28323157</t>
  </si>
  <si>
    <t>fólie pro malířské potřeby zakrývací tl 14µ 4x5m</t>
  </si>
  <si>
    <t>-244423289</t>
  </si>
  <si>
    <t>100</t>
  </si>
  <si>
    <t>784181102</t>
  </si>
  <si>
    <t>Penetrace podkladu jednonásobná základní v místnostech výšky do 3,80 m</t>
  </si>
  <si>
    <t>239060585</t>
  </si>
  <si>
    <t>101</t>
  </si>
  <si>
    <t>784191007</t>
  </si>
  <si>
    <t>Čištění vnitřních ploch hrubý úklid po provedení malířských prací omytím podlah</t>
  </si>
  <si>
    <t>-31442896</t>
  </si>
  <si>
    <t>102</t>
  </si>
  <si>
    <t>784211101</t>
  </si>
  <si>
    <t>Malby z malířských směsí oděruvzdorných za mokra dvojnásobné, bílé za mokra oděruvzdorné výborně v místnostech výšky do 3,80 m</t>
  </si>
  <si>
    <t>528985135</t>
  </si>
  <si>
    <t>Práce a dodávky M</t>
  </si>
  <si>
    <t>21-M</t>
  </si>
  <si>
    <t>Elektromontáže</t>
  </si>
  <si>
    <t>103</t>
  </si>
  <si>
    <t>210280001</t>
  </si>
  <si>
    <t>Zkoušky a prohlídky el rozvodů a zařízení celková prohlídka pro objem montážních prací do 100 tis Kč</t>
  </si>
  <si>
    <t>1548327063</t>
  </si>
  <si>
    <t>46-M</t>
  </si>
  <si>
    <t>Zemní práce při extr.mont.pracích</t>
  </si>
  <si>
    <t>104</t>
  </si>
  <si>
    <t>-2010049003</t>
  </si>
  <si>
    <t>HZS</t>
  </si>
  <si>
    <t>Hodinové zúčtovací sazby</t>
  </si>
  <si>
    <t>105</t>
  </si>
  <si>
    <t>HZS1301</t>
  </si>
  <si>
    <t>Hodinové zúčtovací sazby profesí HSV provádění konstrukcí zedník</t>
  </si>
  <si>
    <t>hod</t>
  </si>
  <si>
    <t>262144</t>
  </si>
  <si>
    <t>-1827745558</t>
  </si>
  <si>
    <t>106</t>
  </si>
  <si>
    <t>HZS1331</t>
  </si>
  <si>
    <t>Hodinové zúčtovací sazby profesí HSV provádění konstrukcí montér konstrukcí</t>
  </si>
  <si>
    <t>-405056353</t>
  </si>
  <si>
    <t>107</t>
  </si>
  <si>
    <t>HZS2121</t>
  </si>
  <si>
    <t>Hodinová zúčtovací sazba truhlář</t>
  </si>
  <si>
    <t>-2020311774</t>
  </si>
  <si>
    <t>108</t>
  </si>
  <si>
    <t>HZS2211</t>
  </si>
  <si>
    <t>Hodinová zúčtovací sazba instalatér</t>
  </si>
  <si>
    <t>512</t>
  </si>
  <si>
    <t>-2000293261</t>
  </si>
  <si>
    <t>109</t>
  </si>
  <si>
    <t>HZS2231</t>
  </si>
  <si>
    <t>Hodinová zúčtovací sazba elektrikář</t>
  </si>
  <si>
    <t>-772359790</t>
  </si>
  <si>
    <t>110</t>
  </si>
  <si>
    <t>HZSDOD.</t>
  </si>
  <si>
    <t>Materiál k hodinovým sazbám</t>
  </si>
  <si>
    <t>-2111239287</t>
  </si>
  <si>
    <t>VRN</t>
  </si>
  <si>
    <t>Vedlejší rozpočtové náklady</t>
  </si>
  <si>
    <t>VRN3</t>
  </si>
  <si>
    <t>Zařízení staveniště</t>
  </si>
  <si>
    <t>111</t>
  </si>
  <si>
    <t>030001000.1</t>
  </si>
  <si>
    <t>Zařízení staveniště (Zajištění vody, elektro a pod.)</t>
  </si>
  <si>
    <t>-1781417427</t>
  </si>
  <si>
    <t>VRN4</t>
  </si>
  <si>
    <t>Inženýrská činnost</t>
  </si>
  <si>
    <t>112</t>
  </si>
  <si>
    <t>042503000</t>
  </si>
  <si>
    <t>Plán BOZP na staveništi</t>
  </si>
  <si>
    <t>493650614</t>
  </si>
  <si>
    <t>113</t>
  </si>
  <si>
    <t>045002000</t>
  </si>
  <si>
    <t>Hlavní tituly průvodních činností a nákladů inženýrská činnost kompletační a koordinační činnost</t>
  </si>
  <si>
    <t>801888286</t>
  </si>
  <si>
    <t>114</t>
  </si>
  <si>
    <t>045303000</t>
  </si>
  <si>
    <t>Koordinační činnost</t>
  </si>
  <si>
    <t>1024</t>
  </si>
  <si>
    <t>-1058736534</t>
  </si>
  <si>
    <t>115</t>
  </si>
  <si>
    <t>049002000</t>
  </si>
  <si>
    <t>Ostatní inženýrská činnost</t>
  </si>
  <si>
    <t>-1330938114</t>
  </si>
  <si>
    <t>VRN6</t>
  </si>
  <si>
    <t>Územní vlivy</t>
  </si>
  <si>
    <t>116</t>
  </si>
  <si>
    <t>065002000</t>
  </si>
  <si>
    <t>Mimostaveništní doprava materiálů</t>
  </si>
  <si>
    <t>-29787581</t>
  </si>
  <si>
    <t>VRN7</t>
  </si>
  <si>
    <t>Provozní vlivy</t>
  </si>
  <si>
    <t>117</t>
  </si>
  <si>
    <t>071002000</t>
  </si>
  <si>
    <t>Provoz investora, třetích osob</t>
  </si>
  <si>
    <t>425493363</t>
  </si>
  <si>
    <t>118</t>
  </si>
  <si>
    <t>079002000</t>
  </si>
  <si>
    <t>Ostatní provozní vlivy</t>
  </si>
  <si>
    <t>561954682</t>
  </si>
  <si>
    <t>VRN9</t>
  </si>
  <si>
    <t>Ostatní náklady</t>
  </si>
  <si>
    <t>119</t>
  </si>
  <si>
    <t>090001000.1</t>
  </si>
  <si>
    <t>Posudky, měření, kontrolní a revizní zkoušky stávajících a nově vybudovaných konstrukcí a objektů</t>
  </si>
  <si>
    <t>343973212</t>
  </si>
  <si>
    <t>120</t>
  </si>
  <si>
    <t>R21541354</t>
  </si>
  <si>
    <t>Kontrola a následná revize výtahu a zdvihovacího zařízení</t>
  </si>
  <si>
    <t>1523013593</t>
  </si>
  <si>
    <t>SO 02 - Elektroinstalace</t>
  </si>
  <si>
    <t>D1 - NN Rozváděče</t>
  </si>
  <si>
    <t>D2 - NN kabely, přípojnice, kabelové trasy</t>
  </si>
  <si>
    <t>D3 - Osvětlení a elektroinstalace</t>
  </si>
  <si>
    <t>D4 - Revize a zkoušky</t>
  </si>
  <si>
    <t>D5 - Ostatní náklady</t>
  </si>
  <si>
    <t xml:space="preserve">    VRN1 - Průzkumné, geodetické a projektové práce</t>
  </si>
  <si>
    <t>NN Rozváděče</t>
  </si>
  <si>
    <t>Pol2</t>
  </si>
  <si>
    <t>R-KUCHYN</t>
  </si>
  <si>
    <t>ks</t>
  </si>
  <si>
    <t>-974451714</t>
  </si>
  <si>
    <t>D2</t>
  </si>
  <si>
    <t>NN kabely, přípojnice, kabelové trasy</t>
  </si>
  <si>
    <t>Pol3</t>
  </si>
  <si>
    <t>Kabelový žlab 150/50 plný vč. Víka</t>
  </si>
  <si>
    <t>-363078653</t>
  </si>
  <si>
    <t>Pol4</t>
  </si>
  <si>
    <t>BEZHALOGENOVÁ TUHÁ HRDLOVANÁ TRUBKA S NÍZKOU MECHANICKOU ODOLNOSTÍ 1520HF_FA včetně příchytek</t>
  </si>
  <si>
    <t>2111455288</t>
  </si>
  <si>
    <t>Pol5</t>
  </si>
  <si>
    <t>Trubka ohebná MONOFLEX 20mm šedá (1420)</t>
  </si>
  <si>
    <t>487011125</t>
  </si>
  <si>
    <t>Pol6</t>
  </si>
  <si>
    <t>CYKY-J 5x185</t>
  </si>
  <si>
    <t>109259358</t>
  </si>
  <si>
    <t>Pol7</t>
  </si>
  <si>
    <t>CYKY-J 5x25</t>
  </si>
  <si>
    <t>1704392327</t>
  </si>
  <si>
    <t>Pol8</t>
  </si>
  <si>
    <t>CYKY-J 5x16</t>
  </si>
  <si>
    <t>-950137858</t>
  </si>
  <si>
    <t>Pol9</t>
  </si>
  <si>
    <t>CYKY-J 5x10</t>
  </si>
  <si>
    <t>-1212870666</t>
  </si>
  <si>
    <t>Pol10</t>
  </si>
  <si>
    <t>CYKY-J 5x6</t>
  </si>
  <si>
    <t>1101366084</t>
  </si>
  <si>
    <t>Pol11</t>
  </si>
  <si>
    <t>CYKY-J 5x2,5</t>
  </si>
  <si>
    <t>-175949195</t>
  </si>
  <si>
    <t>Pol12</t>
  </si>
  <si>
    <t>CYKY-J 3x2,5</t>
  </si>
  <si>
    <t>-1753253452</t>
  </si>
  <si>
    <t>Pol13</t>
  </si>
  <si>
    <t>CYKY-J 3x1,5</t>
  </si>
  <si>
    <t>404372136</t>
  </si>
  <si>
    <t>Pol14</t>
  </si>
  <si>
    <t>CY 10</t>
  </si>
  <si>
    <t>1898708291</t>
  </si>
  <si>
    <t>Pol15</t>
  </si>
  <si>
    <t>H07RN-F 5G10 /CGTG/ (5x10)</t>
  </si>
  <si>
    <t>1417834084</t>
  </si>
  <si>
    <t>Pol16</t>
  </si>
  <si>
    <t>H07RN-F 5G25 /CGTG/ (5x25)</t>
  </si>
  <si>
    <t>-1688043071</t>
  </si>
  <si>
    <t>Pol17</t>
  </si>
  <si>
    <t>H07RN-F 5G16 /CGTG/ (5x16)</t>
  </si>
  <si>
    <t>927534335</t>
  </si>
  <si>
    <t>D3</t>
  </si>
  <si>
    <t>Osvětlení a elektroinstalace</t>
  </si>
  <si>
    <t>Pol18</t>
  </si>
  <si>
    <t>Svítidla</t>
  </si>
  <si>
    <t>29036296</t>
  </si>
  <si>
    <t>Pol19</t>
  </si>
  <si>
    <t>Krabice KU68</t>
  </si>
  <si>
    <t>-1111337058</t>
  </si>
  <si>
    <t>Pol20</t>
  </si>
  <si>
    <t>PVC elektroinstalační krabice zapuštěná nebo pro povrchovou montáž, IP55</t>
  </si>
  <si>
    <t>461696169</t>
  </si>
  <si>
    <t>Pol21</t>
  </si>
  <si>
    <t>Bezšroubové svorky do elektro-instalační krabice</t>
  </si>
  <si>
    <t>1781480042</t>
  </si>
  <si>
    <t>Pol22</t>
  </si>
  <si>
    <t>Zásuvka jednoduchá 230V/16A, IP20</t>
  </si>
  <si>
    <t>297459447</t>
  </si>
  <si>
    <t>Pol23</t>
  </si>
  <si>
    <t>Zásuvka 400V/16A</t>
  </si>
  <si>
    <t>-1794569398</t>
  </si>
  <si>
    <t>Pol24</t>
  </si>
  <si>
    <t>Spínač, 230V, 10A, IP20 řazení 1</t>
  </si>
  <si>
    <t>-403943334</t>
  </si>
  <si>
    <t>Pol25</t>
  </si>
  <si>
    <t>SCAME 590.GE6303 Průmyslový spínač ISOLATOR plastový - 63A 3P IP65 standard</t>
  </si>
  <si>
    <t>1808850353</t>
  </si>
  <si>
    <t>Pol26</t>
  </si>
  <si>
    <t>Spínač, 230V, 10A, IP20 řazení 5</t>
  </si>
  <si>
    <t>-1632350242</t>
  </si>
  <si>
    <t>Pol27</t>
  </si>
  <si>
    <t>Připojení elektrického zařízení do vstupní svorkovnice 3x400V nebo 1x230V a ukončení vodičů</t>
  </si>
  <si>
    <t>-128101124</t>
  </si>
  <si>
    <t>D4</t>
  </si>
  <si>
    <t>Revize a zkoušky</t>
  </si>
  <si>
    <t>Pol28</t>
  </si>
  <si>
    <t>Výchozí revize dle ČSN 33 15 00 a ČSN 33 2000-6</t>
  </si>
  <si>
    <t>set / sada</t>
  </si>
  <si>
    <t>-445289571</t>
  </si>
  <si>
    <t>Pol29</t>
  </si>
  <si>
    <t>Funkční zkoušky a uvedení do provozu</t>
  </si>
  <si>
    <t>195337740</t>
  </si>
  <si>
    <t>Pol30</t>
  </si>
  <si>
    <t>Zajištění pracoviště</t>
  </si>
  <si>
    <t>-1098146595</t>
  </si>
  <si>
    <t>Pol31</t>
  </si>
  <si>
    <t>Stavební přípomoce</t>
  </si>
  <si>
    <t>-934192475</t>
  </si>
  <si>
    <t>Pol32</t>
  </si>
  <si>
    <t>Přesuny hmot</t>
  </si>
  <si>
    <t>-277138542</t>
  </si>
  <si>
    <t>D5</t>
  </si>
  <si>
    <t>Pol33</t>
  </si>
  <si>
    <t>Jiné materiály, montáž, atd., neuvedené výše, ale které je nutné zahrnout do celkového rozsahu prací podle výkresů a praxe dodavatele. Prosím, uveďte podrobný technický popis a cenovou kalkulaci.</t>
  </si>
  <si>
    <t>-494417808</t>
  </si>
  <si>
    <t>741810003</t>
  </si>
  <si>
    <t>Celková prohlídka elektrického rozvodu a zařízení přes 0,5 do 1 milionu Kč</t>
  </si>
  <si>
    <t>-595081704</t>
  </si>
  <si>
    <t>741810011</t>
  </si>
  <si>
    <t>Příplatek k celkové prohlídce za každých dalších 500 000,- Kč</t>
  </si>
  <si>
    <t>-1896574426</t>
  </si>
  <si>
    <t>741811011</t>
  </si>
  <si>
    <t>Kontrola rozvaděč nn silový hmotnosti do 200 kg</t>
  </si>
  <si>
    <t>-151277317</t>
  </si>
  <si>
    <t>VRN1</t>
  </si>
  <si>
    <t>Průzkumné, geodetické a projektové práce</t>
  </si>
  <si>
    <t>011514000</t>
  </si>
  <si>
    <t>Stavebně-statický průzkum</t>
  </si>
  <si>
    <t>1036385088</t>
  </si>
  <si>
    <t>013244000</t>
  </si>
  <si>
    <t>Dokumentace pro provádění stavby - pro rozvadeč</t>
  </si>
  <si>
    <t>-940487882</t>
  </si>
  <si>
    <t>-73574420</t>
  </si>
  <si>
    <t>1875664705</t>
  </si>
  <si>
    <t>85565173</t>
  </si>
  <si>
    <t>-613444687</t>
  </si>
  <si>
    <t>SO 03 - VZT</t>
  </si>
  <si>
    <t xml:space="preserve">    751 - Vzduchotechnika</t>
  </si>
  <si>
    <t>751</t>
  </si>
  <si>
    <t>Vzduchotechnika</t>
  </si>
  <si>
    <t>K001</t>
  </si>
  <si>
    <t>Vzduchotechnikcká část 1</t>
  </si>
  <si>
    <t>-2129226209</t>
  </si>
  <si>
    <t>K002</t>
  </si>
  <si>
    <t>Větrací a klimatizační strop TPV</t>
  </si>
  <si>
    <t>1326193389</t>
  </si>
  <si>
    <t>K003</t>
  </si>
  <si>
    <t>Odsávací zákryt Kubus 1450x1300x465</t>
  </si>
  <si>
    <t>-1683976905</t>
  </si>
  <si>
    <t>-977259429</t>
  </si>
  <si>
    <t>522542914</t>
  </si>
  <si>
    <t>SO 04 - ZTI</t>
  </si>
  <si>
    <t xml:space="preserve">    721 - Zdravotechnika - vnitřní kanalizace</t>
  </si>
  <si>
    <t xml:space="preserve">    722 - Zdravotechnika - vnitřní vodovod</t>
  </si>
  <si>
    <t>94651R</t>
  </si>
  <si>
    <t xml:space="preserve">Stavební přípomoce </t>
  </si>
  <si>
    <t>-276370091</t>
  </si>
  <si>
    <t>949101112</t>
  </si>
  <si>
    <t>Lešení pomocné pracovní pro objekty pozemních staveb pro zatížení do 150 kg/m2, o výšce lešeňové podlahy přes 1,9 do 3,5 m</t>
  </si>
  <si>
    <t>-346746908</t>
  </si>
  <si>
    <t>-2081441484</t>
  </si>
  <si>
    <t>909478578</t>
  </si>
  <si>
    <t>-1934222254</t>
  </si>
  <si>
    <t>1895724048</t>
  </si>
  <si>
    <t>-52880157</t>
  </si>
  <si>
    <t>-2100893777</t>
  </si>
  <si>
    <t>998276101</t>
  </si>
  <si>
    <t>Přesun hmot pro trubní vedení hloubené z trub z plastických hmot nebo sklolaminátových pro vodovody nebo kanalizace v otevřeném výkopu dopravní vzdálenost do 15 m</t>
  </si>
  <si>
    <t>1952153421</t>
  </si>
  <si>
    <t>721</t>
  </si>
  <si>
    <t>Zdravotechnika - vnitřní kanalizace</t>
  </si>
  <si>
    <t>721173401</t>
  </si>
  <si>
    <t>Potrubí z trub PVC SN4 svodné (ležaté) DN 110</t>
  </si>
  <si>
    <t>-1939179105</t>
  </si>
  <si>
    <t>721173723</t>
  </si>
  <si>
    <t>Potrubí z trub polyetylenových svařované připojovací DN 50</t>
  </si>
  <si>
    <t>1389040209</t>
  </si>
  <si>
    <t>721173726</t>
  </si>
  <si>
    <t>Potrubí z trub polyetylenových svařované připojovací DN 100</t>
  </si>
  <si>
    <t>-1258163241</t>
  </si>
  <si>
    <t>721210814</t>
  </si>
  <si>
    <t>Demontáž kanalizačního příslušenství vpustí podlahových z kyselinovzdorné kameniny DN 125</t>
  </si>
  <si>
    <t>922808223</t>
  </si>
  <si>
    <t>721274103</t>
  </si>
  <si>
    <t>Ventily přivzdušňovací odpadních potrubí venkovní DN 110</t>
  </si>
  <si>
    <t>-1066987817</t>
  </si>
  <si>
    <t>721290111</t>
  </si>
  <si>
    <t>Zkouška těsnosti kanalizace v objektech vodou do DN 125</t>
  </si>
  <si>
    <t>1696426083</t>
  </si>
  <si>
    <t>R3434554</t>
  </si>
  <si>
    <t>Upevňovací systém pro potrubí a ostatní zařízení</t>
  </si>
  <si>
    <t>-737159162</t>
  </si>
  <si>
    <t>R9224821</t>
  </si>
  <si>
    <t>Demontáž stávajících rozvodů kanalizace</t>
  </si>
  <si>
    <t>-2078474791</t>
  </si>
  <si>
    <t>R92332</t>
  </si>
  <si>
    <t>Revizní a čistící kus, vč. dvířek 150x300mm</t>
  </si>
  <si>
    <t>22681000</t>
  </si>
  <si>
    <t>R923321</t>
  </si>
  <si>
    <t>M+D Napojení kanalizace na stávající rozvody</t>
  </si>
  <si>
    <t>1219833235</t>
  </si>
  <si>
    <t>998721101</t>
  </si>
  <si>
    <t>Přesun hmot pro vnitřní kanalizace stanovený z hmotnosti přesunovaného materiálu vodorovná dopravní vzdálenost do 50 m v objektech výšky do 6 m</t>
  </si>
  <si>
    <t>1540583915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</si>
  <si>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</si>
  <si>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</si>
  <si>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</si>
  <si>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</si>
  <si>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1296747131</t>
  </si>
  <si>
    <t>722174023</t>
  </si>
  <si>
    <t>Potrubí z plastových trubek z polypropylenu PPR svařovaných polyfúzně PN 20 (SDR 6) D 25 x 4,2</t>
  </si>
  <si>
    <t>-247606583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</si>
  <si>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</si>
  <si>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</si>
  <si>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-257597031</t>
  </si>
  <si>
    <t>722240101</t>
  </si>
  <si>
    <t>Armatury z plastických hmot ventily (PPR) přímé DN 20</t>
  </si>
  <si>
    <t>-1584358818</t>
  </si>
  <si>
    <t>722240102</t>
  </si>
  <si>
    <t>Armatury z plastických hmot ventily (PPR) přímé DN 25</t>
  </si>
  <si>
    <t>998815771</t>
  </si>
  <si>
    <t>722240123</t>
  </si>
  <si>
    <t>Armatury z plastických hmot kohouty (PPR) kulové DN 25</t>
  </si>
  <si>
    <t>-525500577</t>
  </si>
  <si>
    <t>722290215</t>
  </si>
  <si>
    <t>Zkoušky, proplach a desinfekce vodovodního potrubí zkoušky těsnosti vodovodního potrubí hrdlového nebo přírubového do DN 100</t>
  </si>
  <si>
    <t>1130472358</t>
  </si>
  <si>
    <t>R1384843</t>
  </si>
  <si>
    <t>41960034</t>
  </si>
  <si>
    <t>R92348</t>
  </si>
  <si>
    <t>M+D Napojení vodovodu na stávající rozvody</t>
  </si>
  <si>
    <t>-577334364</t>
  </si>
  <si>
    <t>998722102</t>
  </si>
  <si>
    <t>Přesun hmot pro vnitřní vodovod stanovený z hmotnosti přesunovaného materiálu vodorovná dopravní vzdálenost do 50 m v objektech výšky přes 6 do 12 m</t>
  </si>
  <si>
    <t>-2085732096</t>
  </si>
  <si>
    <t>HZS1292</t>
  </si>
  <si>
    <t>Hodinová zúčtovací sazba stavební dělník</t>
  </si>
  <si>
    <t>1831587553</t>
  </si>
  <si>
    <t>441970656</t>
  </si>
  <si>
    <t>172271088</t>
  </si>
  <si>
    <t>1593488380</t>
  </si>
  <si>
    <t>012002000</t>
  </si>
  <si>
    <t>Vytyčení, zameření stavby</t>
  </si>
  <si>
    <t>1636365807</t>
  </si>
  <si>
    <t>013254000</t>
  </si>
  <si>
    <t>Průzkumné, geodetické a projektové práce projektové práce dokumentace stavby (výkresová a textová) skutečného provedení stavby</t>
  </si>
  <si>
    <t>-1941113676</t>
  </si>
  <si>
    <t>Zařízení staveniště (Zajištění vody, elektro, vytápění objektu po dobu stavby,zábor pozemků, ostraha, oplocení staveniště, dopravní značení, stavební buňky a pod.)</t>
  </si>
  <si>
    <t>266514107</t>
  </si>
  <si>
    <t>-1792754036</t>
  </si>
  <si>
    <t>2005418650</t>
  </si>
  <si>
    <t>1868773598</t>
  </si>
  <si>
    <t>-87729409</t>
  </si>
  <si>
    <t>-257125479</t>
  </si>
  <si>
    <t>2041721827</t>
  </si>
  <si>
    <t>SO 05 - Gastrozařízení</t>
  </si>
  <si>
    <t>PSV - PSV</t>
  </si>
  <si>
    <t xml:space="preserve">    01 - Gastro</t>
  </si>
  <si>
    <t>01</t>
  </si>
  <si>
    <t>Gastro</t>
  </si>
  <si>
    <t>R48</t>
  </si>
  <si>
    <t>Gastrozažízení</t>
  </si>
  <si>
    <t>příloha</t>
  </si>
  <si>
    <t>-1621054138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</si>
  <si>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</si>
  <si>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</si>
  <si>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</si>
  <si>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</si>
  <si>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</si>
  <si>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</si>
  <si>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</si>
  <si>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</si>
  <si>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</si>
  <si>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</si>
  <si>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</si>
  <si>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</si>
  <si>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</si>
  <si>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</si>
  <si>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</si>
  <si>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</si>
  <si>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</si>
  <si>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</si>
  <si>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</si>
  <si>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</si>
  <si>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</si>
  <si>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</si>
  <si>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</si>
  <si>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</si>
  <si>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</si>
  <si>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</si>
  <si>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</si>
  <si>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</si>
  <si>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</si>
  <si>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</si>
  <si>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</si>
  <si>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</si>
  <si>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</si>
  <si>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</si>
  <si>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</si>
  <si>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</si>
  <si>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</si>
  <si>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</si>
  <si>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</si>
  <si>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</si>
  <si>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</si>
  <si>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</si>
  <si>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</si>
  <si>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</si>
  <si>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</si>
  <si>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</si>
  <si>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</si>
  <si>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</si>
  <si>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</si>
  <si>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</si>
  <si>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</si>
  <si>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</si>
  <si>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</si>
  <si>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</si>
  <si>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</si>
  <si>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</si>
  <si>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</si>
  <si>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</si>
  <si>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</si>
  <si>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</si>
  <si>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</si>
  <si>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</si>
  <si>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</si>
  <si>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</si>
  <si>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</si>
  <si>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</si>
  <si>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</si>
  <si>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</si>
  <si>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</si>
  <si>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</si>
  <si>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</si>
  <si>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</si>
  <si>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</si>
  <si>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</si>
  <si>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</si>
  <si>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</si>
  <si>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</si>
  <si>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</si>
  <si>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</si>
  <si>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</si>
  <si>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</si>
  <si>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</si>
  <si>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</si>
  <si>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</si>
  <si>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</si>
  <si>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</si>
  <si>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</si>
  <si>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</si>
  <si>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</si>
  <si>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</si>
  <si>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</si>
  <si>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</si>
  <si>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</si>
  <si>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</si>
  <si>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</si>
  <si>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</si>
  <si>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</si>
  <si>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</si>
  <si>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</si>
  <si>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</si>
  <si>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</si>
  <si>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</si>
  <si>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</si>
  <si>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</si>
  <si>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</si>
  <si>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</si>
  <si>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</si>
  <si>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</si>
  <si>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</si>
  <si>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</si>
  <si>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</si>
  <si>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</si>
  <si>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</si>
  <si>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</si>
  <si>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</si>
  <si>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</si>
  <si>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</si>
  <si>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</si>
  <si>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</si>
  <si>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</si>
  <si>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</si>
  <si>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</si>
  <si>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</si>
  <si>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</si>
  <si>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</si>
  <si>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</si>
  <si>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</si>
  <si>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</si>
  <si>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</si>
  <si>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</si>
  <si>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</si>
  <si>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</si>
  <si>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</si>
  <si>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</si>
  <si>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</si>
  <si>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</si>
  <si>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</si>
  <si>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</si>
  <si>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</si>
  <si>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</si>
  <si>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</si>
  <si>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</si>
  <si>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</si>
  <si>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</si>
  <si>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</si>
  <si>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</si>
  <si>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</si>
  <si>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</si>
  <si>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</si>
  <si>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</si>
  <si>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</si>
  <si>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</si>
  <si>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</si>
  <si>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</si>
  <si>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</si>
  <si>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</si>
  <si>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</si>
  <si>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</si>
  <si>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</si>
  <si>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</si>
  <si>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</si>
  <si>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</si>
  <si>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</si>
  <si>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</si>
  <si>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</si>
  <si>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</si>
  <si>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</si>
  <si>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</si>
  <si>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</si>
  <si>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</si>
  <si>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</si>
  <si>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</si>
  <si>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</si>
  <si>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</si>
  <si>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</si>
  <si>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</si>
  <si>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</si>
  <si>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</si>
  <si>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</si>
  <si>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</si>
  <si>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</si>
  <si>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</si>
  <si>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</si>
  <si>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</si>
  <si>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</si>
  <si>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b/>
        <sz val="9"/>
        <color rgb="FF000080"/>
        <rFont val="Arial"/>
        <family val="2"/>
      </rPr>
      <t>Pro jednotku nebylo požadováno plnění nařízení EU 1253/2014 a není tudíž určena pro</t>
    </r>
  </si>
  <si>
    <r>
      <rPr>
        <b/>
        <sz val="9"/>
        <color rgb="FF000080"/>
        <rFont val="Arial"/>
        <family val="2"/>
      </rPr>
      <t>aplikace, kde je toto nařízení vyžadováno.</t>
    </r>
  </si>
  <si>
    <r>
      <rPr>
        <b/>
        <sz val="9"/>
        <rFont val="Arial"/>
        <family val="2"/>
      </rPr>
      <t xml:space="preserve">A100480     </t>
    </r>
    <r>
      <rPr>
        <sz val="9"/>
        <rFont val="Arial"/>
        <family val="2"/>
      </rPr>
      <t>DUPLEX 8000 Multi</t>
    </r>
  </si>
  <si>
    <r>
      <rPr>
        <sz val="9"/>
        <rFont val="Arial Narrow"/>
        <family val="2"/>
      </rPr>
      <t xml:space="preserve">1 </t>
    </r>
    <r>
      <rPr>
        <sz val="8"/>
        <rFont val="Arial Narrow"/>
        <family val="2"/>
      </rPr>
      <t>ks</t>
    </r>
  </si>
  <si>
    <r>
      <rPr>
        <sz val="9"/>
        <color rgb="FF808080"/>
        <rFont val="Arial"/>
        <family val="2"/>
      </rPr>
      <t xml:space="preserve">A102380         </t>
    </r>
    <r>
      <rPr>
        <sz val="9"/>
        <rFont val="Arial"/>
        <family val="2"/>
      </rPr>
      <t>Me.113.EC3 (8000M) - EC</t>
    </r>
  </si>
  <si>
    <r>
      <rPr>
        <sz val="9"/>
        <color rgb="FF808080"/>
        <rFont val="Arial"/>
        <family val="2"/>
      </rPr>
      <t xml:space="preserve">A103380         </t>
    </r>
    <r>
      <rPr>
        <sz val="9"/>
        <rFont val="Arial"/>
        <family val="2"/>
      </rPr>
      <t>Mi.113.EC3 (8000M) - EC</t>
    </r>
  </si>
  <si>
    <r>
      <rPr>
        <sz val="9"/>
        <color rgb="FF808080"/>
        <rFont val="Arial"/>
        <family val="2"/>
      </rPr>
      <t xml:space="preserve">A104480         </t>
    </r>
    <r>
      <rPr>
        <sz val="9"/>
        <rFont val="Arial"/>
        <family val="2"/>
      </rPr>
      <t>S7.C_protiproudý rekuperační výměník (8000M,MV,6500ME,MEV)</t>
    </r>
  </si>
  <si>
    <r>
      <rPr>
        <sz val="9"/>
        <color rgb="FF808080"/>
        <rFont val="Arial"/>
        <family val="2"/>
      </rPr>
      <t xml:space="preserve">A105110         </t>
    </r>
    <r>
      <rPr>
        <sz val="9"/>
        <rFont val="Arial"/>
        <family val="2"/>
      </rPr>
      <t>provedení 10 (parapetní)</t>
    </r>
  </si>
  <si>
    <r>
      <rPr>
        <sz val="9"/>
        <color rgb="FF808080"/>
        <rFont val="Arial"/>
        <family val="2"/>
      </rPr>
      <t xml:space="preserve">A105000         </t>
    </r>
    <r>
      <rPr>
        <sz val="9"/>
        <rFont val="Arial"/>
        <family val="2"/>
      </rPr>
      <t>konfigurace 0</t>
    </r>
  </si>
  <si>
    <r>
      <rPr>
        <sz val="9"/>
        <color rgb="FF808080"/>
        <rFont val="Arial"/>
        <family val="2"/>
      </rPr>
      <t xml:space="preserve">A106090         </t>
    </r>
    <r>
      <rPr>
        <sz val="9"/>
        <rFont val="Arial"/>
        <family val="2"/>
      </rPr>
      <t>Fe.K4_filtr přívod kazetový třída G4 (8000M,MV,MN,6500ME,MEV,MEN,10100B,BV,BN)</t>
    </r>
  </si>
  <si>
    <r>
      <rPr>
        <sz val="9"/>
        <color rgb="FF808080"/>
        <rFont val="Arial"/>
        <family val="2"/>
      </rPr>
      <t xml:space="preserve">A106290         </t>
    </r>
    <r>
      <rPr>
        <sz val="9"/>
        <rFont val="Arial"/>
        <family val="2"/>
      </rPr>
      <t>Fi.K4_filtr odtah kazetový třída G4 (8000M,MV,MN,6500ME,MEV,MEN,10100B,BV,BN)</t>
    </r>
  </si>
  <si>
    <r>
      <rPr>
        <sz val="9"/>
        <color rgb="FF808080"/>
        <rFont val="Arial"/>
        <family val="2"/>
      </rPr>
      <t xml:space="preserve">A130580         </t>
    </r>
    <r>
      <rPr>
        <sz val="9"/>
        <rFont val="Arial"/>
        <family val="2"/>
      </rPr>
      <t>B.x_by-pass (8000M,MV,6500ME,MEV)</t>
    </r>
  </si>
  <si>
    <r>
      <rPr>
        <sz val="9"/>
        <color rgb="FF808080"/>
        <rFont val="Arial"/>
        <family val="2"/>
      </rPr>
      <t xml:space="preserve">A110383         </t>
    </r>
    <r>
      <rPr>
        <sz val="9"/>
        <rFont val="Arial"/>
        <family val="2"/>
      </rPr>
      <t>T.3_teplovodní ohřívač (8000M,MV,6500ME,MEV) vč. kapiláry</t>
    </r>
  </si>
  <si>
    <r>
      <rPr>
        <sz val="9"/>
        <color rgb="FF808080"/>
        <rFont val="Arial"/>
        <family val="2"/>
      </rPr>
      <t xml:space="preserve">A112383         </t>
    </r>
    <r>
      <rPr>
        <sz val="9"/>
        <rFont val="Arial"/>
        <family val="2"/>
      </rPr>
      <t>CHW.3_vodní chladič (8000M,MV,6500ME,MEV)</t>
    </r>
  </si>
  <si>
    <r>
      <rPr>
        <sz val="9"/>
        <color rgb="FF808080"/>
        <rFont val="Arial"/>
        <family val="2"/>
      </rPr>
      <t xml:space="preserve">A119000         </t>
    </r>
    <r>
      <rPr>
        <sz val="9"/>
        <rFont val="Arial"/>
        <family val="2"/>
      </rPr>
      <t>pořadí registrů: 1. topení - 2. chlazení</t>
    </r>
  </si>
  <si>
    <r>
      <rPr>
        <sz val="9"/>
        <color rgb="FF808080"/>
        <rFont val="Arial"/>
        <family val="2"/>
      </rPr>
      <t xml:space="preserve">A131044         </t>
    </r>
    <r>
      <rPr>
        <sz val="9"/>
        <rFont val="Arial"/>
        <family val="2"/>
      </rPr>
      <t>H.500/700_obdélníkové hrdlo - e1</t>
    </r>
  </si>
  <si>
    <r>
      <rPr>
        <sz val="9"/>
        <color rgb="FF808080"/>
        <rFont val="Arial"/>
        <family val="2"/>
      </rPr>
      <t xml:space="preserve">A131042         </t>
    </r>
    <r>
      <rPr>
        <sz val="9"/>
        <rFont val="Arial"/>
        <family val="2"/>
      </rPr>
      <t>H.710/900_obdélníkové hrdlo - e2</t>
    </r>
  </si>
  <si>
    <r>
      <rPr>
        <sz val="9"/>
        <color rgb="FF808080"/>
        <rFont val="Arial"/>
        <family val="2"/>
      </rPr>
      <t xml:space="preserve">A131044         </t>
    </r>
    <r>
      <rPr>
        <sz val="9"/>
        <rFont val="Arial"/>
        <family val="2"/>
      </rPr>
      <t>H.500/700_obdélníkové hrdlo - i1</t>
    </r>
  </si>
  <si>
    <r>
      <rPr>
        <sz val="9"/>
        <color rgb="FF808080"/>
        <rFont val="Arial"/>
        <family val="2"/>
      </rPr>
      <t xml:space="preserve">A131042         </t>
    </r>
    <r>
      <rPr>
        <sz val="9"/>
        <rFont val="Arial"/>
        <family val="2"/>
      </rPr>
      <t>H.710/900_obdélníkové hrdlo - i2</t>
    </r>
  </si>
  <si>
    <r>
      <rPr>
        <sz val="9"/>
        <color rgb="FF808080"/>
        <rFont val="Arial"/>
        <family val="2"/>
      </rPr>
      <t xml:space="preserve">A130045         </t>
    </r>
    <r>
      <rPr>
        <sz val="9"/>
        <rFont val="Arial"/>
        <family val="2"/>
      </rPr>
      <t>Ke.500/700.x_uz. klapka obd. přívod</t>
    </r>
  </si>
  <si>
    <r>
      <rPr>
        <sz val="9"/>
        <color rgb="FF808080"/>
        <rFont val="Arial"/>
        <family val="2"/>
      </rPr>
      <t xml:space="preserve">A130245         </t>
    </r>
    <r>
      <rPr>
        <sz val="9"/>
        <rFont val="Arial"/>
        <family val="2"/>
      </rPr>
      <t>Ki.500/700.x_uz. klapka obd. odtah</t>
    </r>
  </si>
  <si>
    <r>
      <rPr>
        <sz val="9"/>
        <color rgb="FF808080"/>
        <rFont val="Arial"/>
        <family val="2"/>
      </rPr>
      <t xml:space="preserve">A131144         </t>
    </r>
    <r>
      <rPr>
        <sz val="9"/>
        <rFont val="Arial"/>
        <family val="2"/>
      </rPr>
      <t>H.500/700.P_příplatek pružná manžeta obd.</t>
    </r>
  </si>
  <si>
    <r>
      <rPr>
        <sz val="9"/>
        <rFont val="Arial Narrow"/>
        <family val="2"/>
      </rPr>
      <t xml:space="preserve">2 </t>
    </r>
    <r>
      <rPr>
        <sz val="8"/>
        <rFont val="Arial Narrow"/>
        <family val="2"/>
      </rPr>
      <t>ks</t>
    </r>
  </si>
  <si>
    <r>
      <rPr>
        <sz val="9"/>
        <color rgb="FF808080"/>
        <rFont val="Arial"/>
        <family val="2"/>
      </rPr>
      <t xml:space="preserve">A131142         </t>
    </r>
    <r>
      <rPr>
        <sz val="9"/>
        <rFont val="Arial"/>
        <family val="2"/>
      </rPr>
      <t>H.710/900.P_příplatek pružná manžeta obd.</t>
    </r>
  </si>
  <si>
    <r>
      <rPr>
        <sz val="9"/>
        <color rgb="FF808080"/>
        <rFont val="Arial"/>
        <family val="2"/>
      </rPr>
      <t xml:space="preserve">A139501         </t>
    </r>
    <r>
      <rPr>
        <sz val="9"/>
        <rFont val="Arial"/>
        <family val="2"/>
      </rPr>
      <t>dodávka jednotky vcelku</t>
    </r>
  </si>
  <si>
    <r>
      <rPr>
        <b/>
        <sz val="9"/>
        <color rgb="FF000080"/>
        <rFont val="Arial"/>
        <family val="2"/>
      </rPr>
      <t>Příslušenství (měření a regulace, regulační prvky)</t>
    </r>
  </si>
  <si>
    <r>
      <rPr>
        <sz val="9"/>
        <color rgb="FF808080"/>
        <rFont val="Arial"/>
        <family val="2"/>
      </rPr>
      <t xml:space="preserve">A140312         </t>
    </r>
    <r>
      <rPr>
        <sz val="9"/>
        <rFont val="Arial"/>
        <family val="2"/>
      </rPr>
      <t>LM 24A (by-passová klapka)</t>
    </r>
  </si>
  <si>
    <r>
      <rPr>
        <sz val="9"/>
        <color rgb="FF808080"/>
        <rFont val="Arial"/>
        <family val="2"/>
      </rPr>
      <t xml:space="preserve">A140302         </t>
    </r>
    <r>
      <rPr>
        <sz val="9"/>
        <rFont val="Arial"/>
        <family val="2"/>
      </rPr>
      <t>LF 24 (uzavírací klapka e1)</t>
    </r>
  </si>
  <si>
    <r>
      <rPr>
        <sz val="9"/>
        <color rgb="FF808080"/>
        <rFont val="Arial"/>
        <family val="2"/>
      </rPr>
      <t xml:space="preserve">A140312         </t>
    </r>
    <r>
      <rPr>
        <sz val="9"/>
        <rFont val="Arial"/>
        <family val="2"/>
      </rPr>
      <t>LM 24A (uzavírací klapka i1)</t>
    </r>
  </si>
  <si>
    <r>
      <rPr>
        <b/>
        <sz val="9"/>
        <rFont val="Arial"/>
        <family val="2"/>
      </rPr>
      <t xml:space="preserve">A131400     </t>
    </r>
    <r>
      <rPr>
        <sz val="9"/>
        <rFont val="Arial"/>
        <family val="2"/>
      </rPr>
      <t>vývod kondenzátu pr. 32/40 (plast) - mimo podstropních</t>
    </r>
  </si>
  <si>
    <r>
      <rPr>
        <sz val="9"/>
        <rFont val="Arial Narrow"/>
        <family val="2"/>
      </rPr>
      <t xml:space="preserve">3 </t>
    </r>
    <r>
      <rPr>
        <sz val="8"/>
        <rFont val="Arial Narrow"/>
        <family val="2"/>
      </rPr>
      <t>ks</t>
    </r>
  </si>
  <si>
    <r>
      <rPr>
        <sz val="9"/>
        <color rgb="FF808080"/>
        <rFont val="Arial"/>
        <family val="2"/>
      </rPr>
      <t xml:space="preserve">A139058         </t>
    </r>
    <r>
      <rPr>
        <sz val="9"/>
        <rFont val="Arial"/>
        <family val="2"/>
      </rPr>
      <t>základový rám  (8000M,6500ME,10100B)</t>
    </r>
  </si>
  <si>
    <r>
      <rPr>
        <sz val="9"/>
        <color rgb="FF808080"/>
        <rFont val="Arial"/>
        <family val="2"/>
      </rPr>
      <t xml:space="preserve">A139022         </t>
    </r>
    <r>
      <rPr>
        <sz val="9"/>
        <rFont val="Arial"/>
        <family val="2"/>
      </rPr>
      <t>podstavné nohy (4 + 2 ks) -</t>
    </r>
  </si>
  <si>
    <r>
      <rPr>
        <sz val="9"/>
        <rFont val="Arial"/>
        <family val="2"/>
      </rPr>
      <t>3500-8000M,MV,3500-6500ME,MEV,5400-10100B,BV/10-13,4500-6000</t>
    </r>
  </si>
  <si>
    <r>
      <rPr>
        <sz val="9"/>
        <color rgb="FF808080"/>
        <rFont val="Arial"/>
        <family val="2"/>
      </rPr>
      <t xml:space="preserve">A139400         </t>
    </r>
    <r>
      <rPr>
        <sz val="9"/>
        <rFont val="Arial"/>
        <family val="2"/>
      </rPr>
      <t>RE-TPO4.x</t>
    </r>
  </si>
  <si>
    <r>
      <rPr>
        <sz val="9"/>
        <color rgb="FF808080"/>
        <rFont val="Arial"/>
        <family val="2"/>
      </rPr>
      <t xml:space="preserve">A140314         </t>
    </r>
    <r>
      <rPr>
        <sz val="9"/>
        <rFont val="Arial"/>
        <family val="2"/>
      </rPr>
      <t>LM 24A-SR (regulační uzel RE-TPO4)</t>
    </r>
  </si>
  <si>
    <r>
      <rPr>
        <sz val="9"/>
        <color rgb="FF808080"/>
        <rFont val="Arial"/>
        <family val="2"/>
      </rPr>
      <t xml:space="preserve">A139420         </t>
    </r>
    <r>
      <rPr>
        <sz val="9"/>
        <rFont val="Arial"/>
        <family val="2"/>
      </rPr>
      <t>R-CHW3.x  Regulační uzel 3-cestný</t>
    </r>
  </si>
  <si>
    <r>
      <rPr>
        <sz val="9"/>
        <color rgb="FF808080"/>
        <rFont val="Arial"/>
        <family val="2"/>
      </rPr>
      <t xml:space="preserve">A140341         </t>
    </r>
    <r>
      <rPr>
        <sz val="9"/>
        <rFont val="Arial"/>
        <family val="2"/>
      </rPr>
      <t>TR 24-SR (směšovací uzel R-CHW3)</t>
    </r>
  </si>
  <si>
    <r>
      <rPr>
        <sz val="9"/>
        <color rgb="FF808080"/>
        <rFont val="Arial"/>
        <family val="2"/>
      </rPr>
      <t xml:space="preserve">A142933         </t>
    </r>
    <r>
      <rPr>
        <sz val="9"/>
        <rFont val="Arial"/>
        <family val="2"/>
      </rPr>
      <t>RD5 400V-EC / 400V-EC (2500-8000M,2500-6500ME), vč. ethernet připojení</t>
    </r>
  </si>
  <si>
    <r>
      <rPr>
        <sz val="9"/>
        <color rgb="FF808080"/>
        <rFont val="Arial"/>
        <family val="2"/>
      </rPr>
      <t xml:space="preserve">A170285         </t>
    </r>
    <r>
      <rPr>
        <sz val="9"/>
        <rFont val="Arial"/>
        <family val="2"/>
      </rPr>
      <t>RD4-IO (expandér pro RD4, RD5)</t>
    </r>
  </si>
  <si>
    <r>
      <rPr>
        <b/>
        <sz val="9"/>
        <rFont val="Arial"/>
        <family val="2"/>
      </rPr>
      <t xml:space="preserve">A170289     </t>
    </r>
    <r>
      <rPr>
        <sz val="9"/>
        <rFont val="Arial"/>
        <family val="2"/>
      </rPr>
      <t>RD-K (expandér pro RD5, RG5)</t>
    </r>
  </si>
  <si>
    <r>
      <rPr>
        <sz val="9"/>
        <color rgb="FF808080"/>
        <rFont val="Arial"/>
        <family val="2"/>
      </rPr>
      <t xml:space="preserve">A140001         </t>
    </r>
    <r>
      <rPr>
        <sz val="9"/>
        <rFont val="Arial"/>
        <family val="2"/>
      </rPr>
      <t>manostat filtru e1 (PFe, 0-500 Pa)</t>
    </r>
  </si>
  <si>
    <r>
      <rPr>
        <sz val="9"/>
        <color rgb="FF808080"/>
        <rFont val="Arial"/>
        <family val="2"/>
      </rPr>
      <t xml:space="preserve">A140002         </t>
    </r>
    <r>
      <rPr>
        <sz val="9"/>
        <rFont val="Arial"/>
        <family val="2"/>
      </rPr>
      <t>manostat filtru i1 (PFi, 0-500 Pa)</t>
    </r>
  </si>
  <si>
    <r>
      <rPr>
        <sz val="9"/>
        <color rgb="FF808080"/>
        <rFont val="Arial"/>
        <family val="2"/>
      </rPr>
      <t xml:space="preserve">A140104         </t>
    </r>
    <r>
      <rPr>
        <sz val="9"/>
        <rFont val="Arial"/>
        <family val="2"/>
      </rPr>
      <t>SW hlavní vypínač (všechny velikosti jednotek, všechny regulace)</t>
    </r>
  </si>
  <si>
    <r>
      <rPr>
        <b/>
        <sz val="9"/>
        <rFont val="Arial"/>
        <family val="2"/>
      </rPr>
      <t xml:space="preserve">A170130     </t>
    </r>
    <r>
      <rPr>
        <sz val="9"/>
        <rFont val="Arial"/>
        <family val="2"/>
      </rPr>
      <t xml:space="preserve">CP Touch (B) - dotykový barevný ovládací panel (pro
</t>
    </r>
    <r>
      <rPr>
        <b/>
        <sz val="9"/>
        <rFont val="Arial"/>
        <family val="2"/>
      </rPr>
      <t xml:space="preserve">A170141     </t>
    </r>
    <r>
      <rPr>
        <sz val="9"/>
        <rFont val="Arial"/>
        <family val="2"/>
      </rPr>
      <t xml:space="preserve">CP 10 RT40 - ovladač (pro regulaci RD5)
</t>
    </r>
    <r>
      <rPr>
        <b/>
        <sz val="9"/>
        <rFont val="Arial"/>
        <family val="2"/>
      </rPr>
      <t xml:space="preserve">A170253     </t>
    </r>
    <r>
      <rPr>
        <sz val="9"/>
        <rFont val="Arial"/>
        <family val="2"/>
      </rPr>
      <t xml:space="preserve">ADS 110  (venkovní čidlo teploty)
</t>
    </r>
    <r>
      <rPr>
        <b/>
        <sz val="9"/>
        <rFont val="Arial"/>
        <family val="2"/>
      </rPr>
      <t xml:space="preserve">A170258     </t>
    </r>
    <r>
      <rPr>
        <sz val="9"/>
        <rFont val="Arial"/>
        <family val="2"/>
      </rPr>
      <t xml:space="preserve">ADS 100 ABB (prostorové čidlo teploty, bílá barva)
</t>
    </r>
    <r>
      <rPr>
        <b/>
        <sz val="9"/>
        <rFont val="Arial"/>
        <family val="2"/>
      </rPr>
      <t xml:space="preserve">A170257     </t>
    </r>
    <r>
      <rPr>
        <sz val="9"/>
        <rFont val="Arial"/>
        <family val="2"/>
      </rPr>
      <t>ADS (čidlo teploty - nutno upřesnit před objednáním)</t>
    </r>
  </si>
  <si>
    <r>
      <rPr>
        <sz val="9"/>
        <rFont val="Arial"/>
        <family val="2"/>
      </rPr>
      <t>regulaci</t>
    </r>
  </si>
  <si>
    <r>
      <rPr>
        <sz val="9"/>
        <rFont val="Arial"/>
        <family val="2"/>
      </rPr>
      <t>RD5,</t>
    </r>
  </si>
  <si>
    <r>
      <rPr>
        <sz val="9"/>
        <rFont val="Arial"/>
        <family val="2"/>
      </rPr>
      <t>barva</t>
    </r>
  </si>
  <si>
    <r>
      <rPr>
        <sz val="9"/>
        <rFont val="Arial"/>
        <family val="2"/>
      </rPr>
      <t>bílá)</t>
    </r>
  </si>
  <si>
    <r>
      <rPr>
        <sz val="9"/>
        <rFont val="Arial Narrow"/>
        <family val="2"/>
      </rPr>
      <t xml:space="preserve">2 </t>
    </r>
    <r>
      <rPr>
        <sz val="8"/>
        <rFont val="Arial Narrow"/>
        <family val="2"/>
      </rPr>
      <t xml:space="preserve">ks
</t>
    </r>
    <r>
      <rPr>
        <sz val="9"/>
        <rFont val="Arial Narrow"/>
        <family val="2"/>
      </rPr>
      <t xml:space="preserve">1 </t>
    </r>
    <r>
      <rPr>
        <sz val="8"/>
        <rFont val="Arial Narrow"/>
        <family val="2"/>
      </rPr>
      <t xml:space="preserve">ks
</t>
    </r>
    <r>
      <rPr>
        <sz val="9"/>
        <rFont val="Arial Narrow"/>
        <family val="2"/>
      </rPr>
      <t xml:space="preserve">1 </t>
    </r>
    <r>
      <rPr>
        <sz val="8"/>
        <rFont val="Arial Narrow"/>
        <family val="2"/>
      </rPr>
      <t xml:space="preserve">ks
</t>
    </r>
    <r>
      <rPr>
        <sz val="9"/>
        <rFont val="Arial Narrow"/>
        <family val="2"/>
      </rPr>
      <t xml:space="preserve">1 </t>
    </r>
    <r>
      <rPr>
        <sz val="8"/>
        <rFont val="Arial Narrow"/>
        <family val="2"/>
      </rPr>
      <t xml:space="preserve">ks
</t>
    </r>
    <r>
      <rPr>
        <sz val="9"/>
        <rFont val="Arial Narrow"/>
        <family val="2"/>
      </rPr>
      <t xml:space="preserve">9 </t>
    </r>
    <r>
      <rPr>
        <sz val="8"/>
        <rFont val="Arial Narrow"/>
        <family val="2"/>
      </rPr>
      <t>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</si>
</sst>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8"/>
      <name val="Arial CE"/>
      <family val="2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color rgb="FF00008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9"/>
      <name val="Arial"/>
      <family val="2"/>
      <charset val="238"/>
    </font>
    <font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3" fillId="0" borderId="0" applyNumberFormat="0" applyFill="0" applyBorder="0" applyAlignment="0" applyProtection="0"/>
    <xf numFmtId="0" fontId="45" fillId="0" borderId="1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  <xf numFmtId="0" fontId="46" fillId="0" borderId="23" xfId="2" applyFont="1" applyBorder="1" applyAlignment="1" applyProtection="1">
      <alignment horizontal="left" vertical="center" wrapText="1"/>
      <protection locked="0"/>
    </xf>
    <xf numFmtId="0" fontId="45" fillId="0" borderId="1" xfId="2"/>
    <xf numFmtId="0" fontId="47" fillId="0" borderId="4" xfId="2" applyFont="1" applyBorder="1" applyAlignment="1">
      <alignment horizontal="left" vertical="top" wrapText="1"/>
    </xf>
    <xf numFmtId="0" fontId="47" fillId="0" borderId="1" xfId="2" applyFont="1" applyAlignment="1">
      <alignment horizontal="left" vertical="top" wrapText="1"/>
    </xf>
    <xf numFmtId="0" fontId="45" fillId="0" borderId="32" xfId="2" applyBorder="1" applyAlignment="1">
      <alignment horizontal="left" wrapText="1"/>
    </xf>
    <xf numFmtId="0" fontId="45" fillId="0" borderId="4" xfId="2" applyBorder="1" applyAlignment="1">
      <alignment horizontal="left" vertical="top" wrapText="1"/>
    </xf>
    <xf numFmtId="0" fontId="45" fillId="0" borderId="1" xfId="2" applyAlignment="1">
      <alignment horizontal="left" vertical="top" wrapText="1"/>
    </xf>
    <xf numFmtId="0" fontId="45" fillId="0" borderId="32" xfId="2" applyBorder="1" applyAlignment="1">
      <alignment horizontal="right" vertical="top" wrapText="1" indent="2"/>
    </xf>
    <xf numFmtId="0" fontId="53" fillId="0" borderId="4" xfId="2" applyFont="1" applyBorder="1" applyAlignment="1">
      <alignment horizontal="left" vertical="top" wrapText="1"/>
    </xf>
    <xf numFmtId="0" fontId="53" fillId="0" borderId="1" xfId="2" applyFont="1" applyAlignment="1">
      <alignment horizontal="left" vertical="top" wrapText="1"/>
    </xf>
    <xf numFmtId="0" fontId="50" fillId="0" borderId="4" xfId="2" applyFont="1" applyBorder="1" applyAlignment="1">
      <alignment horizontal="left" vertical="top" wrapText="1"/>
    </xf>
    <xf numFmtId="0" fontId="53" fillId="0" borderId="4" xfId="2" applyFont="1" applyBorder="1" applyAlignment="1">
      <alignment horizontal="left" vertical="top" wrapText="1" indent="8"/>
    </xf>
    <xf numFmtId="0" fontId="53" fillId="0" borderId="1" xfId="2" applyFont="1" applyAlignment="1">
      <alignment horizontal="left" vertical="top" wrapText="1" indent="8"/>
    </xf>
    <xf numFmtId="0" fontId="45" fillId="0" borderId="32" xfId="2" applyBorder="1" applyAlignment="1">
      <alignment horizontal="left" vertical="center" wrapText="1"/>
    </xf>
    <xf numFmtId="0" fontId="53" fillId="0" borderId="10" xfId="2" applyFont="1" applyBorder="1" applyAlignment="1">
      <alignment horizontal="left" vertical="top" wrapText="1"/>
    </xf>
    <xf numFmtId="0" fontId="53" fillId="0" borderId="11" xfId="2" applyFont="1" applyBorder="1" applyAlignment="1">
      <alignment horizontal="left" vertical="top" wrapText="1"/>
    </xf>
    <xf numFmtId="0" fontId="45" fillId="0" borderId="33" xfId="2" applyBorder="1" applyAlignment="1">
      <alignment horizontal="right" vertical="top" wrapText="1" indent="2"/>
    </xf>
    <xf numFmtId="0" fontId="45" fillId="0" borderId="34" xfId="2" applyBorder="1" applyAlignment="1">
      <alignment horizontal="left" vertical="top" wrapText="1"/>
    </xf>
    <xf numFmtId="0" fontId="45" fillId="0" borderId="35" xfId="2" applyBorder="1" applyAlignment="1">
      <alignment horizontal="left" vertical="top" wrapText="1"/>
    </xf>
    <xf numFmtId="0" fontId="53" fillId="0" borderId="35" xfId="2" applyFont="1" applyBorder="1" applyAlignment="1">
      <alignment horizontal="left" vertical="top" wrapText="1"/>
    </xf>
    <xf numFmtId="0" fontId="53" fillId="0" borderId="35" xfId="2" applyFont="1" applyBorder="1" applyAlignment="1">
      <alignment horizontal="left" vertical="top" wrapText="1"/>
    </xf>
    <xf numFmtId="0" fontId="45" fillId="0" borderId="35" xfId="2" applyBorder="1" applyAlignment="1">
      <alignment horizontal="right" vertical="top" wrapText="1" indent="2"/>
    </xf>
    <xf numFmtId="0" fontId="45" fillId="0" borderId="36" xfId="2" applyBorder="1" applyAlignment="1">
      <alignment horizontal="right" vertical="top" wrapText="1" indent="2"/>
    </xf>
  </cellXfs>
  <cellStyles count="3">
    <cellStyle name="Hypertextový odkaz" xfId="1" builtinId="8"/>
    <cellStyle name="Normální" xfId="0" builtinId="0" customBuiltin="1"/>
    <cellStyle name="Normální 2" xfId="2" xr:uid="{8EFAD3D1-F04B-4FB3-A850-C34B6BEF7C9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76317235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0"/>
      <c r="AQ5" s="20"/>
      <c r="AR5" s="18"/>
      <c r="BE5" s="305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0"/>
      <c r="AQ6" s="20"/>
      <c r="AR6" s="18"/>
      <c r="BE6" s="306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306"/>
      <c r="BS7" s="15" t="s">
        <v>6</v>
      </c>
    </row>
    <row r="8" spans="1:74" s="1" customFormat="1" ht="12" customHeight="1" x14ac:dyDescent="0.2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306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306"/>
      <c r="BS9" s="15" t="s">
        <v>6</v>
      </c>
    </row>
    <row r="10" spans="1:74" s="1" customFormat="1" ht="12" customHeight="1" x14ac:dyDescent="0.2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306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306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306"/>
      <c r="BS12" s="15" t="s">
        <v>6</v>
      </c>
    </row>
    <row r="13" spans="1:74" s="1" customFormat="1" ht="12" customHeight="1" x14ac:dyDescent="0.2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E13" s="306"/>
      <c r="BS13" s="15" t="s">
        <v>6</v>
      </c>
    </row>
    <row r="14" spans="1:74" ht="12.75" x14ac:dyDescent="0.2">
      <c r="B14" s="19"/>
      <c r="C14" s="20"/>
      <c r="D14" s="20"/>
      <c r="E14" s="311" t="s">
        <v>29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306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306"/>
      <c r="BS15" s="15" t="s">
        <v>4</v>
      </c>
    </row>
    <row r="16" spans="1:74" s="1" customFormat="1" ht="12" customHeight="1" x14ac:dyDescent="0.2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306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306"/>
      <c r="BS17" s="15" t="s">
        <v>31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306"/>
      <c r="BS18" s="15" t="s">
        <v>6</v>
      </c>
    </row>
    <row r="19" spans="1:71" s="1" customFormat="1" ht="12" customHeight="1" x14ac:dyDescent="0.2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306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306"/>
      <c r="BS20" s="15" t="s">
        <v>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306"/>
    </row>
    <row r="22" spans="1:71" s="1" customFormat="1" ht="12" customHeight="1" x14ac:dyDescent="0.2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306"/>
    </row>
    <row r="23" spans="1:71" s="1" customFormat="1" ht="47.25" customHeight="1" x14ac:dyDescent="0.2">
      <c r="B23" s="19"/>
      <c r="C23" s="20"/>
      <c r="D23" s="20"/>
      <c r="E23" s="313" t="s">
        <v>34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0"/>
      <c r="AP23" s="20"/>
      <c r="AQ23" s="20"/>
      <c r="AR23" s="18"/>
      <c r="BE23" s="306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306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306"/>
    </row>
    <row r="26" spans="1:71" s="2" customFormat="1" ht="25.9" customHeight="1" x14ac:dyDescent="0.2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4">
        <f>ROUND(AG54,2)</f>
        <v>0</v>
      </c>
      <c r="AL26" s="315"/>
      <c r="AM26" s="315"/>
      <c r="AN26" s="315"/>
      <c r="AO26" s="315"/>
      <c r="AP26" s="34"/>
      <c r="AQ26" s="34"/>
      <c r="AR26" s="37"/>
      <c r="BE26" s="306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06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16" t="s">
        <v>36</v>
      </c>
      <c r="M28" s="316"/>
      <c r="N28" s="316"/>
      <c r="O28" s="316"/>
      <c r="P28" s="316"/>
      <c r="Q28" s="34"/>
      <c r="R28" s="34"/>
      <c r="S28" s="34"/>
      <c r="T28" s="34"/>
      <c r="U28" s="34"/>
      <c r="V28" s="34"/>
      <c r="W28" s="316" t="s">
        <v>37</v>
      </c>
      <c r="X28" s="316"/>
      <c r="Y28" s="316"/>
      <c r="Z28" s="316"/>
      <c r="AA28" s="316"/>
      <c r="AB28" s="316"/>
      <c r="AC28" s="316"/>
      <c r="AD28" s="316"/>
      <c r="AE28" s="316"/>
      <c r="AF28" s="34"/>
      <c r="AG28" s="34"/>
      <c r="AH28" s="34"/>
      <c r="AI28" s="34"/>
      <c r="AJ28" s="34"/>
      <c r="AK28" s="316" t="s">
        <v>38</v>
      </c>
      <c r="AL28" s="316"/>
      <c r="AM28" s="316"/>
      <c r="AN28" s="316"/>
      <c r="AO28" s="316"/>
      <c r="AP28" s="34"/>
      <c r="AQ28" s="34"/>
      <c r="AR28" s="37"/>
      <c r="BE28" s="306"/>
    </row>
    <row r="29" spans="1:71" s="3" customFormat="1" ht="14.45" customHeight="1" x14ac:dyDescent="0.2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319">
        <v>0.21</v>
      </c>
      <c r="M29" s="318"/>
      <c r="N29" s="318"/>
      <c r="O29" s="318"/>
      <c r="P29" s="318"/>
      <c r="Q29" s="39"/>
      <c r="R29" s="39"/>
      <c r="S29" s="39"/>
      <c r="T29" s="39"/>
      <c r="U29" s="39"/>
      <c r="V29" s="39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39"/>
      <c r="AG29" s="39"/>
      <c r="AH29" s="39"/>
      <c r="AI29" s="39"/>
      <c r="AJ29" s="39"/>
      <c r="AK29" s="317">
        <f>ROUND(AV54, 2)</f>
        <v>0</v>
      </c>
      <c r="AL29" s="318"/>
      <c r="AM29" s="318"/>
      <c r="AN29" s="318"/>
      <c r="AO29" s="318"/>
      <c r="AP29" s="39"/>
      <c r="AQ29" s="39"/>
      <c r="AR29" s="40"/>
      <c r="BE29" s="307"/>
    </row>
    <row r="30" spans="1:71" s="3" customFormat="1" ht="14.45" customHeight="1" x14ac:dyDescent="0.2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319">
        <v>0.15</v>
      </c>
      <c r="M30" s="318"/>
      <c r="N30" s="318"/>
      <c r="O30" s="318"/>
      <c r="P30" s="318"/>
      <c r="Q30" s="39"/>
      <c r="R30" s="39"/>
      <c r="S30" s="39"/>
      <c r="T30" s="39"/>
      <c r="U30" s="39"/>
      <c r="V30" s="39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39"/>
      <c r="AG30" s="39"/>
      <c r="AH30" s="39"/>
      <c r="AI30" s="39"/>
      <c r="AJ30" s="39"/>
      <c r="AK30" s="317">
        <f>ROUND(AW54, 2)</f>
        <v>0</v>
      </c>
      <c r="AL30" s="318"/>
      <c r="AM30" s="318"/>
      <c r="AN30" s="318"/>
      <c r="AO30" s="318"/>
      <c r="AP30" s="39"/>
      <c r="AQ30" s="39"/>
      <c r="AR30" s="40"/>
      <c r="BE30" s="307"/>
    </row>
    <row r="31" spans="1:71" s="3" customFormat="1" ht="14.45" hidden="1" customHeight="1" x14ac:dyDescent="0.2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319">
        <v>0.21</v>
      </c>
      <c r="M31" s="318"/>
      <c r="N31" s="318"/>
      <c r="O31" s="318"/>
      <c r="P31" s="318"/>
      <c r="Q31" s="39"/>
      <c r="R31" s="39"/>
      <c r="S31" s="39"/>
      <c r="T31" s="39"/>
      <c r="U31" s="39"/>
      <c r="V31" s="39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39"/>
      <c r="AG31" s="39"/>
      <c r="AH31" s="39"/>
      <c r="AI31" s="39"/>
      <c r="AJ31" s="39"/>
      <c r="AK31" s="317">
        <v>0</v>
      </c>
      <c r="AL31" s="318"/>
      <c r="AM31" s="318"/>
      <c r="AN31" s="318"/>
      <c r="AO31" s="318"/>
      <c r="AP31" s="39"/>
      <c r="AQ31" s="39"/>
      <c r="AR31" s="40"/>
      <c r="BE31" s="307"/>
    </row>
    <row r="32" spans="1:71" s="3" customFormat="1" ht="14.45" hidden="1" customHeight="1" x14ac:dyDescent="0.2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319">
        <v>0.15</v>
      </c>
      <c r="M32" s="318"/>
      <c r="N32" s="318"/>
      <c r="O32" s="318"/>
      <c r="P32" s="318"/>
      <c r="Q32" s="39"/>
      <c r="R32" s="39"/>
      <c r="S32" s="39"/>
      <c r="T32" s="39"/>
      <c r="U32" s="39"/>
      <c r="V32" s="39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39"/>
      <c r="AG32" s="39"/>
      <c r="AH32" s="39"/>
      <c r="AI32" s="39"/>
      <c r="AJ32" s="39"/>
      <c r="AK32" s="317">
        <v>0</v>
      </c>
      <c r="AL32" s="318"/>
      <c r="AM32" s="318"/>
      <c r="AN32" s="318"/>
      <c r="AO32" s="318"/>
      <c r="AP32" s="39"/>
      <c r="AQ32" s="39"/>
      <c r="AR32" s="40"/>
      <c r="BE32" s="307"/>
    </row>
    <row r="33" spans="1:57" s="3" customFormat="1" ht="14.45" hidden="1" customHeight="1" x14ac:dyDescent="0.2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319">
        <v>0</v>
      </c>
      <c r="M33" s="318"/>
      <c r="N33" s="318"/>
      <c r="O33" s="318"/>
      <c r="P33" s="318"/>
      <c r="Q33" s="39"/>
      <c r="R33" s="39"/>
      <c r="S33" s="39"/>
      <c r="T33" s="39"/>
      <c r="U33" s="39"/>
      <c r="V33" s="39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39"/>
      <c r="AG33" s="39"/>
      <c r="AH33" s="39"/>
      <c r="AI33" s="39"/>
      <c r="AJ33" s="39"/>
      <c r="AK33" s="317">
        <v>0</v>
      </c>
      <c r="AL33" s="318"/>
      <c r="AM33" s="318"/>
      <c r="AN33" s="318"/>
      <c r="AO33" s="318"/>
      <c r="AP33" s="39"/>
      <c r="AQ33" s="39"/>
      <c r="AR33" s="40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 x14ac:dyDescent="0.2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323" t="s">
        <v>47</v>
      </c>
      <c r="Y35" s="321"/>
      <c r="Z35" s="321"/>
      <c r="AA35" s="321"/>
      <c r="AB35" s="321"/>
      <c r="AC35" s="43"/>
      <c r="AD35" s="43"/>
      <c r="AE35" s="43"/>
      <c r="AF35" s="43"/>
      <c r="AG35" s="43"/>
      <c r="AH35" s="43"/>
      <c r="AI35" s="43"/>
      <c r="AJ35" s="43"/>
      <c r="AK35" s="320">
        <f>SUM(AK26:AK33)</f>
        <v>0</v>
      </c>
      <c r="AL35" s="321"/>
      <c r="AM35" s="321"/>
      <c r="AN35" s="321"/>
      <c r="AO35" s="322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 x14ac:dyDescent="0.2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 x14ac:dyDescent="0.2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 x14ac:dyDescent="0.2">
      <c r="A42" s="32"/>
      <c r="B42" s="33"/>
      <c r="C42" s="21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 x14ac:dyDescent="0.2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 x14ac:dyDescent="0.2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T06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 x14ac:dyDescent="0.2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85" t="str">
        <f>K6</f>
        <v>Rekonstrukce kuchyně ZŠ Chomutov, Zahradní 5265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54"/>
      <c r="AQ45" s="54"/>
      <c r="AR45" s="55"/>
    </row>
    <row r="46" spans="1:57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 x14ac:dyDescent="0.2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87" t="str">
        <f>IF(AN8= "","",AN8)</f>
        <v>22. 4. 2022</v>
      </c>
      <c r="AN47" s="287"/>
      <c r="AO47" s="34"/>
      <c r="AP47" s="34"/>
      <c r="AQ47" s="34"/>
      <c r="AR47" s="37"/>
      <c r="BE47" s="32"/>
    </row>
    <row r="48" spans="1:57" s="2" customFormat="1" ht="6.95" customHeight="1" x14ac:dyDescent="0.2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 x14ac:dyDescent="0.2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288" t="str">
        <f>IF(E17="","",E17)</f>
        <v xml:space="preserve"> </v>
      </c>
      <c r="AN49" s="289"/>
      <c r="AO49" s="289"/>
      <c r="AP49" s="289"/>
      <c r="AQ49" s="34"/>
      <c r="AR49" s="37"/>
      <c r="AS49" s="290" t="s">
        <v>49</v>
      </c>
      <c r="AT49" s="291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 x14ac:dyDescent="0.2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288" t="str">
        <f>IF(E20="","",E20)</f>
        <v xml:space="preserve"> </v>
      </c>
      <c r="AN50" s="289"/>
      <c r="AO50" s="289"/>
      <c r="AP50" s="289"/>
      <c r="AQ50" s="34"/>
      <c r="AR50" s="37"/>
      <c r="AS50" s="292"/>
      <c r="AT50" s="293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94"/>
      <c r="AT51" s="295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 x14ac:dyDescent="0.2">
      <c r="A52" s="32"/>
      <c r="B52" s="33"/>
      <c r="C52" s="296" t="s">
        <v>50</v>
      </c>
      <c r="D52" s="297"/>
      <c r="E52" s="297"/>
      <c r="F52" s="297"/>
      <c r="G52" s="297"/>
      <c r="H52" s="64"/>
      <c r="I52" s="299" t="s">
        <v>51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8" t="s">
        <v>52</v>
      </c>
      <c r="AH52" s="297"/>
      <c r="AI52" s="297"/>
      <c r="AJ52" s="297"/>
      <c r="AK52" s="297"/>
      <c r="AL52" s="297"/>
      <c r="AM52" s="297"/>
      <c r="AN52" s="299" t="s">
        <v>53</v>
      </c>
      <c r="AO52" s="297"/>
      <c r="AP52" s="297"/>
      <c r="AQ52" s="65" t="s">
        <v>54</v>
      </c>
      <c r="AR52" s="37"/>
      <c r="AS52" s="66" t="s">
        <v>55</v>
      </c>
      <c r="AT52" s="67" t="s">
        <v>56</v>
      </c>
      <c r="AU52" s="67" t="s">
        <v>57</v>
      </c>
      <c r="AV52" s="67" t="s">
        <v>58</v>
      </c>
      <c r="AW52" s="67" t="s">
        <v>59</v>
      </c>
      <c r="AX52" s="67" t="s">
        <v>60</v>
      </c>
      <c r="AY52" s="67" t="s">
        <v>61</v>
      </c>
      <c r="AZ52" s="67" t="s">
        <v>62</v>
      </c>
      <c r="BA52" s="67" t="s">
        <v>63</v>
      </c>
      <c r="BB52" s="67" t="s">
        <v>64</v>
      </c>
      <c r="BC52" s="67" t="s">
        <v>65</v>
      </c>
      <c r="BD52" s="68" t="s">
        <v>66</v>
      </c>
      <c r="BE52" s="32"/>
    </row>
    <row r="53" spans="1:91" s="2" customFormat="1" ht="10.9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 x14ac:dyDescent="0.2">
      <c r="B54" s="72"/>
      <c r="C54" s="73" t="s">
        <v>67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3">
        <f>ROUND(SUM(AG55:AG59),2)</f>
        <v>0</v>
      </c>
      <c r="AH54" s="303"/>
      <c r="AI54" s="303"/>
      <c r="AJ54" s="303"/>
      <c r="AK54" s="303"/>
      <c r="AL54" s="303"/>
      <c r="AM54" s="303"/>
      <c r="AN54" s="304">
        <f t="shared" ref="AN54:AN59" si="0">SUM(AG54,AT54)</f>
        <v>0</v>
      </c>
      <c r="AO54" s="304"/>
      <c r="AP54" s="304"/>
      <c r="AQ54" s="76" t="s">
        <v>19</v>
      </c>
      <c r="AR54" s="77"/>
      <c r="AS54" s="78">
        <f>ROUND(SUM(AS55:AS59),2)</f>
        <v>0</v>
      </c>
      <c r="AT54" s="79">
        <f t="shared" ref="AT54:AT59" si="1">ROUND(SUM(AV54:AW54),2)</f>
        <v>0</v>
      </c>
      <c r="AU54" s="80">
        <f>ROUND(SUM(AU55:AU59),5)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ROUND(SUM(AZ55:AZ59),2)</f>
        <v>0</v>
      </c>
      <c r="BA54" s="79">
        <f>ROUND(SUM(BA55:BA59),2)</f>
        <v>0</v>
      </c>
      <c r="BB54" s="79">
        <f>ROUND(SUM(BB55:BB59),2)</f>
        <v>0</v>
      </c>
      <c r="BC54" s="79">
        <f>ROUND(SUM(BC55:BC59),2)</f>
        <v>0</v>
      </c>
      <c r="BD54" s="81">
        <f>ROUND(SUM(BD55:BD59),2)</f>
        <v>0</v>
      </c>
      <c r="BS54" s="82" t="s">
        <v>68</v>
      </c>
      <c r="BT54" s="82" t="s">
        <v>69</v>
      </c>
      <c r="BU54" s="83" t="s">
        <v>70</v>
      </c>
      <c r="BV54" s="82" t="s">
        <v>71</v>
      </c>
      <c r="BW54" s="82" t="s">
        <v>5</v>
      </c>
      <c r="BX54" s="82" t="s">
        <v>72</v>
      </c>
      <c r="CL54" s="82" t="s">
        <v>19</v>
      </c>
    </row>
    <row r="55" spans="1:91" s="7" customFormat="1" ht="16.5" customHeight="1" x14ac:dyDescent="0.2">
      <c r="A55" s="84" t="s">
        <v>73</v>
      </c>
      <c r="B55" s="85"/>
      <c r="C55" s="86"/>
      <c r="D55" s="300" t="s">
        <v>74</v>
      </c>
      <c r="E55" s="300"/>
      <c r="F55" s="300"/>
      <c r="G55" s="300"/>
      <c r="H55" s="300"/>
      <c r="I55" s="87"/>
      <c r="J55" s="300" t="s">
        <v>75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1">
        <f>'SO 01 - Stavební část'!J30</f>
        <v>0</v>
      </c>
      <c r="AH55" s="302"/>
      <c r="AI55" s="302"/>
      <c r="AJ55" s="302"/>
      <c r="AK55" s="302"/>
      <c r="AL55" s="302"/>
      <c r="AM55" s="302"/>
      <c r="AN55" s="301">
        <f t="shared" si="0"/>
        <v>0</v>
      </c>
      <c r="AO55" s="302"/>
      <c r="AP55" s="302"/>
      <c r="AQ55" s="88" t="s">
        <v>76</v>
      </c>
      <c r="AR55" s="89"/>
      <c r="AS55" s="90">
        <v>0</v>
      </c>
      <c r="AT55" s="91">
        <f t="shared" si="1"/>
        <v>0</v>
      </c>
      <c r="AU55" s="92">
        <f>'SO 01 - Stavební část'!P106</f>
        <v>0</v>
      </c>
      <c r="AV55" s="91">
        <f>'SO 01 - Stavební část'!J33</f>
        <v>0</v>
      </c>
      <c r="AW55" s="91">
        <f>'SO 01 - Stavební část'!J34</f>
        <v>0</v>
      </c>
      <c r="AX55" s="91">
        <f>'SO 01 - Stavební část'!J35</f>
        <v>0</v>
      </c>
      <c r="AY55" s="91">
        <f>'SO 01 - Stavební část'!J36</f>
        <v>0</v>
      </c>
      <c r="AZ55" s="91">
        <f>'SO 01 - Stavební část'!F33</f>
        <v>0</v>
      </c>
      <c r="BA55" s="91">
        <f>'SO 01 - Stavební část'!F34</f>
        <v>0</v>
      </c>
      <c r="BB55" s="91">
        <f>'SO 01 - Stavební část'!F35</f>
        <v>0</v>
      </c>
      <c r="BC55" s="91">
        <f>'SO 01 - Stavební část'!F36</f>
        <v>0</v>
      </c>
      <c r="BD55" s="93">
        <f>'SO 01 - Stavební část'!F37</f>
        <v>0</v>
      </c>
      <c r="BT55" s="94" t="s">
        <v>77</v>
      </c>
      <c r="BV55" s="94" t="s">
        <v>71</v>
      </c>
      <c r="BW55" s="94" t="s">
        <v>78</v>
      </c>
      <c r="BX55" s="94" t="s">
        <v>5</v>
      </c>
      <c r="CL55" s="94" t="s">
        <v>19</v>
      </c>
      <c r="CM55" s="94" t="s">
        <v>79</v>
      </c>
    </row>
    <row r="56" spans="1:91" s="7" customFormat="1" ht="16.5" customHeight="1" x14ac:dyDescent="0.2">
      <c r="A56" s="84" t="s">
        <v>73</v>
      </c>
      <c r="B56" s="85"/>
      <c r="C56" s="86"/>
      <c r="D56" s="300" t="s">
        <v>80</v>
      </c>
      <c r="E56" s="300"/>
      <c r="F56" s="300"/>
      <c r="G56" s="300"/>
      <c r="H56" s="300"/>
      <c r="I56" s="87"/>
      <c r="J56" s="300" t="s">
        <v>81</v>
      </c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1">
        <f>'SO 02 - Elektroinstalace'!J30</f>
        <v>0</v>
      </c>
      <c r="AH56" s="302"/>
      <c r="AI56" s="302"/>
      <c r="AJ56" s="302"/>
      <c r="AK56" s="302"/>
      <c r="AL56" s="302"/>
      <c r="AM56" s="302"/>
      <c r="AN56" s="301">
        <f t="shared" si="0"/>
        <v>0</v>
      </c>
      <c r="AO56" s="302"/>
      <c r="AP56" s="302"/>
      <c r="AQ56" s="88" t="s">
        <v>76</v>
      </c>
      <c r="AR56" s="89"/>
      <c r="AS56" s="90">
        <v>0</v>
      </c>
      <c r="AT56" s="91">
        <f t="shared" si="1"/>
        <v>0</v>
      </c>
      <c r="AU56" s="92">
        <f>'SO 02 - Elektroinstalace'!P91</f>
        <v>0</v>
      </c>
      <c r="AV56" s="91">
        <f>'SO 02 - Elektroinstalace'!J33</f>
        <v>0</v>
      </c>
      <c r="AW56" s="91">
        <f>'SO 02 - Elektroinstalace'!J34</f>
        <v>0</v>
      </c>
      <c r="AX56" s="91">
        <f>'SO 02 - Elektroinstalace'!J35</f>
        <v>0</v>
      </c>
      <c r="AY56" s="91">
        <f>'SO 02 - Elektroinstalace'!J36</f>
        <v>0</v>
      </c>
      <c r="AZ56" s="91">
        <f>'SO 02 - Elektroinstalace'!F33</f>
        <v>0</v>
      </c>
      <c r="BA56" s="91">
        <f>'SO 02 - Elektroinstalace'!F34</f>
        <v>0</v>
      </c>
      <c r="BB56" s="91">
        <f>'SO 02 - Elektroinstalace'!F35</f>
        <v>0</v>
      </c>
      <c r="BC56" s="91">
        <f>'SO 02 - Elektroinstalace'!F36</f>
        <v>0</v>
      </c>
      <c r="BD56" s="93">
        <f>'SO 02 - Elektroinstalace'!F37</f>
        <v>0</v>
      </c>
      <c r="BT56" s="94" t="s">
        <v>77</v>
      </c>
      <c r="BV56" s="94" t="s">
        <v>71</v>
      </c>
      <c r="BW56" s="94" t="s">
        <v>82</v>
      </c>
      <c r="BX56" s="94" t="s">
        <v>5</v>
      </c>
      <c r="CL56" s="94" t="s">
        <v>19</v>
      </c>
      <c r="CM56" s="94" t="s">
        <v>79</v>
      </c>
    </row>
    <row r="57" spans="1:91" s="7" customFormat="1" ht="16.5" customHeight="1" x14ac:dyDescent="0.2">
      <c r="A57" s="84" t="s">
        <v>73</v>
      </c>
      <c r="B57" s="85"/>
      <c r="C57" s="86"/>
      <c r="D57" s="300" t="s">
        <v>83</v>
      </c>
      <c r="E57" s="300"/>
      <c r="F57" s="300"/>
      <c r="G57" s="300"/>
      <c r="H57" s="300"/>
      <c r="I57" s="87"/>
      <c r="J57" s="300" t="s">
        <v>84</v>
      </c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1">
        <f>'SO 03 - VZT'!J30</f>
        <v>0</v>
      </c>
      <c r="AH57" s="302"/>
      <c r="AI57" s="302"/>
      <c r="AJ57" s="302"/>
      <c r="AK57" s="302"/>
      <c r="AL57" s="302"/>
      <c r="AM57" s="302"/>
      <c r="AN57" s="301">
        <f t="shared" si="0"/>
        <v>0</v>
      </c>
      <c r="AO57" s="302"/>
      <c r="AP57" s="302"/>
      <c r="AQ57" s="88" t="s">
        <v>76</v>
      </c>
      <c r="AR57" s="89"/>
      <c r="AS57" s="90">
        <v>0</v>
      </c>
      <c r="AT57" s="91">
        <f t="shared" si="1"/>
        <v>0</v>
      </c>
      <c r="AU57" s="92">
        <f>'SO 03 - VZT'!P83</f>
        <v>0</v>
      </c>
      <c r="AV57" s="91">
        <f>'SO 03 - VZT'!J33</f>
        <v>0</v>
      </c>
      <c r="AW57" s="91">
        <f>'SO 03 - VZT'!J34</f>
        <v>0</v>
      </c>
      <c r="AX57" s="91">
        <f>'SO 03 - VZT'!J35</f>
        <v>0</v>
      </c>
      <c r="AY57" s="91">
        <f>'SO 03 - VZT'!J36</f>
        <v>0</v>
      </c>
      <c r="AZ57" s="91">
        <f>'SO 03 - VZT'!F33</f>
        <v>0</v>
      </c>
      <c r="BA57" s="91">
        <f>'SO 03 - VZT'!F34</f>
        <v>0</v>
      </c>
      <c r="BB57" s="91">
        <f>'SO 03 - VZT'!F35</f>
        <v>0</v>
      </c>
      <c r="BC57" s="91">
        <f>'SO 03 - VZT'!F36</f>
        <v>0</v>
      </c>
      <c r="BD57" s="93">
        <f>'SO 03 - VZT'!F37</f>
        <v>0</v>
      </c>
      <c r="BT57" s="94" t="s">
        <v>77</v>
      </c>
      <c r="BV57" s="94" t="s">
        <v>71</v>
      </c>
      <c r="BW57" s="94" t="s">
        <v>85</v>
      </c>
      <c r="BX57" s="94" t="s">
        <v>5</v>
      </c>
      <c r="CL57" s="94" t="s">
        <v>19</v>
      </c>
      <c r="CM57" s="94" t="s">
        <v>79</v>
      </c>
    </row>
    <row r="58" spans="1:91" s="7" customFormat="1" ht="16.5" customHeight="1" x14ac:dyDescent="0.2">
      <c r="A58" s="84" t="s">
        <v>73</v>
      </c>
      <c r="B58" s="85"/>
      <c r="C58" s="86"/>
      <c r="D58" s="300" t="s">
        <v>86</v>
      </c>
      <c r="E58" s="300"/>
      <c r="F58" s="300"/>
      <c r="G58" s="300"/>
      <c r="H58" s="300"/>
      <c r="I58" s="87"/>
      <c r="J58" s="300" t="s">
        <v>87</v>
      </c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1">
        <f>'SO 04 - ZTI'!J30</f>
        <v>0</v>
      </c>
      <c r="AH58" s="302"/>
      <c r="AI58" s="302"/>
      <c r="AJ58" s="302"/>
      <c r="AK58" s="302"/>
      <c r="AL58" s="302"/>
      <c r="AM58" s="302"/>
      <c r="AN58" s="301">
        <f t="shared" si="0"/>
        <v>0</v>
      </c>
      <c r="AO58" s="302"/>
      <c r="AP58" s="302"/>
      <c r="AQ58" s="88" t="s">
        <v>76</v>
      </c>
      <c r="AR58" s="89"/>
      <c r="AS58" s="90">
        <v>0</v>
      </c>
      <c r="AT58" s="91">
        <f t="shared" si="1"/>
        <v>0</v>
      </c>
      <c r="AU58" s="92">
        <f>'SO 04 - ZTI'!P94</f>
        <v>0</v>
      </c>
      <c r="AV58" s="91">
        <f>'SO 04 - ZTI'!J33</f>
        <v>0</v>
      </c>
      <c r="AW58" s="91">
        <f>'SO 04 - ZTI'!J34</f>
        <v>0</v>
      </c>
      <c r="AX58" s="91">
        <f>'SO 04 - ZTI'!J35</f>
        <v>0</v>
      </c>
      <c r="AY58" s="91">
        <f>'SO 04 - ZTI'!J36</f>
        <v>0</v>
      </c>
      <c r="AZ58" s="91">
        <f>'SO 04 - ZTI'!F33</f>
        <v>0</v>
      </c>
      <c r="BA58" s="91">
        <f>'SO 04 - ZTI'!F34</f>
        <v>0</v>
      </c>
      <c r="BB58" s="91">
        <f>'SO 04 - ZTI'!F35</f>
        <v>0</v>
      </c>
      <c r="BC58" s="91">
        <f>'SO 04 - ZTI'!F36</f>
        <v>0</v>
      </c>
      <c r="BD58" s="93">
        <f>'SO 04 - ZTI'!F37</f>
        <v>0</v>
      </c>
      <c r="BT58" s="94" t="s">
        <v>77</v>
      </c>
      <c r="BV58" s="94" t="s">
        <v>71</v>
      </c>
      <c r="BW58" s="94" t="s">
        <v>88</v>
      </c>
      <c r="BX58" s="94" t="s">
        <v>5</v>
      </c>
      <c r="CL58" s="94" t="s">
        <v>19</v>
      </c>
      <c r="CM58" s="94" t="s">
        <v>79</v>
      </c>
    </row>
    <row r="59" spans="1:91" s="7" customFormat="1" ht="16.5" customHeight="1" x14ac:dyDescent="0.2">
      <c r="A59" s="84" t="s">
        <v>73</v>
      </c>
      <c r="B59" s="85"/>
      <c r="C59" s="86"/>
      <c r="D59" s="300" t="s">
        <v>89</v>
      </c>
      <c r="E59" s="300"/>
      <c r="F59" s="300"/>
      <c r="G59" s="300"/>
      <c r="H59" s="300"/>
      <c r="I59" s="87"/>
      <c r="J59" s="300" t="s">
        <v>90</v>
      </c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1">
        <f>'SO 05 - Gastrozařízení'!J30</f>
        <v>0</v>
      </c>
      <c r="AH59" s="302"/>
      <c r="AI59" s="302"/>
      <c r="AJ59" s="302"/>
      <c r="AK59" s="302"/>
      <c r="AL59" s="302"/>
      <c r="AM59" s="302"/>
      <c r="AN59" s="301">
        <f t="shared" si="0"/>
        <v>0</v>
      </c>
      <c r="AO59" s="302"/>
      <c r="AP59" s="302"/>
      <c r="AQ59" s="88" t="s">
        <v>76</v>
      </c>
      <c r="AR59" s="89"/>
      <c r="AS59" s="95">
        <v>0</v>
      </c>
      <c r="AT59" s="96">
        <f t="shared" si="1"/>
        <v>0</v>
      </c>
      <c r="AU59" s="97">
        <f>'SO 05 - Gastrozařízení'!P81</f>
        <v>0</v>
      </c>
      <c r="AV59" s="96">
        <f>'SO 05 - Gastrozařízení'!J33</f>
        <v>0</v>
      </c>
      <c r="AW59" s="96">
        <f>'SO 05 - Gastrozařízení'!J34</f>
        <v>0</v>
      </c>
      <c r="AX59" s="96">
        <f>'SO 05 - Gastrozařízení'!J35</f>
        <v>0</v>
      </c>
      <c r="AY59" s="96">
        <f>'SO 05 - Gastrozařízení'!J36</f>
        <v>0</v>
      </c>
      <c r="AZ59" s="96">
        <f>'SO 05 - Gastrozařízení'!F33</f>
        <v>0</v>
      </c>
      <c r="BA59" s="96">
        <f>'SO 05 - Gastrozařízení'!F34</f>
        <v>0</v>
      </c>
      <c r="BB59" s="96">
        <f>'SO 05 - Gastrozařízení'!F35</f>
        <v>0</v>
      </c>
      <c r="BC59" s="96">
        <f>'SO 05 - Gastrozařízení'!F36</f>
        <v>0</v>
      </c>
      <c r="BD59" s="98">
        <f>'SO 05 - Gastrozařízení'!F37</f>
        <v>0</v>
      </c>
      <c r="BT59" s="94" t="s">
        <v>77</v>
      </c>
      <c r="BV59" s="94" t="s">
        <v>71</v>
      </c>
      <c r="BW59" s="94" t="s">
        <v>91</v>
      </c>
      <c r="BX59" s="94" t="s">
        <v>5</v>
      </c>
      <c r="CL59" s="94" t="s">
        <v>19</v>
      </c>
      <c r="CM59" s="94" t="s">
        <v>79</v>
      </c>
    </row>
    <row r="60" spans="1:91" s="2" customFormat="1" ht="30" customHeight="1" x14ac:dyDescent="0.2">
      <c r="A60" s="32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7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91" s="2" customFormat="1" ht="6.95" customHeight="1" x14ac:dyDescent="0.2">
      <c r="A61" s="3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37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</row>
  </sheetData>
  <sheetProtection algorithmName="SHA-512" hashValue="iucTeeiLO9KiPlS7qlypq6jIScEvbb4k8N+jgPf6ovUe1KndzHcCLF0s+FL6JLe+4w3KBZlvb8EtM/J85ZwX1g==" saltValue="o4q1edI+dasdRkGhgepPrJ2QWyM4Uc+TZpkfE9dffHbOVW9FE1hkgaLC4YRYKm8+w1H0B6IIeS+Y+62wxy5YE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 - Stavební část'!C2" display="/" xr:uid="{00000000-0004-0000-0000-000000000000}"/>
    <hyperlink ref="A56" location="'SO 02 - Elektroinstalace'!C2" display="/" xr:uid="{00000000-0004-0000-0000-000001000000}"/>
    <hyperlink ref="A57" location="'SO 03 - VZT'!C2" display="/" xr:uid="{00000000-0004-0000-0000-000002000000}"/>
    <hyperlink ref="A58" location="'SO 04 - ZTI'!C2" display="/" xr:uid="{00000000-0004-0000-0000-000003000000}"/>
    <hyperlink ref="A59" location="'SO 05 - Gastrozařízení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5" t="s">
        <v>78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 x14ac:dyDescent="0.2">
      <c r="B4" s="18"/>
      <c r="D4" s="101" t="s">
        <v>92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25" t="str">
        <f>'Rekapitulace stavby'!K6</f>
        <v>Rekonstrukce kuchyně ZŠ Chomutov, Zahradní 5265</v>
      </c>
      <c r="F7" s="326"/>
      <c r="G7" s="326"/>
      <c r="H7" s="326"/>
      <c r="L7" s="18"/>
    </row>
    <row r="8" spans="1:46" s="2" customFormat="1" ht="12" customHeight="1" x14ac:dyDescent="0.2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27" t="s">
        <v>94</v>
      </c>
      <c r="F9" s="328"/>
      <c r="G9" s="328"/>
      <c r="H9" s="32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22. 4. 2022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">
        <v>19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">
        <v>22</v>
      </c>
      <c r="F15" s="32"/>
      <c r="G15" s="32"/>
      <c r="H15" s="32"/>
      <c r="I15" s="103" t="s">
        <v>27</v>
      </c>
      <c r="J15" s="105" t="s">
        <v>19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29" t="str">
        <f>'Rekapitulace stavby'!E14</f>
        <v>Vyplň údaj</v>
      </c>
      <c r="F18" s="330"/>
      <c r="G18" s="330"/>
      <c r="H18" s="33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">
        <v>22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">
        <v>22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31" t="s">
        <v>19</v>
      </c>
      <c r="F27" s="331"/>
      <c r="G27" s="331"/>
      <c r="H27" s="33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ROUND(J106,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39</v>
      </c>
      <c r="E33" s="103" t="s">
        <v>40</v>
      </c>
      <c r="F33" s="115">
        <f>ROUND((SUM(BE106:BE254)),  2)</f>
        <v>0</v>
      </c>
      <c r="G33" s="32"/>
      <c r="H33" s="32"/>
      <c r="I33" s="116">
        <v>0.21</v>
      </c>
      <c r="J33" s="115">
        <f>ROUND(((SUM(BE106:BE254))*I33),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41</v>
      </c>
      <c r="F34" s="115">
        <f>ROUND((SUM(BF106:BF254)),  2)</f>
        <v>0</v>
      </c>
      <c r="G34" s="32"/>
      <c r="H34" s="32"/>
      <c r="I34" s="116">
        <v>0.15</v>
      </c>
      <c r="J34" s="115">
        <f>ROUND(((SUM(BF106:BF254))*I34),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42</v>
      </c>
      <c r="F35" s="115">
        <f>ROUND((SUM(BG106:BG254)),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43</v>
      </c>
      <c r="F36" s="115">
        <f>ROUND((SUM(BH106:BH254)),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44</v>
      </c>
      <c r="F37" s="115">
        <f>ROUND((SUM(BI106:BI254)),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2" t="str">
        <f>E7</f>
        <v>Rekonstrukce kuchyně ZŠ Chomutov, Zahradní 5265</v>
      </c>
      <c r="F48" s="333"/>
      <c r="G48" s="333"/>
      <c r="H48" s="33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85" t="str">
        <f>E9</f>
        <v>SO 01 - Stavební část</v>
      </c>
      <c r="F50" s="334"/>
      <c r="G50" s="334"/>
      <c r="H50" s="33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22. 4. 2022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96</v>
      </c>
      <c r="D57" s="129"/>
      <c r="E57" s="129"/>
      <c r="F57" s="129"/>
      <c r="G57" s="129"/>
      <c r="H57" s="129"/>
      <c r="I57" s="129"/>
      <c r="J57" s="130" t="s">
        <v>97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J106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98</v>
      </c>
    </row>
    <row r="60" spans="1:47" s="9" customFormat="1" ht="24.95" customHeight="1" x14ac:dyDescent="0.2">
      <c r="B60" s="132"/>
      <c r="C60" s="133"/>
      <c r="D60" s="134" t="s">
        <v>99</v>
      </c>
      <c r="E60" s="135"/>
      <c r="F60" s="135"/>
      <c r="G60" s="135"/>
      <c r="H60" s="135"/>
      <c r="I60" s="135"/>
      <c r="J60" s="136">
        <f>J107</f>
        <v>0</v>
      </c>
      <c r="K60" s="133"/>
      <c r="L60" s="137"/>
    </row>
    <row r="61" spans="1:47" s="10" customFormat="1" ht="19.899999999999999" customHeight="1" x14ac:dyDescent="0.2">
      <c r="B61" s="138"/>
      <c r="C61" s="139"/>
      <c r="D61" s="140" t="s">
        <v>100</v>
      </c>
      <c r="E61" s="141"/>
      <c r="F61" s="141"/>
      <c r="G61" s="141"/>
      <c r="H61" s="141"/>
      <c r="I61" s="141"/>
      <c r="J61" s="142">
        <f>J108</f>
        <v>0</v>
      </c>
      <c r="K61" s="139"/>
      <c r="L61" s="143"/>
    </row>
    <row r="62" spans="1:47" s="10" customFormat="1" ht="19.899999999999999" customHeight="1" x14ac:dyDescent="0.2">
      <c r="B62" s="138"/>
      <c r="C62" s="139"/>
      <c r="D62" s="140" t="s">
        <v>101</v>
      </c>
      <c r="E62" s="141"/>
      <c r="F62" s="141"/>
      <c r="G62" s="141"/>
      <c r="H62" s="141"/>
      <c r="I62" s="141"/>
      <c r="J62" s="142">
        <f>J113</f>
        <v>0</v>
      </c>
      <c r="K62" s="139"/>
      <c r="L62" s="143"/>
    </row>
    <row r="63" spans="1:47" s="10" customFormat="1" ht="19.899999999999999" customHeight="1" x14ac:dyDescent="0.2">
      <c r="B63" s="138"/>
      <c r="C63" s="139"/>
      <c r="D63" s="140" t="s">
        <v>102</v>
      </c>
      <c r="E63" s="141"/>
      <c r="F63" s="141"/>
      <c r="G63" s="141"/>
      <c r="H63" s="141"/>
      <c r="I63" s="141"/>
      <c r="J63" s="142">
        <f>J120</f>
        <v>0</v>
      </c>
      <c r="K63" s="139"/>
      <c r="L63" s="143"/>
    </row>
    <row r="64" spans="1:47" s="10" customFormat="1" ht="19.899999999999999" customHeight="1" x14ac:dyDescent="0.2">
      <c r="B64" s="138"/>
      <c r="C64" s="139"/>
      <c r="D64" s="140" t="s">
        <v>103</v>
      </c>
      <c r="E64" s="141"/>
      <c r="F64" s="141"/>
      <c r="G64" s="141"/>
      <c r="H64" s="141"/>
      <c r="I64" s="141"/>
      <c r="J64" s="142">
        <f>J138</f>
        <v>0</v>
      </c>
      <c r="K64" s="139"/>
      <c r="L64" s="143"/>
    </row>
    <row r="65" spans="2:12" s="10" customFormat="1" ht="19.899999999999999" customHeight="1" x14ac:dyDescent="0.2">
      <c r="B65" s="138"/>
      <c r="C65" s="139"/>
      <c r="D65" s="140" t="s">
        <v>104</v>
      </c>
      <c r="E65" s="141"/>
      <c r="F65" s="141"/>
      <c r="G65" s="141"/>
      <c r="H65" s="141"/>
      <c r="I65" s="141"/>
      <c r="J65" s="142">
        <f>J156</f>
        <v>0</v>
      </c>
      <c r="K65" s="139"/>
      <c r="L65" s="143"/>
    </row>
    <row r="66" spans="2:12" s="10" customFormat="1" ht="19.899999999999999" customHeight="1" x14ac:dyDescent="0.2">
      <c r="B66" s="138"/>
      <c r="C66" s="139"/>
      <c r="D66" s="140" t="s">
        <v>105</v>
      </c>
      <c r="E66" s="141"/>
      <c r="F66" s="141"/>
      <c r="G66" s="141"/>
      <c r="H66" s="141"/>
      <c r="I66" s="141"/>
      <c r="J66" s="142">
        <f>J162</f>
        <v>0</v>
      </c>
      <c r="K66" s="139"/>
      <c r="L66" s="143"/>
    </row>
    <row r="67" spans="2:12" s="9" customFormat="1" ht="24.95" customHeight="1" x14ac:dyDescent="0.2">
      <c r="B67" s="132"/>
      <c r="C67" s="133"/>
      <c r="D67" s="134" t="s">
        <v>106</v>
      </c>
      <c r="E67" s="135"/>
      <c r="F67" s="135"/>
      <c r="G67" s="135"/>
      <c r="H67" s="135"/>
      <c r="I67" s="135"/>
      <c r="J67" s="136">
        <f>J164</f>
        <v>0</v>
      </c>
      <c r="K67" s="133"/>
      <c r="L67" s="137"/>
    </row>
    <row r="68" spans="2:12" s="10" customFormat="1" ht="19.899999999999999" customHeight="1" x14ac:dyDescent="0.2">
      <c r="B68" s="138"/>
      <c r="C68" s="139"/>
      <c r="D68" s="140" t="s">
        <v>107</v>
      </c>
      <c r="E68" s="141"/>
      <c r="F68" s="141"/>
      <c r="G68" s="141"/>
      <c r="H68" s="141"/>
      <c r="I68" s="141"/>
      <c r="J68" s="142">
        <f>J165</f>
        <v>0</v>
      </c>
      <c r="K68" s="139"/>
      <c r="L68" s="143"/>
    </row>
    <row r="69" spans="2:12" s="10" customFormat="1" ht="19.899999999999999" customHeight="1" x14ac:dyDescent="0.2">
      <c r="B69" s="138"/>
      <c r="C69" s="139"/>
      <c r="D69" s="140" t="s">
        <v>108</v>
      </c>
      <c r="E69" s="141"/>
      <c r="F69" s="141"/>
      <c r="G69" s="141"/>
      <c r="H69" s="141"/>
      <c r="I69" s="141"/>
      <c r="J69" s="142">
        <f>J175</f>
        <v>0</v>
      </c>
      <c r="K69" s="139"/>
      <c r="L69" s="143"/>
    </row>
    <row r="70" spans="2:12" s="10" customFormat="1" ht="19.899999999999999" customHeight="1" x14ac:dyDescent="0.2">
      <c r="B70" s="138"/>
      <c r="C70" s="139"/>
      <c r="D70" s="140" t="s">
        <v>109</v>
      </c>
      <c r="E70" s="141"/>
      <c r="F70" s="141"/>
      <c r="G70" s="141"/>
      <c r="H70" s="141"/>
      <c r="I70" s="141"/>
      <c r="J70" s="142">
        <f>J178</f>
        <v>0</v>
      </c>
      <c r="K70" s="139"/>
      <c r="L70" s="143"/>
    </row>
    <row r="71" spans="2:12" s="10" customFormat="1" ht="19.899999999999999" customHeight="1" x14ac:dyDescent="0.2">
      <c r="B71" s="138"/>
      <c r="C71" s="139"/>
      <c r="D71" s="140" t="s">
        <v>110</v>
      </c>
      <c r="E71" s="141"/>
      <c r="F71" s="141"/>
      <c r="G71" s="141"/>
      <c r="H71" s="141"/>
      <c r="I71" s="141"/>
      <c r="J71" s="142">
        <f>J187</f>
        <v>0</v>
      </c>
      <c r="K71" s="139"/>
      <c r="L71" s="143"/>
    </row>
    <row r="72" spans="2:12" s="10" customFormat="1" ht="19.899999999999999" customHeight="1" x14ac:dyDescent="0.2">
      <c r="B72" s="138"/>
      <c r="C72" s="139"/>
      <c r="D72" s="140" t="s">
        <v>111</v>
      </c>
      <c r="E72" s="141"/>
      <c r="F72" s="141"/>
      <c r="G72" s="141"/>
      <c r="H72" s="141"/>
      <c r="I72" s="141"/>
      <c r="J72" s="142">
        <f>J192</f>
        <v>0</v>
      </c>
      <c r="K72" s="139"/>
      <c r="L72" s="143"/>
    </row>
    <row r="73" spans="2:12" s="10" customFormat="1" ht="19.899999999999999" customHeight="1" x14ac:dyDescent="0.2">
      <c r="B73" s="138"/>
      <c r="C73" s="139"/>
      <c r="D73" s="140" t="s">
        <v>112</v>
      </c>
      <c r="E73" s="141"/>
      <c r="F73" s="141"/>
      <c r="G73" s="141"/>
      <c r="H73" s="141"/>
      <c r="I73" s="141"/>
      <c r="J73" s="142">
        <f>J194</f>
        <v>0</v>
      </c>
      <c r="K73" s="139"/>
      <c r="L73" s="143"/>
    </row>
    <row r="74" spans="2:12" s="10" customFormat="1" ht="19.899999999999999" customHeight="1" x14ac:dyDescent="0.2">
      <c r="B74" s="138"/>
      <c r="C74" s="139"/>
      <c r="D74" s="140" t="s">
        <v>113</v>
      </c>
      <c r="E74" s="141"/>
      <c r="F74" s="141"/>
      <c r="G74" s="141"/>
      <c r="H74" s="141"/>
      <c r="I74" s="141"/>
      <c r="J74" s="142">
        <f>J204</f>
        <v>0</v>
      </c>
      <c r="K74" s="139"/>
      <c r="L74" s="143"/>
    </row>
    <row r="75" spans="2:12" s="10" customFormat="1" ht="19.899999999999999" customHeight="1" x14ac:dyDescent="0.2">
      <c r="B75" s="138"/>
      <c r="C75" s="139"/>
      <c r="D75" s="140" t="s">
        <v>114</v>
      </c>
      <c r="E75" s="141"/>
      <c r="F75" s="141"/>
      <c r="G75" s="141"/>
      <c r="H75" s="141"/>
      <c r="I75" s="141"/>
      <c r="J75" s="142">
        <f>J213</f>
        <v>0</v>
      </c>
      <c r="K75" s="139"/>
      <c r="L75" s="143"/>
    </row>
    <row r="76" spans="2:12" s="10" customFormat="1" ht="19.899999999999999" customHeight="1" x14ac:dyDescent="0.2">
      <c r="B76" s="138"/>
      <c r="C76" s="139"/>
      <c r="D76" s="140" t="s">
        <v>115</v>
      </c>
      <c r="E76" s="141"/>
      <c r="F76" s="141"/>
      <c r="G76" s="141"/>
      <c r="H76" s="141"/>
      <c r="I76" s="141"/>
      <c r="J76" s="142">
        <f>J219</f>
        <v>0</v>
      </c>
      <c r="K76" s="139"/>
      <c r="L76" s="143"/>
    </row>
    <row r="77" spans="2:12" s="9" customFormat="1" ht="24.95" customHeight="1" x14ac:dyDescent="0.2">
      <c r="B77" s="132"/>
      <c r="C77" s="133"/>
      <c r="D77" s="134" t="s">
        <v>116</v>
      </c>
      <c r="E77" s="135"/>
      <c r="F77" s="135"/>
      <c r="G77" s="135"/>
      <c r="H77" s="135"/>
      <c r="I77" s="135"/>
      <c r="J77" s="136">
        <f>J227</f>
        <v>0</v>
      </c>
      <c r="K77" s="133"/>
      <c r="L77" s="137"/>
    </row>
    <row r="78" spans="2:12" s="10" customFormat="1" ht="19.899999999999999" customHeight="1" x14ac:dyDescent="0.2">
      <c r="B78" s="138"/>
      <c r="C78" s="139"/>
      <c r="D78" s="140" t="s">
        <v>117</v>
      </c>
      <c r="E78" s="141"/>
      <c r="F78" s="141"/>
      <c r="G78" s="141"/>
      <c r="H78" s="141"/>
      <c r="I78" s="141"/>
      <c r="J78" s="142">
        <f>J228</f>
        <v>0</v>
      </c>
      <c r="K78" s="139"/>
      <c r="L78" s="143"/>
    </row>
    <row r="79" spans="2:12" s="10" customFormat="1" ht="19.899999999999999" customHeight="1" x14ac:dyDescent="0.2">
      <c r="B79" s="138"/>
      <c r="C79" s="139"/>
      <c r="D79" s="140" t="s">
        <v>118</v>
      </c>
      <c r="E79" s="141"/>
      <c r="F79" s="141"/>
      <c r="G79" s="141"/>
      <c r="H79" s="141"/>
      <c r="I79" s="141"/>
      <c r="J79" s="142">
        <f>J230</f>
        <v>0</v>
      </c>
      <c r="K79" s="139"/>
      <c r="L79" s="143"/>
    </row>
    <row r="80" spans="2:12" s="9" customFormat="1" ht="24.95" customHeight="1" x14ac:dyDescent="0.2">
      <c r="B80" s="132"/>
      <c r="C80" s="133"/>
      <c r="D80" s="134" t="s">
        <v>119</v>
      </c>
      <c r="E80" s="135"/>
      <c r="F80" s="135"/>
      <c r="G80" s="135"/>
      <c r="H80" s="135"/>
      <c r="I80" s="135"/>
      <c r="J80" s="136">
        <f>J232</f>
        <v>0</v>
      </c>
      <c r="K80" s="133"/>
      <c r="L80" s="137"/>
    </row>
    <row r="81" spans="1:31" s="9" customFormat="1" ht="24.95" customHeight="1" x14ac:dyDescent="0.2">
      <c r="B81" s="132"/>
      <c r="C81" s="133"/>
      <c r="D81" s="134" t="s">
        <v>120</v>
      </c>
      <c r="E81" s="135"/>
      <c r="F81" s="135"/>
      <c r="G81" s="135"/>
      <c r="H81" s="135"/>
      <c r="I81" s="135"/>
      <c r="J81" s="136">
        <f>J239</f>
        <v>0</v>
      </c>
      <c r="K81" s="133"/>
      <c r="L81" s="137"/>
    </row>
    <row r="82" spans="1:31" s="10" customFormat="1" ht="19.899999999999999" customHeight="1" x14ac:dyDescent="0.2">
      <c r="B82" s="138"/>
      <c r="C82" s="139"/>
      <c r="D82" s="140" t="s">
        <v>121</v>
      </c>
      <c r="E82" s="141"/>
      <c r="F82" s="141"/>
      <c r="G82" s="141"/>
      <c r="H82" s="141"/>
      <c r="I82" s="141"/>
      <c r="J82" s="142">
        <f>J240</f>
        <v>0</v>
      </c>
      <c r="K82" s="139"/>
      <c r="L82" s="143"/>
    </row>
    <row r="83" spans="1:31" s="10" customFormat="1" ht="19.899999999999999" customHeight="1" x14ac:dyDescent="0.2">
      <c r="B83" s="138"/>
      <c r="C83" s="139"/>
      <c r="D83" s="140" t="s">
        <v>122</v>
      </c>
      <c r="E83" s="141"/>
      <c r="F83" s="141"/>
      <c r="G83" s="141"/>
      <c r="H83" s="141"/>
      <c r="I83" s="141"/>
      <c r="J83" s="142">
        <f>J242</f>
        <v>0</v>
      </c>
      <c r="K83" s="139"/>
      <c r="L83" s="143"/>
    </row>
    <row r="84" spans="1:31" s="10" customFormat="1" ht="19.899999999999999" customHeight="1" x14ac:dyDescent="0.2">
      <c r="B84" s="138"/>
      <c r="C84" s="139"/>
      <c r="D84" s="140" t="s">
        <v>123</v>
      </c>
      <c r="E84" s="141"/>
      <c r="F84" s="141"/>
      <c r="G84" s="141"/>
      <c r="H84" s="141"/>
      <c r="I84" s="141"/>
      <c r="J84" s="142">
        <f>J247</f>
        <v>0</v>
      </c>
      <c r="K84" s="139"/>
      <c r="L84" s="143"/>
    </row>
    <row r="85" spans="1:31" s="10" customFormat="1" ht="19.899999999999999" customHeight="1" x14ac:dyDescent="0.2">
      <c r="B85" s="138"/>
      <c r="C85" s="139"/>
      <c r="D85" s="140" t="s">
        <v>124</v>
      </c>
      <c r="E85" s="141"/>
      <c r="F85" s="141"/>
      <c r="G85" s="141"/>
      <c r="H85" s="141"/>
      <c r="I85" s="141"/>
      <c r="J85" s="142">
        <f>J249</f>
        <v>0</v>
      </c>
      <c r="K85" s="139"/>
      <c r="L85" s="143"/>
    </row>
    <row r="86" spans="1:31" s="10" customFormat="1" ht="19.899999999999999" customHeight="1" x14ac:dyDescent="0.2">
      <c r="B86" s="138"/>
      <c r="C86" s="139"/>
      <c r="D86" s="140" t="s">
        <v>125</v>
      </c>
      <c r="E86" s="141"/>
      <c r="F86" s="141"/>
      <c r="G86" s="141"/>
      <c r="H86" s="141"/>
      <c r="I86" s="141"/>
      <c r="J86" s="142">
        <f>J252</f>
        <v>0</v>
      </c>
      <c r="K86" s="139"/>
      <c r="L86" s="143"/>
    </row>
    <row r="87" spans="1:31" s="2" customFormat="1" ht="21.75" customHeight="1" x14ac:dyDescent="0.2">
      <c r="A87" s="32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104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6.95" customHeight="1" x14ac:dyDescent="0.2">
      <c r="A88" s="32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104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92" spans="1:31" s="2" customFormat="1" ht="6.95" customHeight="1" x14ac:dyDescent="0.2">
      <c r="A92" s="32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104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4.95" customHeight="1" x14ac:dyDescent="0.2">
      <c r="A93" s="32"/>
      <c r="B93" s="33"/>
      <c r="C93" s="21" t="s">
        <v>126</v>
      </c>
      <c r="D93" s="34"/>
      <c r="E93" s="34"/>
      <c r="F93" s="34"/>
      <c r="G93" s="34"/>
      <c r="H93" s="34"/>
      <c r="I93" s="34"/>
      <c r="J93" s="34"/>
      <c r="K93" s="34"/>
      <c r="L93" s="104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 x14ac:dyDescent="0.2">
      <c r="A94" s="32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104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2" customHeight="1" x14ac:dyDescent="0.2">
      <c r="A95" s="32"/>
      <c r="B95" s="33"/>
      <c r="C95" s="27" t="s">
        <v>16</v>
      </c>
      <c r="D95" s="34"/>
      <c r="E95" s="34"/>
      <c r="F95" s="34"/>
      <c r="G95" s="34"/>
      <c r="H95" s="34"/>
      <c r="I95" s="34"/>
      <c r="J95" s="34"/>
      <c r="K95" s="34"/>
      <c r="L95" s="104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6.5" customHeight="1" x14ac:dyDescent="0.2">
      <c r="A96" s="32"/>
      <c r="B96" s="33"/>
      <c r="C96" s="34"/>
      <c r="D96" s="34"/>
      <c r="E96" s="332" t="str">
        <f>E7</f>
        <v>Rekonstrukce kuchyně ZŠ Chomutov, Zahradní 5265</v>
      </c>
      <c r="F96" s="333"/>
      <c r="G96" s="333"/>
      <c r="H96" s="333"/>
      <c r="I96" s="34"/>
      <c r="J96" s="34"/>
      <c r="K96" s="34"/>
      <c r="L96" s="104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65" s="2" customFormat="1" ht="12" customHeight="1" x14ac:dyDescent="0.2">
      <c r="A97" s="32"/>
      <c r="B97" s="33"/>
      <c r="C97" s="27" t="s">
        <v>93</v>
      </c>
      <c r="D97" s="34"/>
      <c r="E97" s="34"/>
      <c r="F97" s="34"/>
      <c r="G97" s="34"/>
      <c r="H97" s="34"/>
      <c r="I97" s="34"/>
      <c r="J97" s="34"/>
      <c r="K97" s="34"/>
      <c r="L97" s="104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65" s="2" customFormat="1" ht="16.5" customHeight="1" x14ac:dyDescent="0.2">
      <c r="A98" s="32"/>
      <c r="B98" s="33"/>
      <c r="C98" s="34"/>
      <c r="D98" s="34"/>
      <c r="E98" s="285" t="str">
        <f>E9</f>
        <v>SO 01 - Stavební část</v>
      </c>
      <c r="F98" s="334"/>
      <c r="G98" s="334"/>
      <c r="H98" s="334"/>
      <c r="I98" s="34"/>
      <c r="J98" s="34"/>
      <c r="K98" s="34"/>
      <c r="L98" s="104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6.95" customHeight="1" x14ac:dyDescent="0.2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104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12" customHeight="1" x14ac:dyDescent="0.2">
      <c r="A100" s="32"/>
      <c r="B100" s="33"/>
      <c r="C100" s="27" t="s">
        <v>21</v>
      </c>
      <c r="D100" s="34"/>
      <c r="E100" s="34"/>
      <c r="F100" s="25" t="str">
        <f>F12</f>
        <v xml:space="preserve"> </v>
      </c>
      <c r="G100" s="34"/>
      <c r="H100" s="34"/>
      <c r="I100" s="27" t="s">
        <v>23</v>
      </c>
      <c r="J100" s="57" t="str">
        <f>IF(J12="","",J12)</f>
        <v>22. 4. 2022</v>
      </c>
      <c r="K100" s="34"/>
      <c r="L100" s="104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6.95" customHeight="1" x14ac:dyDescent="0.2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104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15.2" customHeight="1" x14ac:dyDescent="0.2">
      <c r="A102" s="32"/>
      <c r="B102" s="33"/>
      <c r="C102" s="27" t="s">
        <v>25</v>
      </c>
      <c r="D102" s="34"/>
      <c r="E102" s="34"/>
      <c r="F102" s="25" t="str">
        <f>E15</f>
        <v xml:space="preserve"> </v>
      </c>
      <c r="G102" s="34"/>
      <c r="H102" s="34"/>
      <c r="I102" s="27" t="s">
        <v>30</v>
      </c>
      <c r="J102" s="30" t="str">
        <f>E21</f>
        <v xml:space="preserve"> </v>
      </c>
      <c r="K102" s="34"/>
      <c r="L102" s="104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15.2" customHeight="1" x14ac:dyDescent="0.2">
      <c r="A103" s="32"/>
      <c r="B103" s="33"/>
      <c r="C103" s="27" t="s">
        <v>28</v>
      </c>
      <c r="D103" s="34"/>
      <c r="E103" s="34"/>
      <c r="F103" s="25" t="str">
        <f>IF(E18="","",E18)</f>
        <v>Vyplň údaj</v>
      </c>
      <c r="G103" s="34"/>
      <c r="H103" s="34"/>
      <c r="I103" s="27" t="s">
        <v>32</v>
      </c>
      <c r="J103" s="30" t="str">
        <f>E24</f>
        <v xml:space="preserve"> </v>
      </c>
      <c r="K103" s="34"/>
      <c r="L103" s="104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0.35" customHeight="1" x14ac:dyDescent="0.2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104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11" customFormat="1" ht="29.25" customHeight="1" x14ac:dyDescent="0.2">
      <c r="A105" s="144"/>
      <c r="B105" s="145"/>
      <c r="C105" s="146" t="s">
        <v>127</v>
      </c>
      <c r="D105" s="147" t="s">
        <v>54</v>
      </c>
      <c r="E105" s="147" t="s">
        <v>50</v>
      </c>
      <c r="F105" s="147" t="s">
        <v>51</v>
      </c>
      <c r="G105" s="147" t="s">
        <v>128</v>
      </c>
      <c r="H105" s="147" t="s">
        <v>129</v>
      </c>
      <c r="I105" s="147" t="s">
        <v>130</v>
      </c>
      <c r="J105" s="147" t="s">
        <v>97</v>
      </c>
      <c r="K105" s="148" t="s">
        <v>131</v>
      </c>
      <c r="L105" s="149"/>
      <c r="M105" s="66" t="s">
        <v>19</v>
      </c>
      <c r="N105" s="67" t="s">
        <v>39</v>
      </c>
      <c r="O105" s="67" t="s">
        <v>132</v>
      </c>
      <c r="P105" s="67" t="s">
        <v>133</v>
      </c>
      <c r="Q105" s="67" t="s">
        <v>134</v>
      </c>
      <c r="R105" s="67" t="s">
        <v>135</v>
      </c>
      <c r="S105" s="67" t="s">
        <v>136</v>
      </c>
      <c r="T105" s="68" t="s">
        <v>137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</row>
    <row r="106" spans="1:65" s="2" customFormat="1" ht="22.9" customHeight="1" x14ac:dyDescent="0.25">
      <c r="A106" s="32"/>
      <c r="B106" s="33"/>
      <c r="C106" s="73" t="s">
        <v>138</v>
      </c>
      <c r="D106" s="34"/>
      <c r="E106" s="34"/>
      <c r="F106" s="34"/>
      <c r="G106" s="34"/>
      <c r="H106" s="34"/>
      <c r="I106" s="34"/>
      <c r="J106" s="150">
        <f>BK106</f>
        <v>0</v>
      </c>
      <c r="K106" s="34"/>
      <c r="L106" s="37"/>
      <c r="M106" s="69"/>
      <c r="N106" s="151"/>
      <c r="O106" s="70"/>
      <c r="P106" s="152">
        <f>P107+P164+P227+P232+P239</f>
        <v>0</v>
      </c>
      <c r="Q106" s="70"/>
      <c r="R106" s="152">
        <f>R107+R164+R227+R232+R239</f>
        <v>86.543198320000016</v>
      </c>
      <c r="S106" s="70"/>
      <c r="T106" s="153">
        <f>T107+T164+T227+T232+T239</f>
        <v>113.53518880000001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5" t="s">
        <v>68</v>
      </c>
      <c r="AU106" s="15" t="s">
        <v>98</v>
      </c>
      <c r="BK106" s="154">
        <f>BK107+BK164+BK227+BK232+BK239</f>
        <v>0</v>
      </c>
    </row>
    <row r="107" spans="1:65" s="12" customFormat="1" ht="25.9" customHeight="1" x14ac:dyDescent="0.2">
      <c r="B107" s="155"/>
      <c r="C107" s="156"/>
      <c r="D107" s="157" t="s">
        <v>68</v>
      </c>
      <c r="E107" s="158" t="s">
        <v>139</v>
      </c>
      <c r="F107" s="158" t="s">
        <v>140</v>
      </c>
      <c r="G107" s="156"/>
      <c r="H107" s="156"/>
      <c r="I107" s="159"/>
      <c r="J107" s="160">
        <f>BK107</f>
        <v>0</v>
      </c>
      <c r="K107" s="156"/>
      <c r="L107" s="161"/>
      <c r="M107" s="162"/>
      <c r="N107" s="163"/>
      <c r="O107" s="163"/>
      <c r="P107" s="164">
        <f>P108+P113+P120+P138+P156+P162</f>
        <v>0</v>
      </c>
      <c r="Q107" s="163"/>
      <c r="R107" s="164">
        <f>R108+R113+R120+R138+R156+R162</f>
        <v>65.071956480000011</v>
      </c>
      <c r="S107" s="163"/>
      <c r="T107" s="165">
        <f>T108+T113+T120+T138+T156+T162</f>
        <v>79.693540000000013</v>
      </c>
      <c r="AR107" s="166" t="s">
        <v>77</v>
      </c>
      <c r="AT107" s="167" t="s">
        <v>68</v>
      </c>
      <c r="AU107" s="167" t="s">
        <v>69</v>
      </c>
      <c r="AY107" s="166" t="s">
        <v>141</v>
      </c>
      <c r="BK107" s="168">
        <f>BK108+BK113+BK120+BK138+BK156+BK162</f>
        <v>0</v>
      </c>
    </row>
    <row r="108" spans="1:65" s="12" customFormat="1" ht="22.9" customHeight="1" x14ac:dyDescent="0.2">
      <c r="B108" s="155"/>
      <c r="C108" s="156"/>
      <c r="D108" s="157" t="s">
        <v>68</v>
      </c>
      <c r="E108" s="169" t="s">
        <v>142</v>
      </c>
      <c r="F108" s="169" t="s">
        <v>143</v>
      </c>
      <c r="G108" s="156"/>
      <c r="H108" s="156"/>
      <c r="I108" s="159"/>
      <c r="J108" s="170">
        <f>BK108</f>
        <v>0</v>
      </c>
      <c r="K108" s="156"/>
      <c r="L108" s="161"/>
      <c r="M108" s="162"/>
      <c r="N108" s="163"/>
      <c r="O108" s="163"/>
      <c r="P108" s="164">
        <f>SUM(P109:P112)</f>
        <v>0</v>
      </c>
      <c r="Q108" s="163"/>
      <c r="R108" s="164">
        <f>SUM(R109:R112)</f>
        <v>3.1049445599999999</v>
      </c>
      <c r="S108" s="163"/>
      <c r="T108" s="165">
        <f>SUM(T109:T112)</f>
        <v>0</v>
      </c>
      <c r="AR108" s="166" t="s">
        <v>77</v>
      </c>
      <c r="AT108" s="167" t="s">
        <v>68</v>
      </c>
      <c r="AU108" s="167" t="s">
        <v>77</v>
      </c>
      <c r="AY108" s="166" t="s">
        <v>141</v>
      </c>
      <c r="BK108" s="168">
        <f>SUM(BK109:BK112)</f>
        <v>0</v>
      </c>
    </row>
    <row r="109" spans="1:65" s="2" customFormat="1" ht="24.2" customHeight="1" x14ac:dyDescent="0.2">
      <c r="A109" s="32"/>
      <c r="B109" s="33"/>
      <c r="C109" s="171" t="s">
        <v>77</v>
      </c>
      <c r="D109" s="171" t="s">
        <v>144</v>
      </c>
      <c r="E109" s="172" t="s">
        <v>145</v>
      </c>
      <c r="F109" s="173" t="s">
        <v>146</v>
      </c>
      <c r="G109" s="174" t="s">
        <v>147</v>
      </c>
      <c r="H109" s="175">
        <v>6.3440000000000003</v>
      </c>
      <c r="I109" s="176"/>
      <c r="J109" s="177">
        <f>ROUND(I109*H109,2)</f>
        <v>0</v>
      </c>
      <c r="K109" s="173" t="s">
        <v>19</v>
      </c>
      <c r="L109" s="37"/>
      <c r="M109" s="178" t="s">
        <v>19</v>
      </c>
      <c r="N109" s="179" t="s">
        <v>40</v>
      </c>
      <c r="O109" s="62"/>
      <c r="P109" s="180">
        <f>O109*H109</f>
        <v>0</v>
      </c>
      <c r="Q109" s="180">
        <v>0.14574000000000001</v>
      </c>
      <c r="R109" s="180">
        <f>Q109*H109</f>
        <v>0.92457456000000005</v>
      </c>
      <c r="S109" s="180">
        <v>0</v>
      </c>
      <c r="T109" s="181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82" t="s">
        <v>148</v>
      </c>
      <c r="AT109" s="182" t="s">
        <v>144</v>
      </c>
      <c r="AU109" s="182" t="s">
        <v>79</v>
      </c>
      <c r="AY109" s="15" t="s">
        <v>141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5" t="s">
        <v>77</v>
      </c>
      <c r="BK109" s="183">
        <f>ROUND(I109*H109,2)</f>
        <v>0</v>
      </c>
      <c r="BL109" s="15" t="s">
        <v>148</v>
      </c>
      <c r="BM109" s="182" t="s">
        <v>149</v>
      </c>
    </row>
    <row r="110" spans="1:65" s="2" customFormat="1" ht="24.2" customHeight="1" x14ac:dyDescent="0.2">
      <c r="A110" s="32"/>
      <c r="B110" s="33"/>
      <c r="C110" s="171" t="s">
        <v>79</v>
      </c>
      <c r="D110" s="171" t="s">
        <v>144</v>
      </c>
      <c r="E110" s="172" t="s">
        <v>150</v>
      </c>
      <c r="F110" s="173" t="s">
        <v>151</v>
      </c>
      <c r="G110" s="174" t="s">
        <v>152</v>
      </c>
      <c r="H110" s="175">
        <v>1</v>
      </c>
      <c r="I110" s="176"/>
      <c r="J110" s="177">
        <f>ROUND(I110*H110,2)</f>
        <v>0</v>
      </c>
      <c r="K110" s="173" t="s">
        <v>19</v>
      </c>
      <c r="L110" s="37"/>
      <c r="M110" s="178" t="s">
        <v>19</v>
      </c>
      <c r="N110" s="179" t="s">
        <v>40</v>
      </c>
      <c r="O110" s="62"/>
      <c r="P110" s="180">
        <f>O110*H110</f>
        <v>0</v>
      </c>
      <c r="Q110" s="180">
        <v>5.5280000000000003E-2</v>
      </c>
      <c r="R110" s="180">
        <f>Q110*H110</f>
        <v>5.5280000000000003E-2</v>
      </c>
      <c r="S110" s="180">
        <v>0</v>
      </c>
      <c r="T110" s="181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82" t="s">
        <v>148</v>
      </c>
      <c r="AT110" s="182" t="s">
        <v>144</v>
      </c>
      <c r="AU110" s="182" t="s">
        <v>79</v>
      </c>
      <c r="AY110" s="15" t="s">
        <v>141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5" t="s">
        <v>77</v>
      </c>
      <c r="BK110" s="183">
        <f>ROUND(I110*H110,2)</f>
        <v>0</v>
      </c>
      <c r="BL110" s="15" t="s">
        <v>148</v>
      </c>
      <c r="BM110" s="182" t="s">
        <v>153</v>
      </c>
    </row>
    <row r="111" spans="1:65" s="2" customFormat="1" ht="24.2" customHeight="1" x14ac:dyDescent="0.2">
      <c r="A111" s="32"/>
      <c r="B111" s="33"/>
      <c r="C111" s="171" t="s">
        <v>142</v>
      </c>
      <c r="D111" s="171" t="s">
        <v>144</v>
      </c>
      <c r="E111" s="172" t="s">
        <v>154</v>
      </c>
      <c r="F111" s="173" t="s">
        <v>155</v>
      </c>
      <c r="G111" s="174" t="s">
        <v>147</v>
      </c>
      <c r="H111" s="175">
        <v>2.2000000000000002</v>
      </c>
      <c r="I111" s="176"/>
      <c r="J111" s="177">
        <f>ROUND(I111*H111,2)</f>
        <v>0</v>
      </c>
      <c r="K111" s="173" t="s">
        <v>19</v>
      </c>
      <c r="L111" s="37"/>
      <c r="M111" s="178" t="s">
        <v>19</v>
      </c>
      <c r="N111" s="179" t="s">
        <v>40</v>
      </c>
      <c r="O111" s="62"/>
      <c r="P111" s="180">
        <f>O111*H111</f>
        <v>0</v>
      </c>
      <c r="Q111" s="180">
        <v>6.3070000000000001E-2</v>
      </c>
      <c r="R111" s="180">
        <f>Q111*H111</f>
        <v>0.13875400000000002</v>
      </c>
      <c r="S111" s="180">
        <v>0</v>
      </c>
      <c r="T111" s="181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82" t="s">
        <v>148</v>
      </c>
      <c r="AT111" s="182" t="s">
        <v>144</v>
      </c>
      <c r="AU111" s="182" t="s">
        <v>79</v>
      </c>
      <c r="AY111" s="15" t="s">
        <v>141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5" t="s">
        <v>77</v>
      </c>
      <c r="BK111" s="183">
        <f>ROUND(I111*H111,2)</f>
        <v>0</v>
      </c>
      <c r="BL111" s="15" t="s">
        <v>148</v>
      </c>
      <c r="BM111" s="182" t="s">
        <v>156</v>
      </c>
    </row>
    <row r="112" spans="1:65" s="2" customFormat="1" ht="24.2" customHeight="1" x14ac:dyDescent="0.2">
      <c r="A112" s="32"/>
      <c r="B112" s="33"/>
      <c r="C112" s="171" t="s">
        <v>148</v>
      </c>
      <c r="D112" s="171" t="s">
        <v>144</v>
      </c>
      <c r="E112" s="172" t="s">
        <v>157</v>
      </c>
      <c r="F112" s="173" t="s">
        <v>158</v>
      </c>
      <c r="G112" s="174" t="s">
        <v>147</v>
      </c>
      <c r="H112" s="175">
        <v>29.7</v>
      </c>
      <c r="I112" s="176"/>
      <c r="J112" s="177">
        <f>ROUND(I112*H112,2)</f>
        <v>0</v>
      </c>
      <c r="K112" s="173" t="s">
        <v>19</v>
      </c>
      <c r="L112" s="37"/>
      <c r="M112" s="178" t="s">
        <v>19</v>
      </c>
      <c r="N112" s="179" t="s">
        <v>40</v>
      </c>
      <c r="O112" s="62"/>
      <c r="P112" s="180">
        <f>O112*H112</f>
        <v>0</v>
      </c>
      <c r="Q112" s="180">
        <v>6.6879999999999995E-2</v>
      </c>
      <c r="R112" s="180">
        <f>Q112*H112</f>
        <v>1.9863359999999999</v>
      </c>
      <c r="S112" s="180">
        <v>0</v>
      </c>
      <c r="T112" s="181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82" t="s">
        <v>148</v>
      </c>
      <c r="AT112" s="182" t="s">
        <v>144</v>
      </c>
      <c r="AU112" s="182" t="s">
        <v>79</v>
      </c>
      <c r="AY112" s="15" t="s">
        <v>141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5" t="s">
        <v>77</v>
      </c>
      <c r="BK112" s="183">
        <f>ROUND(I112*H112,2)</f>
        <v>0</v>
      </c>
      <c r="BL112" s="15" t="s">
        <v>148</v>
      </c>
      <c r="BM112" s="182" t="s">
        <v>159</v>
      </c>
    </row>
    <row r="113" spans="1:65" s="12" customFormat="1" ht="22.9" customHeight="1" x14ac:dyDescent="0.2">
      <c r="B113" s="155"/>
      <c r="C113" s="156"/>
      <c r="D113" s="157" t="s">
        <v>68</v>
      </c>
      <c r="E113" s="169" t="s">
        <v>148</v>
      </c>
      <c r="F113" s="169" t="s">
        <v>160</v>
      </c>
      <c r="G113" s="156"/>
      <c r="H113" s="156"/>
      <c r="I113" s="159"/>
      <c r="J113" s="170">
        <f>BK113</f>
        <v>0</v>
      </c>
      <c r="K113" s="156"/>
      <c r="L113" s="161"/>
      <c r="M113" s="162"/>
      <c r="N113" s="163"/>
      <c r="O113" s="163"/>
      <c r="P113" s="164">
        <f>SUM(P114:P119)</f>
        <v>0</v>
      </c>
      <c r="Q113" s="163"/>
      <c r="R113" s="164">
        <f>SUM(R114:R119)</f>
        <v>2.0456030999999997</v>
      </c>
      <c r="S113" s="163"/>
      <c r="T113" s="165">
        <f>SUM(T114:T119)</f>
        <v>0</v>
      </c>
      <c r="AR113" s="166" t="s">
        <v>77</v>
      </c>
      <c r="AT113" s="167" t="s">
        <v>68</v>
      </c>
      <c r="AU113" s="167" t="s">
        <v>77</v>
      </c>
      <c r="AY113" s="166" t="s">
        <v>141</v>
      </c>
      <c r="BK113" s="168">
        <f>SUM(BK114:BK119)</f>
        <v>0</v>
      </c>
    </row>
    <row r="114" spans="1:65" s="2" customFormat="1" ht="24.2" customHeight="1" x14ac:dyDescent="0.2">
      <c r="A114" s="32"/>
      <c r="B114" s="33"/>
      <c r="C114" s="171" t="s">
        <v>161</v>
      </c>
      <c r="D114" s="171" t="s">
        <v>144</v>
      </c>
      <c r="E114" s="172" t="s">
        <v>162</v>
      </c>
      <c r="F114" s="173" t="s">
        <v>163</v>
      </c>
      <c r="G114" s="174" t="s">
        <v>164</v>
      </c>
      <c r="H114" s="175">
        <v>0.72599999999999998</v>
      </c>
      <c r="I114" s="176"/>
      <c r="J114" s="177">
        <f t="shared" ref="J114:J119" si="0">ROUND(I114*H114,2)</f>
        <v>0</v>
      </c>
      <c r="K114" s="173" t="s">
        <v>19</v>
      </c>
      <c r="L114" s="37"/>
      <c r="M114" s="178" t="s">
        <v>19</v>
      </c>
      <c r="N114" s="179" t="s">
        <v>40</v>
      </c>
      <c r="O114" s="62"/>
      <c r="P114" s="180">
        <f t="shared" ref="P114:P119" si="1">O114*H114</f>
        <v>0</v>
      </c>
      <c r="Q114" s="180">
        <v>2.5020099999999998</v>
      </c>
      <c r="R114" s="180">
        <f t="shared" ref="R114:R119" si="2">Q114*H114</f>
        <v>1.8164592599999998</v>
      </c>
      <c r="S114" s="180">
        <v>0</v>
      </c>
      <c r="T114" s="181">
        <f t="shared" ref="T114:T119" si="3"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82" t="s">
        <v>148</v>
      </c>
      <c r="AT114" s="182" t="s">
        <v>144</v>
      </c>
      <c r="AU114" s="182" t="s">
        <v>79</v>
      </c>
      <c r="AY114" s="15" t="s">
        <v>141</v>
      </c>
      <c r="BE114" s="183">
        <f t="shared" ref="BE114:BE119" si="4">IF(N114="základní",J114,0)</f>
        <v>0</v>
      </c>
      <c r="BF114" s="183">
        <f t="shared" ref="BF114:BF119" si="5">IF(N114="snížená",J114,0)</f>
        <v>0</v>
      </c>
      <c r="BG114" s="183">
        <f t="shared" ref="BG114:BG119" si="6">IF(N114="zákl. přenesená",J114,0)</f>
        <v>0</v>
      </c>
      <c r="BH114" s="183">
        <f t="shared" ref="BH114:BH119" si="7">IF(N114="sníž. přenesená",J114,0)</f>
        <v>0</v>
      </c>
      <c r="BI114" s="183">
        <f t="shared" ref="BI114:BI119" si="8">IF(N114="nulová",J114,0)</f>
        <v>0</v>
      </c>
      <c r="BJ114" s="15" t="s">
        <v>77</v>
      </c>
      <c r="BK114" s="183">
        <f t="shared" ref="BK114:BK119" si="9">ROUND(I114*H114,2)</f>
        <v>0</v>
      </c>
      <c r="BL114" s="15" t="s">
        <v>148</v>
      </c>
      <c r="BM114" s="182" t="s">
        <v>165</v>
      </c>
    </row>
    <row r="115" spans="1:65" s="2" customFormat="1" ht="21.75" customHeight="1" x14ac:dyDescent="0.2">
      <c r="A115" s="32"/>
      <c r="B115" s="33"/>
      <c r="C115" s="171" t="s">
        <v>166</v>
      </c>
      <c r="D115" s="171" t="s">
        <v>144</v>
      </c>
      <c r="E115" s="172" t="s">
        <v>167</v>
      </c>
      <c r="F115" s="173" t="s">
        <v>168</v>
      </c>
      <c r="G115" s="174" t="s">
        <v>147</v>
      </c>
      <c r="H115" s="175">
        <v>2.9039999999999999</v>
      </c>
      <c r="I115" s="176"/>
      <c r="J115" s="177">
        <f t="shared" si="0"/>
        <v>0</v>
      </c>
      <c r="K115" s="173" t="s">
        <v>19</v>
      </c>
      <c r="L115" s="37"/>
      <c r="M115" s="178" t="s">
        <v>19</v>
      </c>
      <c r="N115" s="179" t="s">
        <v>40</v>
      </c>
      <c r="O115" s="62"/>
      <c r="P115" s="180">
        <f t="shared" si="1"/>
        <v>0</v>
      </c>
      <c r="Q115" s="180">
        <v>5.3299999999999997E-3</v>
      </c>
      <c r="R115" s="180">
        <f t="shared" si="2"/>
        <v>1.5478319999999999E-2</v>
      </c>
      <c r="S115" s="180">
        <v>0</v>
      </c>
      <c r="T115" s="181">
        <f t="shared" si="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82" t="s">
        <v>148</v>
      </c>
      <c r="AT115" s="182" t="s">
        <v>144</v>
      </c>
      <c r="AU115" s="182" t="s">
        <v>79</v>
      </c>
      <c r="AY115" s="15" t="s">
        <v>141</v>
      </c>
      <c r="BE115" s="183">
        <f t="shared" si="4"/>
        <v>0</v>
      </c>
      <c r="BF115" s="183">
        <f t="shared" si="5"/>
        <v>0</v>
      </c>
      <c r="BG115" s="183">
        <f t="shared" si="6"/>
        <v>0</v>
      </c>
      <c r="BH115" s="183">
        <f t="shared" si="7"/>
        <v>0</v>
      </c>
      <c r="BI115" s="183">
        <f t="shared" si="8"/>
        <v>0</v>
      </c>
      <c r="BJ115" s="15" t="s">
        <v>77</v>
      </c>
      <c r="BK115" s="183">
        <f t="shared" si="9"/>
        <v>0</v>
      </c>
      <c r="BL115" s="15" t="s">
        <v>148</v>
      </c>
      <c r="BM115" s="182" t="s">
        <v>169</v>
      </c>
    </row>
    <row r="116" spans="1:65" s="2" customFormat="1" ht="24.2" customHeight="1" x14ac:dyDescent="0.2">
      <c r="A116" s="32"/>
      <c r="B116" s="33"/>
      <c r="C116" s="171" t="s">
        <v>170</v>
      </c>
      <c r="D116" s="171" t="s">
        <v>144</v>
      </c>
      <c r="E116" s="172" t="s">
        <v>171</v>
      </c>
      <c r="F116" s="173" t="s">
        <v>172</v>
      </c>
      <c r="G116" s="174" t="s">
        <v>147</v>
      </c>
      <c r="H116" s="175">
        <v>2.9039999999999999</v>
      </c>
      <c r="I116" s="176"/>
      <c r="J116" s="177">
        <f t="shared" si="0"/>
        <v>0</v>
      </c>
      <c r="K116" s="173" t="s">
        <v>19</v>
      </c>
      <c r="L116" s="37"/>
      <c r="M116" s="178" t="s">
        <v>19</v>
      </c>
      <c r="N116" s="179" t="s">
        <v>40</v>
      </c>
      <c r="O116" s="62"/>
      <c r="P116" s="180">
        <f t="shared" si="1"/>
        <v>0</v>
      </c>
      <c r="Q116" s="180">
        <v>0</v>
      </c>
      <c r="R116" s="180">
        <f t="shared" si="2"/>
        <v>0</v>
      </c>
      <c r="S116" s="180">
        <v>0</v>
      </c>
      <c r="T116" s="181">
        <f t="shared" si="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82" t="s">
        <v>148</v>
      </c>
      <c r="AT116" s="182" t="s">
        <v>144</v>
      </c>
      <c r="AU116" s="182" t="s">
        <v>79</v>
      </c>
      <c r="AY116" s="15" t="s">
        <v>141</v>
      </c>
      <c r="BE116" s="183">
        <f t="shared" si="4"/>
        <v>0</v>
      </c>
      <c r="BF116" s="183">
        <f t="shared" si="5"/>
        <v>0</v>
      </c>
      <c r="BG116" s="183">
        <f t="shared" si="6"/>
        <v>0</v>
      </c>
      <c r="BH116" s="183">
        <f t="shared" si="7"/>
        <v>0</v>
      </c>
      <c r="BI116" s="183">
        <f t="shared" si="8"/>
        <v>0</v>
      </c>
      <c r="BJ116" s="15" t="s">
        <v>77</v>
      </c>
      <c r="BK116" s="183">
        <f t="shared" si="9"/>
        <v>0</v>
      </c>
      <c r="BL116" s="15" t="s">
        <v>148</v>
      </c>
      <c r="BM116" s="182" t="s">
        <v>173</v>
      </c>
    </row>
    <row r="117" spans="1:65" s="2" customFormat="1" ht="24.2" customHeight="1" x14ac:dyDescent="0.2">
      <c r="A117" s="32"/>
      <c r="B117" s="33"/>
      <c r="C117" s="171" t="s">
        <v>174</v>
      </c>
      <c r="D117" s="171" t="s">
        <v>144</v>
      </c>
      <c r="E117" s="172" t="s">
        <v>175</v>
      </c>
      <c r="F117" s="173" t="s">
        <v>176</v>
      </c>
      <c r="G117" s="174" t="s">
        <v>147</v>
      </c>
      <c r="H117" s="175">
        <v>2.9039999999999999</v>
      </c>
      <c r="I117" s="176"/>
      <c r="J117" s="177">
        <f t="shared" si="0"/>
        <v>0</v>
      </c>
      <c r="K117" s="173" t="s">
        <v>19</v>
      </c>
      <c r="L117" s="37"/>
      <c r="M117" s="178" t="s">
        <v>19</v>
      </c>
      <c r="N117" s="179" t="s">
        <v>40</v>
      </c>
      <c r="O117" s="62"/>
      <c r="P117" s="180">
        <f t="shared" si="1"/>
        <v>0</v>
      </c>
      <c r="Q117" s="180">
        <v>8.8000000000000003E-4</v>
      </c>
      <c r="R117" s="180">
        <f t="shared" si="2"/>
        <v>2.5555199999999999E-3</v>
      </c>
      <c r="S117" s="180">
        <v>0</v>
      </c>
      <c r="T117" s="181">
        <f t="shared" si="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82" t="s">
        <v>148</v>
      </c>
      <c r="AT117" s="182" t="s">
        <v>144</v>
      </c>
      <c r="AU117" s="182" t="s">
        <v>79</v>
      </c>
      <c r="AY117" s="15" t="s">
        <v>141</v>
      </c>
      <c r="BE117" s="183">
        <f t="shared" si="4"/>
        <v>0</v>
      </c>
      <c r="BF117" s="183">
        <f t="shared" si="5"/>
        <v>0</v>
      </c>
      <c r="BG117" s="183">
        <f t="shared" si="6"/>
        <v>0</v>
      </c>
      <c r="BH117" s="183">
        <f t="shared" si="7"/>
        <v>0</v>
      </c>
      <c r="BI117" s="183">
        <f t="shared" si="8"/>
        <v>0</v>
      </c>
      <c r="BJ117" s="15" t="s">
        <v>77</v>
      </c>
      <c r="BK117" s="183">
        <f t="shared" si="9"/>
        <v>0</v>
      </c>
      <c r="BL117" s="15" t="s">
        <v>148</v>
      </c>
      <c r="BM117" s="182" t="s">
        <v>177</v>
      </c>
    </row>
    <row r="118" spans="1:65" s="2" customFormat="1" ht="24.2" customHeight="1" x14ac:dyDescent="0.2">
      <c r="A118" s="32"/>
      <c r="B118" s="33"/>
      <c r="C118" s="171" t="s">
        <v>178</v>
      </c>
      <c r="D118" s="171" t="s">
        <v>144</v>
      </c>
      <c r="E118" s="172" t="s">
        <v>179</v>
      </c>
      <c r="F118" s="173" t="s">
        <v>180</v>
      </c>
      <c r="G118" s="174" t="s">
        <v>147</v>
      </c>
      <c r="H118" s="175">
        <v>2.9039999999999999</v>
      </c>
      <c r="I118" s="176"/>
      <c r="J118" s="177">
        <f t="shared" si="0"/>
        <v>0</v>
      </c>
      <c r="K118" s="173" t="s">
        <v>19</v>
      </c>
      <c r="L118" s="37"/>
      <c r="M118" s="178" t="s">
        <v>19</v>
      </c>
      <c r="N118" s="179" t="s">
        <v>40</v>
      </c>
      <c r="O118" s="62"/>
      <c r="P118" s="180">
        <f t="shared" si="1"/>
        <v>0</v>
      </c>
      <c r="Q118" s="180">
        <v>0</v>
      </c>
      <c r="R118" s="180">
        <f t="shared" si="2"/>
        <v>0</v>
      </c>
      <c r="S118" s="180">
        <v>0</v>
      </c>
      <c r="T118" s="181">
        <f t="shared" si="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82" t="s">
        <v>148</v>
      </c>
      <c r="AT118" s="182" t="s">
        <v>144</v>
      </c>
      <c r="AU118" s="182" t="s">
        <v>79</v>
      </c>
      <c r="AY118" s="15" t="s">
        <v>141</v>
      </c>
      <c r="BE118" s="183">
        <f t="shared" si="4"/>
        <v>0</v>
      </c>
      <c r="BF118" s="183">
        <f t="shared" si="5"/>
        <v>0</v>
      </c>
      <c r="BG118" s="183">
        <f t="shared" si="6"/>
        <v>0</v>
      </c>
      <c r="BH118" s="183">
        <f t="shared" si="7"/>
        <v>0</v>
      </c>
      <c r="BI118" s="183">
        <f t="shared" si="8"/>
        <v>0</v>
      </c>
      <c r="BJ118" s="15" t="s">
        <v>77</v>
      </c>
      <c r="BK118" s="183">
        <f t="shared" si="9"/>
        <v>0</v>
      </c>
      <c r="BL118" s="15" t="s">
        <v>148</v>
      </c>
      <c r="BM118" s="182" t="s">
        <v>181</v>
      </c>
    </row>
    <row r="119" spans="1:65" s="2" customFormat="1" ht="37.9" customHeight="1" x14ac:dyDescent="0.2">
      <c r="A119" s="32"/>
      <c r="B119" s="33"/>
      <c r="C119" s="171" t="s">
        <v>182</v>
      </c>
      <c r="D119" s="171" t="s">
        <v>144</v>
      </c>
      <c r="E119" s="172" t="s">
        <v>183</v>
      </c>
      <c r="F119" s="173" t="s">
        <v>184</v>
      </c>
      <c r="G119" s="174" t="s">
        <v>185</v>
      </c>
      <c r="H119" s="175">
        <v>0.2</v>
      </c>
      <c r="I119" s="176"/>
      <c r="J119" s="177">
        <f t="shared" si="0"/>
        <v>0</v>
      </c>
      <c r="K119" s="173" t="s">
        <v>19</v>
      </c>
      <c r="L119" s="37"/>
      <c r="M119" s="178" t="s">
        <v>19</v>
      </c>
      <c r="N119" s="179" t="s">
        <v>40</v>
      </c>
      <c r="O119" s="62"/>
      <c r="P119" s="180">
        <f t="shared" si="1"/>
        <v>0</v>
      </c>
      <c r="Q119" s="180">
        <v>1.05555</v>
      </c>
      <c r="R119" s="180">
        <f t="shared" si="2"/>
        <v>0.21111000000000002</v>
      </c>
      <c r="S119" s="180">
        <v>0</v>
      </c>
      <c r="T119" s="181">
        <f t="shared" si="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82" t="s">
        <v>148</v>
      </c>
      <c r="AT119" s="182" t="s">
        <v>144</v>
      </c>
      <c r="AU119" s="182" t="s">
        <v>79</v>
      </c>
      <c r="AY119" s="15" t="s">
        <v>141</v>
      </c>
      <c r="BE119" s="183">
        <f t="shared" si="4"/>
        <v>0</v>
      </c>
      <c r="BF119" s="183">
        <f t="shared" si="5"/>
        <v>0</v>
      </c>
      <c r="BG119" s="183">
        <f t="shared" si="6"/>
        <v>0</v>
      </c>
      <c r="BH119" s="183">
        <f t="shared" si="7"/>
        <v>0</v>
      </c>
      <c r="BI119" s="183">
        <f t="shared" si="8"/>
        <v>0</v>
      </c>
      <c r="BJ119" s="15" t="s">
        <v>77</v>
      </c>
      <c r="BK119" s="183">
        <f t="shared" si="9"/>
        <v>0</v>
      </c>
      <c r="BL119" s="15" t="s">
        <v>148</v>
      </c>
      <c r="BM119" s="182" t="s">
        <v>186</v>
      </c>
    </row>
    <row r="120" spans="1:65" s="12" customFormat="1" ht="22.9" customHeight="1" x14ac:dyDescent="0.2">
      <c r="B120" s="155"/>
      <c r="C120" s="156"/>
      <c r="D120" s="157" t="s">
        <v>68</v>
      </c>
      <c r="E120" s="169" t="s">
        <v>166</v>
      </c>
      <c r="F120" s="169" t="s">
        <v>187</v>
      </c>
      <c r="G120" s="156"/>
      <c r="H120" s="156"/>
      <c r="I120" s="159"/>
      <c r="J120" s="170">
        <f>BK120</f>
        <v>0</v>
      </c>
      <c r="K120" s="156"/>
      <c r="L120" s="161"/>
      <c r="M120" s="162"/>
      <c r="N120" s="163"/>
      <c r="O120" s="163"/>
      <c r="P120" s="164">
        <f>SUM(P121:P137)</f>
        <v>0</v>
      </c>
      <c r="Q120" s="163"/>
      <c r="R120" s="164">
        <f>SUM(R121:R137)</f>
        <v>59.814201620000006</v>
      </c>
      <c r="S120" s="163"/>
      <c r="T120" s="165">
        <f>SUM(T121:T137)</f>
        <v>0</v>
      </c>
      <c r="AR120" s="166" t="s">
        <v>77</v>
      </c>
      <c r="AT120" s="167" t="s">
        <v>68</v>
      </c>
      <c r="AU120" s="167" t="s">
        <v>77</v>
      </c>
      <c r="AY120" s="166" t="s">
        <v>141</v>
      </c>
      <c r="BK120" s="168">
        <f>SUM(BK121:BK137)</f>
        <v>0</v>
      </c>
    </row>
    <row r="121" spans="1:65" s="2" customFormat="1" ht="24.2" customHeight="1" x14ac:dyDescent="0.2">
      <c r="A121" s="32"/>
      <c r="B121" s="33"/>
      <c r="C121" s="171" t="s">
        <v>188</v>
      </c>
      <c r="D121" s="171" t="s">
        <v>144</v>
      </c>
      <c r="E121" s="172" t="s">
        <v>189</v>
      </c>
      <c r="F121" s="173" t="s">
        <v>190</v>
      </c>
      <c r="G121" s="174" t="s">
        <v>191</v>
      </c>
      <c r="H121" s="175">
        <v>12</v>
      </c>
      <c r="I121" s="176"/>
      <c r="J121" s="177">
        <f t="shared" ref="J121:J137" si="10">ROUND(I121*H121,2)</f>
        <v>0</v>
      </c>
      <c r="K121" s="173" t="s">
        <v>19</v>
      </c>
      <c r="L121" s="37"/>
      <c r="M121" s="178" t="s">
        <v>19</v>
      </c>
      <c r="N121" s="179" t="s">
        <v>40</v>
      </c>
      <c r="O121" s="62"/>
      <c r="P121" s="180">
        <f t="shared" ref="P121:P137" si="11">O121*H121</f>
        <v>0</v>
      </c>
      <c r="Q121" s="180">
        <v>2.3460000000000002E-2</v>
      </c>
      <c r="R121" s="180">
        <f t="shared" ref="R121:R137" si="12">Q121*H121</f>
        <v>0.28151999999999999</v>
      </c>
      <c r="S121" s="180">
        <v>0</v>
      </c>
      <c r="T121" s="181">
        <f t="shared" ref="T121:T137" si="1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82" t="s">
        <v>148</v>
      </c>
      <c r="AT121" s="182" t="s">
        <v>144</v>
      </c>
      <c r="AU121" s="182" t="s">
        <v>79</v>
      </c>
      <c r="AY121" s="15" t="s">
        <v>141</v>
      </c>
      <c r="BE121" s="183">
        <f t="shared" ref="BE121:BE137" si="14">IF(N121="základní",J121,0)</f>
        <v>0</v>
      </c>
      <c r="BF121" s="183">
        <f t="shared" ref="BF121:BF137" si="15">IF(N121="snížená",J121,0)</f>
        <v>0</v>
      </c>
      <c r="BG121" s="183">
        <f t="shared" ref="BG121:BG137" si="16">IF(N121="zákl. přenesená",J121,0)</f>
        <v>0</v>
      </c>
      <c r="BH121" s="183">
        <f t="shared" ref="BH121:BH137" si="17">IF(N121="sníž. přenesená",J121,0)</f>
        <v>0</v>
      </c>
      <c r="BI121" s="183">
        <f t="shared" ref="BI121:BI137" si="18">IF(N121="nulová",J121,0)</f>
        <v>0</v>
      </c>
      <c r="BJ121" s="15" t="s">
        <v>77</v>
      </c>
      <c r="BK121" s="183">
        <f t="shared" ref="BK121:BK137" si="19">ROUND(I121*H121,2)</f>
        <v>0</v>
      </c>
      <c r="BL121" s="15" t="s">
        <v>148</v>
      </c>
      <c r="BM121" s="182" t="s">
        <v>192</v>
      </c>
    </row>
    <row r="122" spans="1:65" s="2" customFormat="1" ht="21.75" customHeight="1" x14ac:dyDescent="0.2">
      <c r="A122" s="32"/>
      <c r="B122" s="33"/>
      <c r="C122" s="171" t="s">
        <v>193</v>
      </c>
      <c r="D122" s="171" t="s">
        <v>144</v>
      </c>
      <c r="E122" s="172" t="s">
        <v>194</v>
      </c>
      <c r="F122" s="173" t="s">
        <v>195</v>
      </c>
      <c r="G122" s="174" t="s">
        <v>147</v>
      </c>
      <c r="H122" s="175">
        <v>242.68</v>
      </c>
      <c r="I122" s="176"/>
      <c r="J122" s="177">
        <f t="shared" si="10"/>
        <v>0</v>
      </c>
      <c r="K122" s="173" t="s">
        <v>19</v>
      </c>
      <c r="L122" s="37"/>
      <c r="M122" s="178" t="s">
        <v>19</v>
      </c>
      <c r="N122" s="179" t="s">
        <v>40</v>
      </c>
      <c r="O122" s="62"/>
      <c r="P122" s="180">
        <f t="shared" si="11"/>
        <v>0</v>
      </c>
      <c r="Q122" s="180">
        <v>7.3499999999999998E-3</v>
      </c>
      <c r="R122" s="180">
        <f t="shared" si="12"/>
        <v>1.783698</v>
      </c>
      <c r="S122" s="180">
        <v>0</v>
      </c>
      <c r="T122" s="181">
        <f t="shared" si="1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82" t="s">
        <v>148</v>
      </c>
      <c r="AT122" s="182" t="s">
        <v>144</v>
      </c>
      <c r="AU122" s="182" t="s">
        <v>79</v>
      </c>
      <c r="AY122" s="15" t="s">
        <v>141</v>
      </c>
      <c r="BE122" s="183">
        <f t="shared" si="14"/>
        <v>0</v>
      </c>
      <c r="BF122" s="183">
        <f t="shared" si="15"/>
        <v>0</v>
      </c>
      <c r="BG122" s="183">
        <f t="shared" si="16"/>
        <v>0</v>
      </c>
      <c r="BH122" s="183">
        <f t="shared" si="17"/>
        <v>0</v>
      </c>
      <c r="BI122" s="183">
        <f t="shared" si="18"/>
        <v>0</v>
      </c>
      <c r="BJ122" s="15" t="s">
        <v>77</v>
      </c>
      <c r="BK122" s="183">
        <f t="shared" si="19"/>
        <v>0</v>
      </c>
      <c r="BL122" s="15" t="s">
        <v>148</v>
      </c>
      <c r="BM122" s="182" t="s">
        <v>196</v>
      </c>
    </row>
    <row r="123" spans="1:65" s="2" customFormat="1" ht="16.5" customHeight="1" x14ac:dyDescent="0.2">
      <c r="A123" s="32"/>
      <c r="B123" s="33"/>
      <c r="C123" s="171" t="s">
        <v>197</v>
      </c>
      <c r="D123" s="171" t="s">
        <v>144</v>
      </c>
      <c r="E123" s="172" t="s">
        <v>198</v>
      </c>
      <c r="F123" s="173" t="s">
        <v>199</v>
      </c>
      <c r="G123" s="174" t="s">
        <v>147</v>
      </c>
      <c r="H123" s="175">
        <v>242.68</v>
      </c>
      <c r="I123" s="176"/>
      <c r="J123" s="177">
        <f t="shared" si="10"/>
        <v>0</v>
      </c>
      <c r="K123" s="173" t="s">
        <v>19</v>
      </c>
      <c r="L123" s="37"/>
      <c r="M123" s="178" t="s">
        <v>19</v>
      </c>
      <c r="N123" s="179" t="s">
        <v>40</v>
      </c>
      <c r="O123" s="62"/>
      <c r="P123" s="180">
        <f t="shared" si="11"/>
        <v>0</v>
      </c>
      <c r="Q123" s="180">
        <v>2.5999999999999998E-4</v>
      </c>
      <c r="R123" s="180">
        <f t="shared" si="12"/>
        <v>6.3096799999999995E-2</v>
      </c>
      <c r="S123" s="180">
        <v>0</v>
      </c>
      <c r="T123" s="181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2" t="s">
        <v>148</v>
      </c>
      <c r="AT123" s="182" t="s">
        <v>144</v>
      </c>
      <c r="AU123" s="182" t="s">
        <v>79</v>
      </c>
      <c r="AY123" s="15" t="s">
        <v>141</v>
      </c>
      <c r="BE123" s="183">
        <f t="shared" si="14"/>
        <v>0</v>
      </c>
      <c r="BF123" s="183">
        <f t="shared" si="15"/>
        <v>0</v>
      </c>
      <c r="BG123" s="183">
        <f t="shared" si="16"/>
        <v>0</v>
      </c>
      <c r="BH123" s="183">
        <f t="shared" si="17"/>
        <v>0</v>
      </c>
      <c r="BI123" s="183">
        <f t="shared" si="18"/>
        <v>0</v>
      </c>
      <c r="BJ123" s="15" t="s">
        <v>77</v>
      </c>
      <c r="BK123" s="183">
        <f t="shared" si="19"/>
        <v>0</v>
      </c>
      <c r="BL123" s="15" t="s">
        <v>148</v>
      </c>
      <c r="BM123" s="182" t="s">
        <v>200</v>
      </c>
    </row>
    <row r="124" spans="1:65" s="2" customFormat="1" ht="21.75" customHeight="1" x14ac:dyDescent="0.2">
      <c r="A124" s="32"/>
      <c r="B124" s="33"/>
      <c r="C124" s="171" t="s">
        <v>201</v>
      </c>
      <c r="D124" s="171" t="s">
        <v>144</v>
      </c>
      <c r="E124" s="172" t="s">
        <v>202</v>
      </c>
      <c r="F124" s="173" t="s">
        <v>203</v>
      </c>
      <c r="G124" s="174" t="s">
        <v>147</v>
      </c>
      <c r="H124" s="175">
        <v>242.68</v>
      </c>
      <c r="I124" s="176"/>
      <c r="J124" s="177">
        <f t="shared" si="10"/>
        <v>0</v>
      </c>
      <c r="K124" s="173" t="s">
        <v>19</v>
      </c>
      <c r="L124" s="37"/>
      <c r="M124" s="178" t="s">
        <v>19</v>
      </c>
      <c r="N124" s="179" t="s">
        <v>40</v>
      </c>
      <c r="O124" s="62"/>
      <c r="P124" s="180">
        <f t="shared" si="11"/>
        <v>0</v>
      </c>
      <c r="Q124" s="180">
        <v>4.0000000000000001E-3</v>
      </c>
      <c r="R124" s="180">
        <f t="shared" si="12"/>
        <v>0.97072000000000003</v>
      </c>
      <c r="S124" s="180">
        <v>0</v>
      </c>
      <c r="T124" s="181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82" t="s">
        <v>148</v>
      </c>
      <c r="AT124" s="182" t="s">
        <v>144</v>
      </c>
      <c r="AU124" s="182" t="s">
        <v>79</v>
      </c>
      <c r="AY124" s="15" t="s">
        <v>141</v>
      </c>
      <c r="BE124" s="183">
        <f t="shared" si="14"/>
        <v>0</v>
      </c>
      <c r="BF124" s="183">
        <f t="shared" si="15"/>
        <v>0</v>
      </c>
      <c r="BG124" s="183">
        <f t="shared" si="16"/>
        <v>0</v>
      </c>
      <c r="BH124" s="183">
        <f t="shared" si="17"/>
        <v>0</v>
      </c>
      <c r="BI124" s="183">
        <f t="shared" si="18"/>
        <v>0</v>
      </c>
      <c r="BJ124" s="15" t="s">
        <v>77</v>
      </c>
      <c r="BK124" s="183">
        <f t="shared" si="19"/>
        <v>0</v>
      </c>
      <c r="BL124" s="15" t="s">
        <v>148</v>
      </c>
      <c r="BM124" s="182" t="s">
        <v>204</v>
      </c>
    </row>
    <row r="125" spans="1:65" s="2" customFormat="1" ht="24.2" customHeight="1" x14ac:dyDescent="0.2">
      <c r="A125" s="32"/>
      <c r="B125" s="33"/>
      <c r="C125" s="171" t="s">
        <v>8</v>
      </c>
      <c r="D125" s="171" t="s">
        <v>144</v>
      </c>
      <c r="E125" s="172" t="s">
        <v>205</v>
      </c>
      <c r="F125" s="173" t="s">
        <v>206</v>
      </c>
      <c r="G125" s="174" t="s">
        <v>147</v>
      </c>
      <c r="H125" s="175">
        <v>242.68</v>
      </c>
      <c r="I125" s="176"/>
      <c r="J125" s="177">
        <f t="shared" si="10"/>
        <v>0</v>
      </c>
      <c r="K125" s="173" t="s">
        <v>19</v>
      </c>
      <c r="L125" s="37"/>
      <c r="M125" s="178" t="s">
        <v>19</v>
      </c>
      <c r="N125" s="179" t="s">
        <v>40</v>
      </c>
      <c r="O125" s="62"/>
      <c r="P125" s="180">
        <f t="shared" si="11"/>
        <v>0</v>
      </c>
      <c r="Q125" s="180">
        <v>2.1000000000000001E-2</v>
      </c>
      <c r="R125" s="180">
        <f t="shared" si="12"/>
        <v>5.0962800000000001</v>
      </c>
      <c r="S125" s="180">
        <v>0</v>
      </c>
      <c r="T125" s="181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82" t="s">
        <v>148</v>
      </c>
      <c r="AT125" s="182" t="s">
        <v>144</v>
      </c>
      <c r="AU125" s="182" t="s">
        <v>79</v>
      </c>
      <c r="AY125" s="15" t="s">
        <v>141</v>
      </c>
      <c r="BE125" s="183">
        <f t="shared" si="14"/>
        <v>0</v>
      </c>
      <c r="BF125" s="183">
        <f t="shared" si="15"/>
        <v>0</v>
      </c>
      <c r="BG125" s="183">
        <f t="shared" si="16"/>
        <v>0</v>
      </c>
      <c r="BH125" s="183">
        <f t="shared" si="17"/>
        <v>0</v>
      </c>
      <c r="BI125" s="183">
        <f t="shared" si="18"/>
        <v>0</v>
      </c>
      <c r="BJ125" s="15" t="s">
        <v>77</v>
      </c>
      <c r="BK125" s="183">
        <f t="shared" si="19"/>
        <v>0</v>
      </c>
      <c r="BL125" s="15" t="s">
        <v>148</v>
      </c>
      <c r="BM125" s="182" t="s">
        <v>207</v>
      </c>
    </row>
    <row r="126" spans="1:65" s="2" customFormat="1" ht="21.75" customHeight="1" x14ac:dyDescent="0.2">
      <c r="A126" s="32"/>
      <c r="B126" s="33"/>
      <c r="C126" s="171" t="s">
        <v>208</v>
      </c>
      <c r="D126" s="171" t="s">
        <v>144</v>
      </c>
      <c r="E126" s="172" t="s">
        <v>209</v>
      </c>
      <c r="F126" s="173" t="s">
        <v>210</v>
      </c>
      <c r="G126" s="174" t="s">
        <v>147</v>
      </c>
      <c r="H126" s="175">
        <v>461.32799999999997</v>
      </c>
      <c r="I126" s="176"/>
      <c r="J126" s="177">
        <f t="shared" si="10"/>
        <v>0</v>
      </c>
      <c r="K126" s="173" t="s">
        <v>19</v>
      </c>
      <c r="L126" s="37"/>
      <c r="M126" s="178" t="s">
        <v>19</v>
      </c>
      <c r="N126" s="179" t="s">
        <v>40</v>
      </c>
      <c r="O126" s="62"/>
      <c r="P126" s="180">
        <f t="shared" si="11"/>
        <v>0</v>
      </c>
      <c r="Q126" s="180">
        <v>7.3499999999999998E-3</v>
      </c>
      <c r="R126" s="180">
        <f t="shared" si="12"/>
        <v>3.3907607999999998</v>
      </c>
      <c r="S126" s="180">
        <v>0</v>
      </c>
      <c r="T126" s="181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82" t="s">
        <v>148</v>
      </c>
      <c r="AT126" s="182" t="s">
        <v>144</v>
      </c>
      <c r="AU126" s="182" t="s">
        <v>79</v>
      </c>
      <c r="AY126" s="15" t="s">
        <v>141</v>
      </c>
      <c r="BE126" s="183">
        <f t="shared" si="14"/>
        <v>0</v>
      </c>
      <c r="BF126" s="183">
        <f t="shared" si="15"/>
        <v>0</v>
      </c>
      <c r="BG126" s="183">
        <f t="shared" si="16"/>
        <v>0</v>
      </c>
      <c r="BH126" s="183">
        <f t="shared" si="17"/>
        <v>0</v>
      </c>
      <c r="BI126" s="183">
        <f t="shared" si="18"/>
        <v>0</v>
      </c>
      <c r="BJ126" s="15" t="s">
        <v>77</v>
      </c>
      <c r="BK126" s="183">
        <f t="shared" si="19"/>
        <v>0</v>
      </c>
      <c r="BL126" s="15" t="s">
        <v>148</v>
      </c>
      <c r="BM126" s="182" t="s">
        <v>211</v>
      </c>
    </row>
    <row r="127" spans="1:65" s="2" customFormat="1" ht="16.5" customHeight="1" x14ac:dyDescent="0.2">
      <c r="A127" s="32"/>
      <c r="B127" s="33"/>
      <c r="C127" s="171" t="s">
        <v>212</v>
      </c>
      <c r="D127" s="171" t="s">
        <v>144</v>
      </c>
      <c r="E127" s="172" t="s">
        <v>213</v>
      </c>
      <c r="F127" s="173" t="s">
        <v>214</v>
      </c>
      <c r="G127" s="174" t="s">
        <v>147</v>
      </c>
      <c r="H127" s="175">
        <v>465.72800000000001</v>
      </c>
      <c r="I127" s="176"/>
      <c r="J127" s="177">
        <f t="shared" si="10"/>
        <v>0</v>
      </c>
      <c r="K127" s="173" t="s">
        <v>19</v>
      </c>
      <c r="L127" s="37"/>
      <c r="M127" s="178" t="s">
        <v>19</v>
      </c>
      <c r="N127" s="179" t="s">
        <v>40</v>
      </c>
      <c r="O127" s="62"/>
      <c r="P127" s="180">
        <f t="shared" si="11"/>
        <v>0</v>
      </c>
      <c r="Q127" s="180">
        <v>2.5999999999999998E-4</v>
      </c>
      <c r="R127" s="180">
        <f t="shared" si="12"/>
        <v>0.12108927999999999</v>
      </c>
      <c r="S127" s="180">
        <v>0</v>
      </c>
      <c r="T127" s="181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82" t="s">
        <v>148</v>
      </c>
      <c r="AT127" s="182" t="s">
        <v>144</v>
      </c>
      <c r="AU127" s="182" t="s">
        <v>79</v>
      </c>
      <c r="AY127" s="15" t="s">
        <v>141</v>
      </c>
      <c r="BE127" s="183">
        <f t="shared" si="14"/>
        <v>0</v>
      </c>
      <c r="BF127" s="183">
        <f t="shared" si="15"/>
        <v>0</v>
      </c>
      <c r="BG127" s="183">
        <f t="shared" si="16"/>
        <v>0</v>
      </c>
      <c r="BH127" s="183">
        <f t="shared" si="17"/>
        <v>0</v>
      </c>
      <c r="BI127" s="183">
        <f t="shared" si="18"/>
        <v>0</v>
      </c>
      <c r="BJ127" s="15" t="s">
        <v>77</v>
      </c>
      <c r="BK127" s="183">
        <f t="shared" si="19"/>
        <v>0</v>
      </c>
      <c r="BL127" s="15" t="s">
        <v>148</v>
      </c>
      <c r="BM127" s="182" t="s">
        <v>215</v>
      </c>
    </row>
    <row r="128" spans="1:65" s="2" customFormat="1" ht="24.2" customHeight="1" x14ac:dyDescent="0.2">
      <c r="A128" s="32"/>
      <c r="B128" s="33"/>
      <c r="C128" s="171" t="s">
        <v>216</v>
      </c>
      <c r="D128" s="171" t="s">
        <v>144</v>
      </c>
      <c r="E128" s="172" t="s">
        <v>217</v>
      </c>
      <c r="F128" s="173" t="s">
        <v>218</v>
      </c>
      <c r="G128" s="174" t="s">
        <v>147</v>
      </c>
      <c r="H128" s="175">
        <v>4.4000000000000004</v>
      </c>
      <c r="I128" s="176"/>
      <c r="J128" s="177">
        <f t="shared" si="10"/>
        <v>0</v>
      </c>
      <c r="K128" s="173" t="s">
        <v>19</v>
      </c>
      <c r="L128" s="37"/>
      <c r="M128" s="178" t="s">
        <v>19</v>
      </c>
      <c r="N128" s="179" t="s">
        <v>40</v>
      </c>
      <c r="O128" s="62"/>
      <c r="P128" s="180">
        <f t="shared" si="11"/>
        <v>0</v>
      </c>
      <c r="Q128" s="180">
        <v>0</v>
      </c>
      <c r="R128" s="180">
        <f t="shared" si="12"/>
        <v>0</v>
      </c>
      <c r="S128" s="180">
        <v>0</v>
      </c>
      <c r="T128" s="181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82" t="s">
        <v>148</v>
      </c>
      <c r="AT128" s="182" t="s">
        <v>144</v>
      </c>
      <c r="AU128" s="182" t="s">
        <v>79</v>
      </c>
      <c r="AY128" s="15" t="s">
        <v>141</v>
      </c>
      <c r="BE128" s="183">
        <f t="shared" si="14"/>
        <v>0</v>
      </c>
      <c r="BF128" s="183">
        <f t="shared" si="15"/>
        <v>0</v>
      </c>
      <c r="BG128" s="183">
        <f t="shared" si="16"/>
        <v>0</v>
      </c>
      <c r="BH128" s="183">
        <f t="shared" si="17"/>
        <v>0</v>
      </c>
      <c r="BI128" s="183">
        <f t="shared" si="18"/>
        <v>0</v>
      </c>
      <c r="BJ128" s="15" t="s">
        <v>77</v>
      </c>
      <c r="BK128" s="183">
        <f t="shared" si="19"/>
        <v>0</v>
      </c>
      <c r="BL128" s="15" t="s">
        <v>148</v>
      </c>
      <c r="BM128" s="182" t="s">
        <v>219</v>
      </c>
    </row>
    <row r="129" spans="1:65" s="2" customFormat="1" ht="16.5" customHeight="1" x14ac:dyDescent="0.2">
      <c r="A129" s="32"/>
      <c r="B129" s="33"/>
      <c r="C129" s="171" t="s">
        <v>220</v>
      </c>
      <c r="D129" s="171" t="s">
        <v>144</v>
      </c>
      <c r="E129" s="172" t="s">
        <v>221</v>
      </c>
      <c r="F129" s="173" t="s">
        <v>222</v>
      </c>
      <c r="G129" s="174" t="s">
        <v>147</v>
      </c>
      <c r="H129" s="175">
        <v>267.23</v>
      </c>
      <c r="I129" s="176"/>
      <c r="J129" s="177">
        <f t="shared" si="10"/>
        <v>0</v>
      </c>
      <c r="K129" s="173" t="s">
        <v>19</v>
      </c>
      <c r="L129" s="37"/>
      <c r="M129" s="178" t="s">
        <v>19</v>
      </c>
      <c r="N129" s="179" t="s">
        <v>40</v>
      </c>
      <c r="O129" s="62"/>
      <c r="P129" s="180">
        <f t="shared" si="11"/>
        <v>0</v>
      </c>
      <c r="Q129" s="180">
        <v>4.0000000000000001E-3</v>
      </c>
      <c r="R129" s="180">
        <f t="shared" si="12"/>
        <v>1.0689200000000001</v>
      </c>
      <c r="S129" s="180">
        <v>0</v>
      </c>
      <c r="T129" s="181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82" t="s">
        <v>148</v>
      </c>
      <c r="AT129" s="182" t="s">
        <v>144</v>
      </c>
      <c r="AU129" s="182" t="s">
        <v>79</v>
      </c>
      <c r="AY129" s="15" t="s">
        <v>141</v>
      </c>
      <c r="BE129" s="183">
        <f t="shared" si="14"/>
        <v>0</v>
      </c>
      <c r="BF129" s="183">
        <f t="shared" si="15"/>
        <v>0</v>
      </c>
      <c r="BG129" s="183">
        <f t="shared" si="16"/>
        <v>0</v>
      </c>
      <c r="BH129" s="183">
        <f t="shared" si="17"/>
        <v>0</v>
      </c>
      <c r="BI129" s="183">
        <f t="shared" si="18"/>
        <v>0</v>
      </c>
      <c r="BJ129" s="15" t="s">
        <v>77</v>
      </c>
      <c r="BK129" s="183">
        <f t="shared" si="19"/>
        <v>0</v>
      </c>
      <c r="BL129" s="15" t="s">
        <v>148</v>
      </c>
      <c r="BM129" s="182" t="s">
        <v>223</v>
      </c>
    </row>
    <row r="130" spans="1:65" s="2" customFormat="1" ht="16.5" customHeight="1" x14ac:dyDescent="0.2">
      <c r="A130" s="32"/>
      <c r="B130" s="33"/>
      <c r="C130" s="171" t="s">
        <v>224</v>
      </c>
      <c r="D130" s="171" t="s">
        <v>144</v>
      </c>
      <c r="E130" s="172" t="s">
        <v>225</v>
      </c>
      <c r="F130" s="173" t="s">
        <v>226</v>
      </c>
      <c r="G130" s="174" t="s">
        <v>147</v>
      </c>
      <c r="H130" s="175">
        <v>5.25</v>
      </c>
      <c r="I130" s="176"/>
      <c r="J130" s="177">
        <f t="shared" si="10"/>
        <v>0</v>
      </c>
      <c r="K130" s="173" t="s">
        <v>19</v>
      </c>
      <c r="L130" s="37"/>
      <c r="M130" s="178" t="s">
        <v>19</v>
      </c>
      <c r="N130" s="179" t="s">
        <v>40</v>
      </c>
      <c r="O130" s="62"/>
      <c r="P130" s="180">
        <f t="shared" si="11"/>
        <v>0</v>
      </c>
      <c r="Q130" s="180">
        <v>3.8899999999999997E-2</v>
      </c>
      <c r="R130" s="180">
        <f t="shared" si="12"/>
        <v>0.20422499999999999</v>
      </c>
      <c r="S130" s="180">
        <v>0</v>
      </c>
      <c r="T130" s="181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82" t="s">
        <v>148</v>
      </c>
      <c r="AT130" s="182" t="s">
        <v>144</v>
      </c>
      <c r="AU130" s="182" t="s">
        <v>79</v>
      </c>
      <c r="AY130" s="15" t="s">
        <v>141</v>
      </c>
      <c r="BE130" s="183">
        <f t="shared" si="14"/>
        <v>0</v>
      </c>
      <c r="BF130" s="183">
        <f t="shared" si="15"/>
        <v>0</v>
      </c>
      <c r="BG130" s="183">
        <f t="shared" si="16"/>
        <v>0</v>
      </c>
      <c r="BH130" s="183">
        <f t="shared" si="17"/>
        <v>0</v>
      </c>
      <c r="BI130" s="183">
        <f t="shared" si="18"/>
        <v>0</v>
      </c>
      <c r="BJ130" s="15" t="s">
        <v>77</v>
      </c>
      <c r="BK130" s="183">
        <f t="shared" si="19"/>
        <v>0</v>
      </c>
      <c r="BL130" s="15" t="s">
        <v>148</v>
      </c>
      <c r="BM130" s="182" t="s">
        <v>227</v>
      </c>
    </row>
    <row r="131" spans="1:65" s="2" customFormat="1" ht="21.75" customHeight="1" x14ac:dyDescent="0.2">
      <c r="A131" s="32"/>
      <c r="B131" s="33"/>
      <c r="C131" s="171" t="s">
        <v>7</v>
      </c>
      <c r="D131" s="171" t="s">
        <v>144</v>
      </c>
      <c r="E131" s="172" t="s">
        <v>228</v>
      </c>
      <c r="F131" s="173" t="s">
        <v>229</v>
      </c>
      <c r="G131" s="174" t="s">
        <v>147</v>
      </c>
      <c r="H131" s="175">
        <v>15</v>
      </c>
      <c r="I131" s="176"/>
      <c r="J131" s="177">
        <f t="shared" si="10"/>
        <v>0</v>
      </c>
      <c r="K131" s="173" t="s">
        <v>19</v>
      </c>
      <c r="L131" s="37"/>
      <c r="M131" s="178" t="s">
        <v>19</v>
      </c>
      <c r="N131" s="179" t="s">
        <v>40</v>
      </c>
      <c r="O131" s="62"/>
      <c r="P131" s="180">
        <f t="shared" si="11"/>
        <v>0</v>
      </c>
      <c r="Q131" s="180">
        <v>2.1000000000000001E-2</v>
      </c>
      <c r="R131" s="180">
        <f t="shared" si="12"/>
        <v>0.315</v>
      </c>
      <c r="S131" s="180">
        <v>0</v>
      </c>
      <c r="T131" s="181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82" t="s">
        <v>148</v>
      </c>
      <c r="AT131" s="182" t="s">
        <v>144</v>
      </c>
      <c r="AU131" s="182" t="s">
        <v>79</v>
      </c>
      <c r="AY131" s="15" t="s">
        <v>141</v>
      </c>
      <c r="BE131" s="183">
        <f t="shared" si="14"/>
        <v>0</v>
      </c>
      <c r="BF131" s="183">
        <f t="shared" si="15"/>
        <v>0</v>
      </c>
      <c r="BG131" s="183">
        <f t="shared" si="16"/>
        <v>0</v>
      </c>
      <c r="BH131" s="183">
        <f t="shared" si="17"/>
        <v>0</v>
      </c>
      <c r="BI131" s="183">
        <f t="shared" si="18"/>
        <v>0</v>
      </c>
      <c r="BJ131" s="15" t="s">
        <v>77</v>
      </c>
      <c r="BK131" s="183">
        <f t="shared" si="19"/>
        <v>0</v>
      </c>
      <c r="BL131" s="15" t="s">
        <v>148</v>
      </c>
      <c r="BM131" s="182" t="s">
        <v>230</v>
      </c>
    </row>
    <row r="132" spans="1:65" s="2" customFormat="1" ht="24.2" customHeight="1" x14ac:dyDescent="0.2">
      <c r="A132" s="32"/>
      <c r="B132" s="33"/>
      <c r="C132" s="171" t="s">
        <v>231</v>
      </c>
      <c r="D132" s="171" t="s">
        <v>144</v>
      </c>
      <c r="E132" s="172" t="s">
        <v>232</v>
      </c>
      <c r="F132" s="173" t="s">
        <v>233</v>
      </c>
      <c r="G132" s="174" t="s">
        <v>147</v>
      </c>
      <c r="H132" s="175">
        <v>461.32799999999997</v>
      </c>
      <c r="I132" s="176"/>
      <c r="J132" s="177">
        <f t="shared" si="10"/>
        <v>0</v>
      </c>
      <c r="K132" s="173" t="s">
        <v>19</v>
      </c>
      <c r="L132" s="37"/>
      <c r="M132" s="178" t="s">
        <v>19</v>
      </c>
      <c r="N132" s="179" t="s">
        <v>40</v>
      </c>
      <c r="O132" s="62"/>
      <c r="P132" s="180">
        <f t="shared" si="11"/>
        <v>0</v>
      </c>
      <c r="Q132" s="180">
        <v>2.1000000000000001E-2</v>
      </c>
      <c r="R132" s="180">
        <f t="shared" si="12"/>
        <v>9.6878880000000009</v>
      </c>
      <c r="S132" s="180">
        <v>0</v>
      </c>
      <c r="T132" s="181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82" t="s">
        <v>148</v>
      </c>
      <c r="AT132" s="182" t="s">
        <v>144</v>
      </c>
      <c r="AU132" s="182" t="s">
        <v>79</v>
      </c>
      <c r="AY132" s="15" t="s">
        <v>141</v>
      </c>
      <c r="BE132" s="183">
        <f t="shared" si="14"/>
        <v>0</v>
      </c>
      <c r="BF132" s="183">
        <f t="shared" si="15"/>
        <v>0</v>
      </c>
      <c r="BG132" s="183">
        <f t="shared" si="16"/>
        <v>0</v>
      </c>
      <c r="BH132" s="183">
        <f t="shared" si="17"/>
        <v>0</v>
      </c>
      <c r="BI132" s="183">
        <f t="shared" si="18"/>
        <v>0</v>
      </c>
      <c r="BJ132" s="15" t="s">
        <v>77</v>
      </c>
      <c r="BK132" s="183">
        <f t="shared" si="19"/>
        <v>0</v>
      </c>
      <c r="BL132" s="15" t="s">
        <v>148</v>
      </c>
      <c r="BM132" s="182" t="s">
        <v>234</v>
      </c>
    </row>
    <row r="133" spans="1:65" s="2" customFormat="1" ht="16.5" customHeight="1" x14ac:dyDescent="0.2">
      <c r="A133" s="32"/>
      <c r="B133" s="33"/>
      <c r="C133" s="171" t="s">
        <v>235</v>
      </c>
      <c r="D133" s="171" t="s">
        <v>144</v>
      </c>
      <c r="E133" s="172" t="s">
        <v>236</v>
      </c>
      <c r="F133" s="173" t="s">
        <v>237</v>
      </c>
      <c r="G133" s="174" t="s">
        <v>191</v>
      </c>
      <c r="H133" s="175">
        <v>82</v>
      </c>
      <c r="I133" s="176"/>
      <c r="J133" s="177">
        <f t="shared" si="10"/>
        <v>0</v>
      </c>
      <c r="K133" s="173" t="s">
        <v>19</v>
      </c>
      <c r="L133" s="37"/>
      <c r="M133" s="178" t="s">
        <v>19</v>
      </c>
      <c r="N133" s="179" t="s">
        <v>40</v>
      </c>
      <c r="O133" s="62"/>
      <c r="P133" s="180">
        <f t="shared" si="11"/>
        <v>0</v>
      </c>
      <c r="Q133" s="180">
        <v>1.5E-3</v>
      </c>
      <c r="R133" s="180">
        <f t="shared" si="12"/>
        <v>0.123</v>
      </c>
      <c r="S133" s="180">
        <v>0</v>
      </c>
      <c r="T133" s="181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82" t="s">
        <v>148</v>
      </c>
      <c r="AT133" s="182" t="s">
        <v>144</v>
      </c>
      <c r="AU133" s="182" t="s">
        <v>79</v>
      </c>
      <c r="AY133" s="15" t="s">
        <v>141</v>
      </c>
      <c r="BE133" s="183">
        <f t="shared" si="14"/>
        <v>0</v>
      </c>
      <c r="BF133" s="183">
        <f t="shared" si="15"/>
        <v>0</v>
      </c>
      <c r="BG133" s="183">
        <f t="shared" si="16"/>
        <v>0</v>
      </c>
      <c r="BH133" s="183">
        <f t="shared" si="17"/>
        <v>0</v>
      </c>
      <c r="BI133" s="183">
        <f t="shared" si="18"/>
        <v>0</v>
      </c>
      <c r="BJ133" s="15" t="s">
        <v>77</v>
      </c>
      <c r="BK133" s="183">
        <f t="shared" si="19"/>
        <v>0</v>
      </c>
      <c r="BL133" s="15" t="s">
        <v>148</v>
      </c>
      <c r="BM133" s="182" t="s">
        <v>238</v>
      </c>
    </row>
    <row r="134" spans="1:65" s="2" customFormat="1" ht="21.75" customHeight="1" x14ac:dyDescent="0.2">
      <c r="A134" s="32"/>
      <c r="B134" s="33"/>
      <c r="C134" s="171" t="s">
        <v>239</v>
      </c>
      <c r="D134" s="171" t="s">
        <v>144</v>
      </c>
      <c r="E134" s="172" t="s">
        <v>240</v>
      </c>
      <c r="F134" s="173" t="s">
        <v>241</v>
      </c>
      <c r="G134" s="174" t="s">
        <v>164</v>
      </c>
      <c r="H134" s="175">
        <v>9.2520000000000007</v>
      </c>
      <c r="I134" s="176"/>
      <c r="J134" s="177">
        <f t="shared" si="10"/>
        <v>0</v>
      </c>
      <c r="K134" s="173" t="s">
        <v>19</v>
      </c>
      <c r="L134" s="37"/>
      <c r="M134" s="178" t="s">
        <v>19</v>
      </c>
      <c r="N134" s="179" t="s">
        <v>40</v>
      </c>
      <c r="O134" s="62"/>
      <c r="P134" s="180">
        <f t="shared" si="11"/>
        <v>0</v>
      </c>
      <c r="Q134" s="180">
        <v>2.5018699999999998</v>
      </c>
      <c r="R134" s="180">
        <f t="shared" si="12"/>
        <v>23.147301240000001</v>
      </c>
      <c r="S134" s="180">
        <v>0</v>
      </c>
      <c r="T134" s="181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82" t="s">
        <v>148</v>
      </c>
      <c r="AT134" s="182" t="s">
        <v>144</v>
      </c>
      <c r="AU134" s="182" t="s">
        <v>79</v>
      </c>
      <c r="AY134" s="15" t="s">
        <v>141</v>
      </c>
      <c r="BE134" s="183">
        <f t="shared" si="14"/>
        <v>0</v>
      </c>
      <c r="BF134" s="183">
        <f t="shared" si="15"/>
        <v>0</v>
      </c>
      <c r="BG134" s="183">
        <f t="shared" si="16"/>
        <v>0</v>
      </c>
      <c r="BH134" s="183">
        <f t="shared" si="17"/>
        <v>0</v>
      </c>
      <c r="BI134" s="183">
        <f t="shared" si="18"/>
        <v>0</v>
      </c>
      <c r="BJ134" s="15" t="s">
        <v>77</v>
      </c>
      <c r="BK134" s="183">
        <f t="shared" si="19"/>
        <v>0</v>
      </c>
      <c r="BL134" s="15" t="s">
        <v>148</v>
      </c>
      <c r="BM134" s="182" t="s">
        <v>242</v>
      </c>
    </row>
    <row r="135" spans="1:65" s="2" customFormat="1" ht="24.2" customHeight="1" x14ac:dyDescent="0.2">
      <c r="A135" s="32"/>
      <c r="B135" s="33"/>
      <c r="C135" s="171" t="s">
        <v>243</v>
      </c>
      <c r="D135" s="171" t="s">
        <v>144</v>
      </c>
      <c r="E135" s="172" t="s">
        <v>244</v>
      </c>
      <c r="F135" s="173" t="s">
        <v>245</v>
      </c>
      <c r="G135" s="174" t="s">
        <v>164</v>
      </c>
      <c r="H135" s="175">
        <v>2.8149999999999999</v>
      </c>
      <c r="I135" s="176"/>
      <c r="J135" s="177">
        <f t="shared" si="10"/>
        <v>0</v>
      </c>
      <c r="K135" s="173" t="s">
        <v>19</v>
      </c>
      <c r="L135" s="37"/>
      <c r="M135" s="178" t="s">
        <v>19</v>
      </c>
      <c r="N135" s="179" t="s">
        <v>40</v>
      </c>
      <c r="O135" s="62"/>
      <c r="P135" s="180">
        <f t="shared" si="11"/>
        <v>0</v>
      </c>
      <c r="Q135" s="180">
        <v>2.3010199999999998</v>
      </c>
      <c r="R135" s="180">
        <f t="shared" si="12"/>
        <v>6.4773712999999997</v>
      </c>
      <c r="S135" s="180">
        <v>0</v>
      </c>
      <c r="T135" s="181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82" t="s">
        <v>148</v>
      </c>
      <c r="AT135" s="182" t="s">
        <v>144</v>
      </c>
      <c r="AU135" s="182" t="s">
        <v>79</v>
      </c>
      <c r="AY135" s="15" t="s">
        <v>141</v>
      </c>
      <c r="BE135" s="183">
        <f t="shared" si="14"/>
        <v>0</v>
      </c>
      <c r="BF135" s="183">
        <f t="shared" si="15"/>
        <v>0</v>
      </c>
      <c r="BG135" s="183">
        <f t="shared" si="16"/>
        <v>0</v>
      </c>
      <c r="BH135" s="183">
        <f t="shared" si="17"/>
        <v>0</v>
      </c>
      <c r="BI135" s="183">
        <f t="shared" si="18"/>
        <v>0</v>
      </c>
      <c r="BJ135" s="15" t="s">
        <v>77</v>
      </c>
      <c r="BK135" s="183">
        <f t="shared" si="19"/>
        <v>0</v>
      </c>
      <c r="BL135" s="15" t="s">
        <v>148</v>
      </c>
      <c r="BM135" s="182" t="s">
        <v>246</v>
      </c>
    </row>
    <row r="136" spans="1:65" s="2" customFormat="1" ht="16.5" customHeight="1" x14ac:dyDescent="0.2">
      <c r="A136" s="32"/>
      <c r="B136" s="33"/>
      <c r="C136" s="171" t="s">
        <v>247</v>
      </c>
      <c r="D136" s="171" t="s">
        <v>144</v>
      </c>
      <c r="E136" s="172" t="s">
        <v>248</v>
      </c>
      <c r="F136" s="173" t="s">
        <v>249</v>
      </c>
      <c r="G136" s="174" t="s">
        <v>147</v>
      </c>
      <c r="H136" s="175">
        <v>185.04</v>
      </c>
      <c r="I136" s="176"/>
      <c r="J136" s="177">
        <f t="shared" si="10"/>
        <v>0</v>
      </c>
      <c r="K136" s="173" t="s">
        <v>19</v>
      </c>
      <c r="L136" s="37"/>
      <c r="M136" s="178" t="s">
        <v>19</v>
      </c>
      <c r="N136" s="179" t="s">
        <v>40</v>
      </c>
      <c r="O136" s="62"/>
      <c r="P136" s="180">
        <f t="shared" si="11"/>
        <v>0</v>
      </c>
      <c r="Q136" s="180">
        <v>4.8000000000000001E-4</v>
      </c>
      <c r="R136" s="180">
        <f t="shared" si="12"/>
        <v>8.8819200000000001E-2</v>
      </c>
      <c r="S136" s="180">
        <v>0</v>
      </c>
      <c r="T136" s="181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82" t="s">
        <v>148</v>
      </c>
      <c r="AT136" s="182" t="s">
        <v>144</v>
      </c>
      <c r="AU136" s="182" t="s">
        <v>79</v>
      </c>
      <c r="AY136" s="15" t="s">
        <v>141</v>
      </c>
      <c r="BE136" s="183">
        <f t="shared" si="14"/>
        <v>0</v>
      </c>
      <c r="BF136" s="183">
        <f t="shared" si="15"/>
        <v>0</v>
      </c>
      <c r="BG136" s="183">
        <f t="shared" si="16"/>
        <v>0</v>
      </c>
      <c r="BH136" s="183">
        <f t="shared" si="17"/>
        <v>0</v>
      </c>
      <c r="BI136" s="183">
        <f t="shared" si="18"/>
        <v>0</v>
      </c>
      <c r="BJ136" s="15" t="s">
        <v>77</v>
      </c>
      <c r="BK136" s="183">
        <f t="shared" si="19"/>
        <v>0</v>
      </c>
      <c r="BL136" s="15" t="s">
        <v>148</v>
      </c>
      <c r="BM136" s="182" t="s">
        <v>250</v>
      </c>
    </row>
    <row r="137" spans="1:65" s="2" customFormat="1" ht="16.5" customHeight="1" x14ac:dyDescent="0.2">
      <c r="A137" s="32"/>
      <c r="B137" s="33"/>
      <c r="C137" s="171" t="s">
        <v>251</v>
      </c>
      <c r="D137" s="171" t="s">
        <v>144</v>
      </c>
      <c r="E137" s="172" t="s">
        <v>252</v>
      </c>
      <c r="F137" s="173" t="s">
        <v>253</v>
      </c>
      <c r="G137" s="174" t="s">
        <v>147</v>
      </c>
      <c r="H137" s="175">
        <v>185.04</v>
      </c>
      <c r="I137" s="176"/>
      <c r="J137" s="177">
        <f t="shared" si="10"/>
        <v>0</v>
      </c>
      <c r="K137" s="173" t="s">
        <v>19</v>
      </c>
      <c r="L137" s="37"/>
      <c r="M137" s="178" t="s">
        <v>19</v>
      </c>
      <c r="N137" s="179" t="s">
        <v>40</v>
      </c>
      <c r="O137" s="62"/>
      <c r="P137" s="180">
        <f t="shared" si="11"/>
        <v>0</v>
      </c>
      <c r="Q137" s="180">
        <v>3.78E-2</v>
      </c>
      <c r="R137" s="180">
        <f t="shared" si="12"/>
        <v>6.9945119999999994</v>
      </c>
      <c r="S137" s="180">
        <v>0</v>
      </c>
      <c r="T137" s="181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82" t="s">
        <v>148</v>
      </c>
      <c r="AT137" s="182" t="s">
        <v>144</v>
      </c>
      <c r="AU137" s="182" t="s">
        <v>79</v>
      </c>
      <c r="AY137" s="15" t="s">
        <v>141</v>
      </c>
      <c r="BE137" s="183">
        <f t="shared" si="14"/>
        <v>0</v>
      </c>
      <c r="BF137" s="183">
        <f t="shared" si="15"/>
        <v>0</v>
      </c>
      <c r="BG137" s="183">
        <f t="shared" si="16"/>
        <v>0</v>
      </c>
      <c r="BH137" s="183">
        <f t="shared" si="17"/>
        <v>0</v>
      </c>
      <c r="BI137" s="183">
        <f t="shared" si="18"/>
        <v>0</v>
      </c>
      <c r="BJ137" s="15" t="s">
        <v>77</v>
      </c>
      <c r="BK137" s="183">
        <f t="shared" si="19"/>
        <v>0</v>
      </c>
      <c r="BL137" s="15" t="s">
        <v>148</v>
      </c>
      <c r="BM137" s="182" t="s">
        <v>254</v>
      </c>
    </row>
    <row r="138" spans="1:65" s="12" customFormat="1" ht="22.9" customHeight="1" x14ac:dyDescent="0.2">
      <c r="B138" s="155"/>
      <c r="C138" s="156"/>
      <c r="D138" s="157" t="s">
        <v>68</v>
      </c>
      <c r="E138" s="169" t="s">
        <v>178</v>
      </c>
      <c r="F138" s="169" t="s">
        <v>255</v>
      </c>
      <c r="G138" s="156"/>
      <c r="H138" s="156"/>
      <c r="I138" s="159"/>
      <c r="J138" s="170">
        <f>BK138</f>
        <v>0</v>
      </c>
      <c r="K138" s="156"/>
      <c r="L138" s="161"/>
      <c r="M138" s="162"/>
      <c r="N138" s="163"/>
      <c r="O138" s="163"/>
      <c r="P138" s="164">
        <f>SUM(P139:P155)</f>
        <v>0</v>
      </c>
      <c r="Q138" s="163"/>
      <c r="R138" s="164">
        <f>SUM(R139:R155)</f>
        <v>0.10720719999999999</v>
      </c>
      <c r="S138" s="163"/>
      <c r="T138" s="165">
        <f>SUM(T139:T155)</f>
        <v>79.693540000000013</v>
      </c>
      <c r="AR138" s="166" t="s">
        <v>77</v>
      </c>
      <c r="AT138" s="167" t="s">
        <v>68</v>
      </c>
      <c r="AU138" s="167" t="s">
        <v>77</v>
      </c>
      <c r="AY138" s="166" t="s">
        <v>141</v>
      </c>
      <c r="BK138" s="168">
        <f>SUM(BK139:BK155)</f>
        <v>0</v>
      </c>
    </row>
    <row r="139" spans="1:65" s="2" customFormat="1" ht="21.75" customHeight="1" x14ac:dyDescent="0.2">
      <c r="A139" s="32"/>
      <c r="B139" s="33"/>
      <c r="C139" s="171" t="s">
        <v>256</v>
      </c>
      <c r="D139" s="171" t="s">
        <v>144</v>
      </c>
      <c r="E139" s="172" t="s">
        <v>257</v>
      </c>
      <c r="F139" s="173" t="s">
        <v>258</v>
      </c>
      <c r="G139" s="174" t="s">
        <v>147</v>
      </c>
      <c r="H139" s="175">
        <v>750</v>
      </c>
      <c r="I139" s="176"/>
      <c r="J139" s="177">
        <f t="shared" ref="J139:J155" si="20">ROUND(I139*H139,2)</f>
        <v>0</v>
      </c>
      <c r="K139" s="173" t="s">
        <v>19</v>
      </c>
      <c r="L139" s="37"/>
      <c r="M139" s="178" t="s">
        <v>19</v>
      </c>
      <c r="N139" s="179" t="s">
        <v>40</v>
      </c>
      <c r="O139" s="62"/>
      <c r="P139" s="180">
        <f t="shared" ref="P139:P155" si="21">O139*H139</f>
        <v>0</v>
      </c>
      <c r="Q139" s="180">
        <v>1.2999999999999999E-4</v>
      </c>
      <c r="R139" s="180">
        <f t="shared" ref="R139:R155" si="22">Q139*H139</f>
        <v>9.7499999999999989E-2</v>
      </c>
      <c r="S139" s="180">
        <v>0</v>
      </c>
      <c r="T139" s="181">
        <f t="shared" ref="T139:T155" si="2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82" t="s">
        <v>148</v>
      </c>
      <c r="AT139" s="182" t="s">
        <v>144</v>
      </c>
      <c r="AU139" s="182" t="s">
        <v>79</v>
      </c>
      <c r="AY139" s="15" t="s">
        <v>141</v>
      </c>
      <c r="BE139" s="183">
        <f t="shared" ref="BE139:BE155" si="24">IF(N139="základní",J139,0)</f>
        <v>0</v>
      </c>
      <c r="BF139" s="183">
        <f t="shared" ref="BF139:BF155" si="25">IF(N139="snížená",J139,0)</f>
        <v>0</v>
      </c>
      <c r="BG139" s="183">
        <f t="shared" ref="BG139:BG155" si="26">IF(N139="zákl. přenesená",J139,0)</f>
        <v>0</v>
      </c>
      <c r="BH139" s="183">
        <f t="shared" ref="BH139:BH155" si="27">IF(N139="sníž. přenesená",J139,0)</f>
        <v>0</v>
      </c>
      <c r="BI139" s="183">
        <f t="shared" ref="BI139:BI155" si="28">IF(N139="nulová",J139,0)</f>
        <v>0</v>
      </c>
      <c r="BJ139" s="15" t="s">
        <v>77</v>
      </c>
      <c r="BK139" s="183">
        <f t="shared" ref="BK139:BK155" si="29">ROUND(I139*H139,2)</f>
        <v>0</v>
      </c>
      <c r="BL139" s="15" t="s">
        <v>148</v>
      </c>
      <c r="BM139" s="182" t="s">
        <v>259</v>
      </c>
    </row>
    <row r="140" spans="1:65" s="2" customFormat="1" ht="16.5" customHeight="1" x14ac:dyDescent="0.2">
      <c r="A140" s="32"/>
      <c r="B140" s="33"/>
      <c r="C140" s="171" t="s">
        <v>260</v>
      </c>
      <c r="D140" s="171" t="s">
        <v>144</v>
      </c>
      <c r="E140" s="172" t="s">
        <v>261</v>
      </c>
      <c r="F140" s="173" t="s">
        <v>262</v>
      </c>
      <c r="G140" s="174" t="s">
        <v>147</v>
      </c>
      <c r="H140" s="175">
        <v>242.68</v>
      </c>
      <c r="I140" s="176"/>
      <c r="J140" s="177">
        <f t="shared" si="20"/>
        <v>0</v>
      </c>
      <c r="K140" s="173" t="s">
        <v>19</v>
      </c>
      <c r="L140" s="37"/>
      <c r="M140" s="178" t="s">
        <v>19</v>
      </c>
      <c r="N140" s="179" t="s">
        <v>40</v>
      </c>
      <c r="O140" s="62"/>
      <c r="P140" s="180">
        <f t="shared" si="21"/>
        <v>0</v>
      </c>
      <c r="Q140" s="180">
        <v>4.0000000000000003E-5</v>
      </c>
      <c r="R140" s="180">
        <f t="shared" si="22"/>
        <v>9.7072000000000009E-3</v>
      </c>
      <c r="S140" s="180">
        <v>0</v>
      </c>
      <c r="T140" s="181">
        <f t="shared" si="2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82" t="s">
        <v>148</v>
      </c>
      <c r="AT140" s="182" t="s">
        <v>144</v>
      </c>
      <c r="AU140" s="182" t="s">
        <v>79</v>
      </c>
      <c r="AY140" s="15" t="s">
        <v>141</v>
      </c>
      <c r="BE140" s="183">
        <f t="shared" si="24"/>
        <v>0</v>
      </c>
      <c r="BF140" s="183">
        <f t="shared" si="25"/>
        <v>0</v>
      </c>
      <c r="BG140" s="183">
        <f t="shared" si="26"/>
        <v>0</v>
      </c>
      <c r="BH140" s="183">
        <f t="shared" si="27"/>
        <v>0</v>
      </c>
      <c r="BI140" s="183">
        <f t="shared" si="28"/>
        <v>0</v>
      </c>
      <c r="BJ140" s="15" t="s">
        <v>77</v>
      </c>
      <c r="BK140" s="183">
        <f t="shared" si="29"/>
        <v>0</v>
      </c>
      <c r="BL140" s="15" t="s">
        <v>148</v>
      </c>
      <c r="BM140" s="182" t="s">
        <v>263</v>
      </c>
    </row>
    <row r="141" spans="1:65" s="2" customFormat="1" ht="24.2" customHeight="1" x14ac:dyDescent="0.2">
      <c r="A141" s="32"/>
      <c r="B141" s="33"/>
      <c r="C141" s="171" t="s">
        <v>264</v>
      </c>
      <c r="D141" s="171" t="s">
        <v>144</v>
      </c>
      <c r="E141" s="172" t="s">
        <v>265</v>
      </c>
      <c r="F141" s="173" t="s">
        <v>266</v>
      </c>
      <c r="G141" s="174" t="s">
        <v>147</v>
      </c>
      <c r="H141" s="175">
        <v>31.053000000000001</v>
      </c>
      <c r="I141" s="176"/>
      <c r="J141" s="177">
        <f t="shared" si="20"/>
        <v>0</v>
      </c>
      <c r="K141" s="173" t="s">
        <v>19</v>
      </c>
      <c r="L141" s="37"/>
      <c r="M141" s="178" t="s">
        <v>19</v>
      </c>
      <c r="N141" s="179" t="s">
        <v>40</v>
      </c>
      <c r="O141" s="62"/>
      <c r="P141" s="180">
        <f t="shared" si="21"/>
        <v>0</v>
      </c>
      <c r="Q141" s="180">
        <v>0</v>
      </c>
      <c r="R141" s="180">
        <f t="shared" si="22"/>
        <v>0</v>
      </c>
      <c r="S141" s="180">
        <v>0.26100000000000001</v>
      </c>
      <c r="T141" s="181">
        <f t="shared" si="23"/>
        <v>8.1048330000000011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82" t="s">
        <v>148</v>
      </c>
      <c r="AT141" s="182" t="s">
        <v>144</v>
      </c>
      <c r="AU141" s="182" t="s">
        <v>79</v>
      </c>
      <c r="AY141" s="15" t="s">
        <v>141</v>
      </c>
      <c r="BE141" s="183">
        <f t="shared" si="24"/>
        <v>0</v>
      </c>
      <c r="BF141" s="183">
        <f t="shared" si="25"/>
        <v>0</v>
      </c>
      <c r="BG141" s="183">
        <f t="shared" si="26"/>
        <v>0</v>
      </c>
      <c r="BH141" s="183">
        <f t="shared" si="27"/>
        <v>0</v>
      </c>
      <c r="BI141" s="183">
        <f t="shared" si="28"/>
        <v>0</v>
      </c>
      <c r="BJ141" s="15" t="s">
        <v>77</v>
      </c>
      <c r="BK141" s="183">
        <f t="shared" si="29"/>
        <v>0</v>
      </c>
      <c r="BL141" s="15" t="s">
        <v>148</v>
      </c>
      <c r="BM141" s="182" t="s">
        <v>267</v>
      </c>
    </row>
    <row r="142" spans="1:65" s="2" customFormat="1" ht="16.5" customHeight="1" x14ac:dyDescent="0.2">
      <c r="A142" s="32"/>
      <c r="B142" s="33"/>
      <c r="C142" s="171" t="s">
        <v>268</v>
      </c>
      <c r="D142" s="171" t="s">
        <v>144</v>
      </c>
      <c r="E142" s="172" t="s">
        <v>269</v>
      </c>
      <c r="F142" s="173" t="s">
        <v>270</v>
      </c>
      <c r="G142" s="174" t="s">
        <v>164</v>
      </c>
      <c r="H142" s="175">
        <v>9.2520000000000007</v>
      </c>
      <c r="I142" s="176"/>
      <c r="J142" s="177">
        <f t="shared" si="20"/>
        <v>0</v>
      </c>
      <c r="K142" s="173" t="s">
        <v>19</v>
      </c>
      <c r="L142" s="37"/>
      <c r="M142" s="178" t="s">
        <v>19</v>
      </c>
      <c r="N142" s="179" t="s">
        <v>40</v>
      </c>
      <c r="O142" s="62"/>
      <c r="P142" s="180">
        <f t="shared" si="21"/>
        <v>0</v>
      </c>
      <c r="Q142" s="180">
        <v>0</v>
      </c>
      <c r="R142" s="180">
        <f t="shared" si="22"/>
        <v>0</v>
      </c>
      <c r="S142" s="180">
        <v>2.2000000000000002</v>
      </c>
      <c r="T142" s="181">
        <f t="shared" si="23"/>
        <v>20.354400000000002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82" t="s">
        <v>148</v>
      </c>
      <c r="AT142" s="182" t="s">
        <v>144</v>
      </c>
      <c r="AU142" s="182" t="s">
        <v>79</v>
      </c>
      <c r="AY142" s="15" t="s">
        <v>141</v>
      </c>
      <c r="BE142" s="183">
        <f t="shared" si="24"/>
        <v>0</v>
      </c>
      <c r="BF142" s="183">
        <f t="shared" si="25"/>
        <v>0</v>
      </c>
      <c r="BG142" s="183">
        <f t="shared" si="26"/>
        <v>0</v>
      </c>
      <c r="BH142" s="183">
        <f t="shared" si="27"/>
        <v>0</v>
      </c>
      <c r="BI142" s="183">
        <f t="shared" si="28"/>
        <v>0</v>
      </c>
      <c r="BJ142" s="15" t="s">
        <v>77</v>
      </c>
      <c r="BK142" s="183">
        <f t="shared" si="29"/>
        <v>0</v>
      </c>
      <c r="BL142" s="15" t="s">
        <v>148</v>
      </c>
      <c r="BM142" s="182" t="s">
        <v>271</v>
      </c>
    </row>
    <row r="143" spans="1:65" s="2" customFormat="1" ht="21.75" customHeight="1" x14ac:dyDescent="0.2">
      <c r="A143" s="32"/>
      <c r="B143" s="33"/>
      <c r="C143" s="171" t="s">
        <v>272</v>
      </c>
      <c r="D143" s="171" t="s">
        <v>144</v>
      </c>
      <c r="E143" s="172" t="s">
        <v>273</v>
      </c>
      <c r="F143" s="173" t="s">
        <v>274</v>
      </c>
      <c r="G143" s="174" t="s">
        <v>191</v>
      </c>
      <c r="H143" s="175">
        <v>195.5</v>
      </c>
      <c r="I143" s="176"/>
      <c r="J143" s="177">
        <f t="shared" si="20"/>
        <v>0</v>
      </c>
      <c r="K143" s="173" t="s">
        <v>19</v>
      </c>
      <c r="L143" s="37"/>
      <c r="M143" s="178" t="s">
        <v>19</v>
      </c>
      <c r="N143" s="179" t="s">
        <v>40</v>
      </c>
      <c r="O143" s="62"/>
      <c r="P143" s="180">
        <f t="shared" si="21"/>
        <v>0</v>
      </c>
      <c r="Q143" s="180">
        <v>0</v>
      </c>
      <c r="R143" s="180">
        <f t="shared" si="22"/>
        <v>0</v>
      </c>
      <c r="S143" s="180">
        <v>8.0000000000000002E-3</v>
      </c>
      <c r="T143" s="181">
        <f t="shared" si="23"/>
        <v>1.5640000000000001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82" t="s">
        <v>148</v>
      </c>
      <c r="AT143" s="182" t="s">
        <v>144</v>
      </c>
      <c r="AU143" s="182" t="s">
        <v>79</v>
      </c>
      <c r="AY143" s="15" t="s">
        <v>141</v>
      </c>
      <c r="BE143" s="183">
        <f t="shared" si="24"/>
        <v>0</v>
      </c>
      <c r="BF143" s="183">
        <f t="shared" si="25"/>
        <v>0</v>
      </c>
      <c r="BG143" s="183">
        <f t="shared" si="26"/>
        <v>0</v>
      </c>
      <c r="BH143" s="183">
        <f t="shared" si="27"/>
        <v>0</v>
      </c>
      <c r="BI143" s="183">
        <f t="shared" si="28"/>
        <v>0</v>
      </c>
      <c r="BJ143" s="15" t="s">
        <v>77</v>
      </c>
      <c r="BK143" s="183">
        <f t="shared" si="29"/>
        <v>0</v>
      </c>
      <c r="BL143" s="15" t="s">
        <v>148</v>
      </c>
      <c r="BM143" s="182" t="s">
        <v>275</v>
      </c>
    </row>
    <row r="144" spans="1:65" s="2" customFormat="1" ht="21.75" customHeight="1" x14ac:dyDescent="0.2">
      <c r="A144" s="32"/>
      <c r="B144" s="33"/>
      <c r="C144" s="171" t="s">
        <v>276</v>
      </c>
      <c r="D144" s="171" t="s">
        <v>144</v>
      </c>
      <c r="E144" s="172" t="s">
        <v>277</v>
      </c>
      <c r="F144" s="173" t="s">
        <v>278</v>
      </c>
      <c r="G144" s="174" t="s">
        <v>191</v>
      </c>
      <c r="H144" s="175">
        <v>11.5</v>
      </c>
      <c r="I144" s="176"/>
      <c r="J144" s="177">
        <f t="shared" si="20"/>
        <v>0</v>
      </c>
      <c r="K144" s="173" t="s">
        <v>19</v>
      </c>
      <c r="L144" s="37"/>
      <c r="M144" s="178" t="s">
        <v>19</v>
      </c>
      <c r="N144" s="179" t="s">
        <v>40</v>
      </c>
      <c r="O144" s="62"/>
      <c r="P144" s="180">
        <f t="shared" si="21"/>
        <v>0</v>
      </c>
      <c r="Q144" s="180">
        <v>0</v>
      </c>
      <c r="R144" s="180">
        <f t="shared" si="22"/>
        <v>0</v>
      </c>
      <c r="S144" s="180">
        <v>2.1999999999999999E-2</v>
      </c>
      <c r="T144" s="181">
        <f t="shared" si="23"/>
        <v>0.253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82" t="s">
        <v>148</v>
      </c>
      <c r="AT144" s="182" t="s">
        <v>144</v>
      </c>
      <c r="AU144" s="182" t="s">
        <v>79</v>
      </c>
      <c r="AY144" s="15" t="s">
        <v>141</v>
      </c>
      <c r="BE144" s="183">
        <f t="shared" si="24"/>
        <v>0</v>
      </c>
      <c r="BF144" s="183">
        <f t="shared" si="25"/>
        <v>0</v>
      </c>
      <c r="BG144" s="183">
        <f t="shared" si="26"/>
        <v>0</v>
      </c>
      <c r="BH144" s="183">
        <f t="shared" si="27"/>
        <v>0</v>
      </c>
      <c r="BI144" s="183">
        <f t="shared" si="28"/>
        <v>0</v>
      </c>
      <c r="BJ144" s="15" t="s">
        <v>77</v>
      </c>
      <c r="BK144" s="183">
        <f t="shared" si="29"/>
        <v>0</v>
      </c>
      <c r="BL144" s="15" t="s">
        <v>148</v>
      </c>
      <c r="BM144" s="182" t="s">
        <v>279</v>
      </c>
    </row>
    <row r="145" spans="1:65" s="2" customFormat="1" ht="24.2" customHeight="1" x14ac:dyDescent="0.2">
      <c r="A145" s="32"/>
      <c r="B145" s="33"/>
      <c r="C145" s="171" t="s">
        <v>280</v>
      </c>
      <c r="D145" s="171" t="s">
        <v>144</v>
      </c>
      <c r="E145" s="172" t="s">
        <v>281</v>
      </c>
      <c r="F145" s="173" t="s">
        <v>282</v>
      </c>
      <c r="G145" s="174" t="s">
        <v>191</v>
      </c>
      <c r="H145" s="175">
        <v>108.1</v>
      </c>
      <c r="I145" s="176"/>
      <c r="J145" s="177">
        <f t="shared" si="20"/>
        <v>0</v>
      </c>
      <c r="K145" s="173" t="s">
        <v>19</v>
      </c>
      <c r="L145" s="37"/>
      <c r="M145" s="178" t="s">
        <v>19</v>
      </c>
      <c r="N145" s="179" t="s">
        <v>40</v>
      </c>
      <c r="O145" s="62"/>
      <c r="P145" s="180">
        <f t="shared" si="21"/>
        <v>0</v>
      </c>
      <c r="Q145" s="180">
        <v>0</v>
      </c>
      <c r="R145" s="180">
        <f t="shared" si="22"/>
        <v>0</v>
      </c>
      <c r="S145" s="180">
        <v>0.05</v>
      </c>
      <c r="T145" s="181">
        <f t="shared" si="23"/>
        <v>5.4050000000000002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82" t="s">
        <v>148</v>
      </c>
      <c r="AT145" s="182" t="s">
        <v>144</v>
      </c>
      <c r="AU145" s="182" t="s">
        <v>79</v>
      </c>
      <c r="AY145" s="15" t="s">
        <v>141</v>
      </c>
      <c r="BE145" s="183">
        <f t="shared" si="24"/>
        <v>0</v>
      </c>
      <c r="BF145" s="183">
        <f t="shared" si="25"/>
        <v>0</v>
      </c>
      <c r="BG145" s="183">
        <f t="shared" si="26"/>
        <v>0</v>
      </c>
      <c r="BH145" s="183">
        <f t="shared" si="27"/>
        <v>0</v>
      </c>
      <c r="BI145" s="183">
        <f t="shared" si="28"/>
        <v>0</v>
      </c>
      <c r="BJ145" s="15" t="s">
        <v>77</v>
      </c>
      <c r="BK145" s="183">
        <f t="shared" si="29"/>
        <v>0</v>
      </c>
      <c r="BL145" s="15" t="s">
        <v>148</v>
      </c>
      <c r="BM145" s="182" t="s">
        <v>283</v>
      </c>
    </row>
    <row r="146" spans="1:65" s="2" customFormat="1" ht="16.5" customHeight="1" x14ac:dyDescent="0.2">
      <c r="A146" s="32"/>
      <c r="B146" s="33"/>
      <c r="C146" s="171" t="s">
        <v>284</v>
      </c>
      <c r="D146" s="171" t="s">
        <v>144</v>
      </c>
      <c r="E146" s="172" t="s">
        <v>285</v>
      </c>
      <c r="F146" s="173" t="s">
        <v>286</v>
      </c>
      <c r="G146" s="174" t="s">
        <v>191</v>
      </c>
      <c r="H146" s="175">
        <v>40.25</v>
      </c>
      <c r="I146" s="176"/>
      <c r="J146" s="177">
        <f t="shared" si="20"/>
        <v>0</v>
      </c>
      <c r="K146" s="173" t="s">
        <v>19</v>
      </c>
      <c r="L146" s="37"/>
      <c r="M146" s="178" t="s">
        <v>19</v>
      </c>
      <c r="N146" s="179" t="s">
        <v>40</v>
      </c>
      <c r="O146" s="62"/>
      <c r="P146" s="180">
        <f t="shared" si="21"/>
        <v>0</v>
      </c>
      <c r="Q146" s="180">
        <v>0</v>
      </c>
      <c r="R146" s="180">
        <f t="shared" si="22"/>
        <v>0</v>
      </c>
      <c r="S146" s="180">
        <v>2.3E-2</v>
      </c>
      <c r="T146" s="181">
        <f t="shared" si="23"/>
        <v>0.92574999999999996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82" t="s">
        <v>148</v>
      </c>
      <c r="AT146" s="182" t="s">
        <v>144</v>
      </c>
      <c r="AU146" s="182" t="s">
        <v>79</v>
      </c>
      <c r="AY146" s="15" t="s">
        <v>141</v>
      </c>
      <c r="BE146" s="183">
        <f t="shared" si="24"/>
        <v>0</v>
      </c>
      <c r="BF146" s="183">
        <f t="shared" si="25"/>
        <v>0</v>
      </c>
      <c r="BG146" s="183">
        <f t="shared" si="26"/>
        <v>0</v>
      </c>
      <c r="BH146" s="183">
        <f t="shared" si="27"/>
        <v>0</v>
      </c>
      <c r="BI146" s="183">
        <f t="shared" si="28"/>
        <v>0</v>
      </c>
      <c r="BJ146" s="15" t="s">
        <v>77</v>
      </c>
      <c r="BK146" s="183">
        <f t="shared" si="29"/>
        <v>0</v>
      </c>
      <c r="BL146" s="15" t="s">
        <v>148</v>
      </c>
      <c r="BM146" s="182" t="s">
        <v>287</v>
      </c>
    </row>
    <row r="147" spans="1:65" s="2" customFormat="1" ht="16.5" customHeight="1" x14ac:dyDescent="0.2">
      <c r="A147" s="32"/>
      <c r="B147" s="33"/>
      <c r="C147" s="171" t="s">
        <v>288</v>
      </c>
      <c r="D147" s="171" t="s">
        <v>144</v>
      </c>
      <c r="E147" s="172" t="s">
        <v>289</v>
      </c>
      <c r="F147" s="173" t="s">
        <v>290</v>
      </c>
      <c r="G147" s="174" t="s">
        <v>147</v>
      </c>
      <c r="H147" s="175">
        <v>463.65699999999998</v>
      </c>
      <c r="I147" s="176"/>
      <c r="J147" s="177">
        <f t="shared" si="20"/>
        <v>0</v>
      </c>
      <c r="K147" s="173" t="s">
        <v>19</v>
      </c>
      <c r="L147" s="37"/>
      <c r="M147" s="178" t="s">
        <v>19</v>
      </c>
      <c r="N147" s="179" t="s">
        <v>40</v>
      </c>
      <c r="O147" s="62"/>
      <c r="P147" s="180">
        <f t="shared" si="21"/>
        <v>0</v>
      </c>
      <c r="Q147" s="180">
        <v>0</v>
      </c>
      <c r="R147" s="180">
        <f t="shared" si="22"/>
        <v>0</v>
      </c>
      <c r="S147" s="180">
        <v>6.0999999999999999E-2</v>
      </c>
      <c r="T147" s="181">
        <f t="shared" si="23"/>
        <v>28.283076999999999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82" t="s">
        <v>148</v>
      </c>
      <c r="AT147" s="182" t="s">
        <v>144</v>
      </c>
      <c r="AU147" s="182" t="s">
        <v>79</v>
      </c>
      <c r="AY147" s="15" t="s">
        <v>141</v>
      </c>
      <c r="BE147" s="183">
        <f t="shared" si="24"/>
        <v>0</v>
      </c>
      <c r="BF147" s="183">
        <f t="shared" si="25"/>
        <v>0</v>
      </c>
      <c r="BG147" s="183">
        <f t="shared" si="26"/>
        <v>0</v>
      </c>
      <c r="BH147" s="183">
        <f t="shared" si="27"/>
        <v>0</v>
      </c>
      <c r="BI147" s="183">
        <f t="shared" si="28"/>
        <v>0</v>
      </c>
      <c r="BJ147" s="15" t="s">
        <v>77</v>
      </c>
      <c r="BK147" s="183">
        <f t="shared" si="29"/>
        <v>0</v>
      </c>
      <c r="BL147" s="15" t="s">
        <v>148</v>
      </c>
      <c r="BM147" s="182" t="s">
        <v>291</v>
      </c>
    </row>
    <row r="148" spans="1:65" s="2" customFormat="1" ht="16.5" customHeight="1" x14ac:dyDescent="0.2">
      <c r="A148" s="32"/>
      <c r="B148" s="33"/>
      <c r="C148" s="171" t="s">
        <v>292</v>
      </c>
      <c r="D148" s="171" t="s">
        <v>144</v>
      </c>
      <c r="E148" s="172" t="s">
        <v>293</v>
      </c>
      <c r="F148" s="173" t="s">
        <v>294</v>
      </c>
      <c r="G148" s="174" t="s">
        <v>147</v>
      </c>
      <c r="H148" s="175">
        <v>242.68</v>
      </c>
      <c r="I148" s="176"/>
      <c r="J148" s="177">
        <f t="shared" si="20"/>
        <v>0</v>
      </c>
      <c r="K148" s="173" t="s">
        <v>19</v>
      </c>
      <c r="L148" s="37"/>
      <c r="M148" s="178" t="s">
        <v>19</v>
      </c>
      <c r="N148" s="179" t="s">
        <v>40</v>
      </c>
      <c r="O148" s="62"/>
      <c r="P148" s="180">
        <f t="shared" si="21"/>
        <v>0</v>
      </c>
      <c r="Q148" s="180">
        <v>0</v>
      </c>
      <c r="R148" s="180">
        <f t="shared" si="22"/>
        <v>0</v>
      </c>
      <c r="S148" s="180">
        <v>6.0999999999999999E-2</v>
      </c>
      <c r="T148" s="181">
        <f t="shared" si="23"/>
        <v>14.80348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82" t="s">
        <v>148</v>
      </c>
      <c r="AT148" s="182" t="s">
        <v>144</v>
      </c>
      <c r="AU148" s="182" t="s">
        <v>79</v>
      </c>
      <c r="AY148" s="15" t="s">
        <v>141</v>
      </c>
      <c r="BE148" s="183">
        <f t="shared" si="24"/>
        <v>0</v>
      </c>
      <c r="BF148" s="183">
        <f t="shared" si="25"/>
        <v>0</v>
      </c>
      <c r="BG148" s="183">
        <f t="shared" si="26"/>
        <v>0</v>
      </c>
      <c r="BH148" s="183">
        <f t="shared" si="27"/>
        <v>0</v>
      </c>
      <c r="BI148" s="183">
        <f t="shared" si="28"/>
        <v>0</v>
      </c>
      <c r="BJ148" s="15" t="s">
        <v>77</v>
      </c>
      <c r="BK148" s="183">
        <f t="shared" si="29"/>
        <v>0</v>
      </c>
      <c r="BL148" s="15" t="s">
        <v>148</v>
      </c>
      <c r="BM148" s="182" t="s">
        <v>295</v>
      </c>
    </row>
    <row r="149" spans="1:65" s="2" customFormat="1" ht="16.5" customHeight="1" x14ac:dyDescent="0.2">
      <c r="A149" s="32"/>
      <c r="B149" s="33"/>
      <c r="C149" s="171" t="s">
        <v>296</v>
      </c>
      <c r="D149" s="171" t="s">
        <v>144</v>
      </c>
      <c r="E149" s="172" t="s">
        <v>297</v>
      </c>
      <c r="F149" s="173" t="s">
        <v>298</v>
      </c>
      <c r="G149" s="174" t="s">
        <v>152</v>
      </c>
      <c r="H149" s="175">
        <v>9</v>
      </c>
      <c r="I149" s="176"/>
      <c r="J149" s="177">
        <f t="shared" si="20"/>
        <v>0</v>
      </c>
      <c r="K149" s="173" t="s">
        <v>19</v>
      </c>
      <c r="L149" s="37"/>
      <c r="M149" s="178" t="s">
        <v>19</v>
      </c>
      <c r="N149" s="179" t="s">
        <v>40</v>
      </c>
      <c r="O149" s="62"/>
      <c r="P149" s="180">
        <f t="shared" si="21"/>
        <v>0</v>
      </c>
      <c r="Q149" s="180">
        <v>0</v>
      </c>
      <c r="R149" s="180">
        <f t="shared" si="22"/>
        <v>0</v>
      </c>
      <c r="S149" s="180">
        <v>0</v>
      </c>
      <c r="T149" s="181">
        <f t="shared" si="2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82" t="s">
        <v>148</v>
      </c>
      <c r="AT149" s="182" t="s">
        <v>144</v>
      </c>
      <c r="AU149" s="182" t="s">
        <v>79</v>
      </c>
      <c r="AY149" s="15" t="s">
        <v>141</v>
      </c>
      <c r="BE149" s="183">
        <f t="shared" si="24"/>
        <v>0</v>
      </c>
      <c r="BF149" s="183">
        <f t="shared" si="25"/>
        <v>0</v>
      </c>
      <c r="BG149" s="183">
        <f t="shared" si="26"/>
        <v>0</v>
      </c>
      <c r="BH149" s="183">
        <f t="shared" si="27"/>
        <v>0</v>
      </c>
      <c r="BI149" s="183">
        <f t="shared" si="28"/>
        <v>0</v>
      </c>
      <c r="BJ149" s="15" t="s">
        <v>77</v>
      </c>
      <c r="BK149" s="183">
        <f t="shared" si="29"/>
        <v>0</v>
      </c>
      <c r="BL149" s="15" t="s">
        <v>148</v>
      </c>
      <c r="BM149" s="182" t="s">
        <v>299</v>
      </c>
    </row>
    <row r="150" spans="1:65" s="2" customFormat="1" ht="16.5" customHeight="1" x14ac:dyDescent="0.2">
      <c r="A150" s="32"/>
      <c r="B150" s="33"/>
      <c r="C150" s="171" t="s">
        <v>300</v>
      </c>
      <c r="D150" s="171" t="s">
        <v>144</v>
      </c>
      <c r="E150" s="172" t="s">
        <v>301</v>
      </c>
      <c r="F150" s="173" t="s">
        <v>302</v>
      </c>
      <c r="G150" s="174" t="s">
        <v>303</v>
      </c>
      <c r="H150" s="175">
        <v>1</v>
      </c>
      <c r="I150" s="176"/>
      <c r="J150" s="177">
        <f t="shared" si="20"/>
        <v>0</v>
      </c>
      <c r="K150" s="173" t="s">
        <v>19</v>
      </c>
      <c r="L150" s="37"/>
      <c r="M150" s="178" t="s">
        <v>19</v>
      </c>
      <c r="N150" s="179" t="s">
        <v>40</v>
      </c>
      <c r="O150" s="62"/>
      <c r="P150" s="180">
        <f t="shared" si="21"/>
        <v>0</v>
      </c>
      <c r="Q150" s="180">
        <v>0</v>
      </c>
      <c r="R150" s="180">
        <f t="shared" si="22"/>
        <v>0</v>
      </c>
      <c r="S150" s="180">
        <v>0</v>
      </c>
      <c r="T150" s="181">
        <f t="shared" si="2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82" t="s">
        <v>148</v>
      </c>
      <c r="AT150" s="182" t="s">
        <v>144</v>
      </c>
      <c r="AU150" s="182" t="s">
        <v>79</v>
      </c>
      <c r="AY150" s="15" t="s">
        <v>141</v>
      </c>
      <c r="BE150" s="183">
        <f t="shared" si="24"/>
        <v>0</v>
      </c>
      <c r="BF150" s="183">
        <f t="shared" si="25"/>
        <v>0</v>
      </c>
      <c r="BG150" s="183">
        <f t="shared" si="26"/>
        <v>0</v>
      </c>
      <c r="BH150" s="183">
        <f t="shared" si="27"/>
        <v>0</v>
      </c>
      <c r="BI150" s="183">
        <f t="shared" si="28"/>
        <v>0</v>
      </c>
      <c r="BJ150" s="15" t="s">
        <v>77</v>
      </c>
      <c r="BK150" s="183">
        <f t="shared" si="29"/>
        <v>0</v>
      </c>
      <c r="BL150" s="15" t="s">
        <v>148</v>
      </c>
      <c r="BM150" s="182" t="s">
        <v>304</v>
      </c>
    </row>
    <row r="151" spans="1:65" s="2" customFormat="1" ht="16.5" customHeight="1" x14ac:dyDescent="0.2">
      <c r="A151" s="32"/>
      <c r="B151" s="33"/>
      <c r="C151" s="171" t="s">
        <v>305</v>
      </c>
      <c r="D151" s="171" t="s">
        <v>144</v>
      </c>
      <c r="E151" s="172" t="s">
        <v>306</v>
      </c>
      <c r="F151" s="173" t="s">
        <v>307</v>
      </c>
      <c r="G151" s="174" t="s">
        <v>303</v>
      </c>
      <c r="H151" s="175">
        <v>1</v>
      </c>
      <c r="I151" s="176"/>
      <c r="J151" s="177">
        <f t="shared" si="20"/>
        <v>0</v>
      </c>
      <c r="K151" s="173" t="s">
        <v>19</v>
      </c>
      <c r="L151" s="37"/>
      <c r="M151" s="178" t="s">
        <v>19</v>
      </c>
      <c r="N151" s="179" t="s">
        <v>40</v>
      </c>
      <c r="O151" s="62"/>
      <c r="P151" s="180">
        <f t="shared" si="21"/>
        <v>0</v>
      </c>
      <c r="Q151" s="180">
        <v>0</v>
      </c>
      <c r="R151" s="180">
        <f t="shared" si="22"/>
        <v>0</v>
      </c>
      <c r="S151" s="180">
        <v>0</v>
      </c>
      <c r="T151" s="181">
        <f t="shared" si="2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82" t="s">
        <v>148</v>
      </c>
      <c r="AT151" s="182" t="s">
        <v>144</v>
      </c>
      <c r="AU151" s="182" t="s">
        <v>79</v>
      </c>
      <c r="AY151" s="15" t="s">
        <v>141</v>
      </c>
      <c r="BE151" s="183">
        <f t="shared" si="24"/>
        <v>0</v>
      </c>
      <c r="BF151" s="183">
        <f t="shared" si="25"/>
        <v>0</v>
      </c>
      <c r="BG151" s="183">
        <f t="shared" si="26"/>
        <v>0</v>
      </c>
      <c r="BH151" s="183">
        <f t="shared" si="27"/>
        <v>0</v>
      </c>
      <c r="BI151" s="183">
        <f t="shared" si="28"/>
        <v>0</v>
      </c>
      <c r="BJ151" s="15" t="s">
        <v>77</v>
      </c>
      <c r="BK151" s="183">
        <f t="shared" si="29"/>
        <v>0</v>
      </c>
      <c r="BL151" s="15" t="s">
        <v>148</v>
      </c>
      <c r="BM151" s="182" t="s">
        <v>308</v>
      </c>
    </row>
    <row r="152" spans="1:65" s="2" customFormat="1" ht="16.5" customHeight="1" x14ac:dyDescent="0.2">
      <c r="A152" s="32"/>
      <c r="B152" s="33"/>
      <c r="C152" s="171" t="s">
        <v>309</v>
      </c>
      <c r="D152" s="171" t="s">
        <v>144</v>
      </c>
      <c r="E152" s="172" t="s">
        <v>310</v>
      </c>
      <c r="F152" s="173" t="s">
        <v>311</v>
      </c>
      <c r="G152" s="174" t="s">
        <v>303</v>
      </c>
      <c r="H152" s="175">
        <v>1</v>
      </c>
      <c r="I152" s="176"/>
      <c r="J152" s="177">
        <f t="shared" si="20"/>
        <v>0</v>
      </c>
      <c r="K152" s="173" t="s">
        <v>19</v>
      </c>
      <c r="L152" s="37"/>
      <c r="M152" s="178" t="s">
        <v>19</v>
      </c>
      <c r="N152" s="179" t="s">
        <v>40</v>
      </c>
      <c r="O152" s="62"/>
      <c r="P152" s="180">
        <f t="shared" si="21"/>
        <v>0</v>
      </c>
      <c r="Q152" s="180">
        <v>0</v>
      </c>
      <c r="R152" s="180">
        <f t="shared" si="22"/>
        <v>0</v>
      </c>
      <c r="S152" s="180">
        <v>0</v>
      </c>
      <c r="T152" s="181">
        <f t="shared" si="2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82" t="s">
        <v>148</v>
      </c>
      <c r="AT152" s="182" t="s">
        <v>144</v>
      </c>
      <c r="AU152" s="182" t="s">
        <v>79</v>
      </c>
      <c r="AY152" s="15" t="s">
        <v>141</v>
      </c>
      <c r="BE152" s="183">
        <f t="shared" si="24"/>
        <v>0</v>
      </c>
      <c r="BF152" s="183">
        <f t="shared" si="25"/>
        <v>0</v>
      </c>
      <c r="BG152" s="183">
        <f t="shared" si="26"/>
        <v>0</v>
      </c>
      <c r="BH152" s="183">
        <f t="shared" si="27"/>
        <v>0</v>
      </c>
      <c r="BI152" s="183">
        <f t="shared" si="28"/>
        <v>0</v>
      </c>
      <c r="BJ152" s="15" t="s">
        <v>77</v>
      </c>
      <c r="BK152" s="183">
        <f t="shared" si="29"/>
        <v>0</v>
      </c>
      <c r="BL152" s="15" t="s">
        <v>148</v>
      </c>
      <c r="BM152" s="182" t="s">
        <v>312</v>
      </c>
    </row>
    <row r="153" spans="1:65" s="2" customFormat="1" ht="16.5" customHeight="1" x14ac:dyDescent="0.2">
      <c r="A153" s="32"/>
      <c r="B153" s="33"/>
      <c r="C153" s="171" t="s">
        <v>313</v>
      </c>
      <c r="D153" s="171" t="s">
        <v>144</v>
      </c>
      <c r="E153" s="172" t="s">
        <v>314</v>
      </c>
      <c r="F153" s="173" t="s">
        <v>315</v>
      </c>
      <c r="G153" s="174" t="s">
        <v>152</v>
      </c>
      <c r="H153" s="175">
        <v>3</v>
      </c>
      <c r="I153" s="176"/>
      <c r="J153" s="177">
        <f t="shared" si="20"/>
        <v>0</v>
      </c>
      <c r="K153" s="173" t="s">
        <v>19</v>
      </c>
      <c r="L153" s="37"/>
      <c r="M153" s="178" t="s">
        <v>19</v>
      </c>
      <c r="N153" s="179" t="s">
        <v>40</v>
      </c>
      <c r="O153" s="62"/>
      <c r="P153" s="180">
        <f t="shared" si="21"/>
        <v>0</v>
      </c>
      <c r="Q153" s="180">
        <v>0</v>
      </c>
      <c r="R153" s="180">
        <f t="shared" si="22"/>
        <v>0</v>
      </c>
      <c r="S153" s="180">
        <v>0</v>
      </c>
      <c r="T153" s="181">
        <f t="shared" si="2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82" t="s">
        <v>148</v>
      </c>
      <c r="AT153" s="182" t="s">
        <v>144</v>
      </c>
      <c r="AU153" s="182" t="s">
        <v>79</v>
      </c>
      <c r="AY153" s="15" t="s">
        <v>141</v>
      </c>
      <c r="BE153" s="183">
        <f t="shared" si="24"/>
        <v>0</v>
      </c>
      <c r="BF153" s="183">
        <f t="shared" si="25"/>
        <v>0</v>
      </c>
      <c r="BG153" s="183">
        <f t="shared" si="26"/>
        <v>0</v>
      </c>
      <c r="BH153" s="183">
        <f t="shared" si="27"/>
        <v>0</v>
      </c>
      <c r="BI153" s="183">
        <f t="shared" si="28"/>
        <v>0</v>
      </c>
      <c r="BJ153" s="15" t="s">
        <v>77</v>
      </c>
      <c r="BK153" s="183">
        <f t="shared" si="29"/>
        <v>0</v>
      </c>
      <c r="BL153" s="15" t="s">
        <v>148</v>
      </c>
      <c r="BM153" s="182" t="s">
        <v>316</v>
      </c>
    </row>
    <row r="154" spans="1:65" s="2" customFormat="1" ht="16.5" customHeight="1" x14ac:dyDescent="0.2">
      <c r="A154" s="32"/>
      <c r="B154" s="33"/>
      <c r="C154" s="171" t="s">
        <v>317</v>
      </c>
      <c r="D154" s="171" t="s">
        <v>144</v>
      </c>
      <c r="E154" s="172" t="s">
        <v>318</v>
      </c>
      <c r="F154" s="173" t="s">
        <v>319</v>
      </c>
      <c r="G154" s="174" t="s">
        <v>152</v>
      </c>
      <c r="H154" s="175">
        <v>1</v>
      </c>
      <c r="I154" s="176"/>
      <c r="J154" s="177">
        <f t="shared" si="20"/>
        <v>0</v>
      </c>
      <c r="K154" s="173" t="s">
        <v>19</v>
      </c>
      <c r="L154" s="37"/>
      <c r="M154" s="178" t="s">
        <v>19</v>
      </c>
      <c r="N154" s="179" t="s">
        <v>40</v>
      </c>
      <c r="O154" s="62"/>
      <c r="P154" s="180">
        <f t="shared" si="21"/>
        <v>0</v>
      </c>
      <c r="Q154" s="180">
        <v>0</v>
      </c>
      <c r="R154" s="180">
        <f t="shared" si="22"/>
        <v>0</v>
      </c>
      <c r="S154" s="180">
        <v>0</v>
      </c>
      <c r="T154" s="181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82" t="s">
        <v>148</v>
      </c>
      <c r="AT154" s="182" t="s">
        <v>144</v>
      </c>
      <c r="AU154" s="182" t="s">
        <v>79</v>
      </c>
      <c r="AY154" s="15" t="s">
        <v>141</v>
      </c>
      <c r="BE154" s="183">
        <f t="shared" si="24"/>
        <v>0</v>
      </c>
      <c r="BF154" s="183">
        <f t="shared" si="25"/>
        <v>0</v>
      </c>
      <c r="BG154" s="183">
        <f t="shared" si="26"/>
        <v>0</v>
      </c>
      <c r="BH154" s="183">
        <f t="shared" si="27"/>
        <v>0</v>
      </c>
      <c r="BI154" s="183">
        <f t="shared" si="28"/>
        <v>0</v>
      </c>
      <c r="BJ154" s="15" t="s">
        <v>77</v>
      </c>
      <c r="BK154" s="183">
        <f t="shared" si="29"/>
        <v>0</v>
      </c>
      <c r="BL154" s="15" t="s">
        <v>148</v>
      </c>
      <c r="BM154" s="182" t="s">
        <v>320</v>
      </c>
    </row>
    <row r="155" spans="1:65" s="2" customFormat="1" ht="16.5" customHeight="1" x14ac:dyDescent="0.2">
      <c r="A155" s="32"/>
      <c r="B155" s="33"/>
      <c r="C155" s="171" t="s">
        <v>321</v>
      </c>
      <c r="D155" s="171" t="s">
        <v>144</v>
      </c>
      <c r="E155" s="172" t="s">
        <v>322</v>
      </c>
      <c r="F155" s="173" t="s">
        <v>323</v>
      </c>
      <c r="G155" s="174" t="s">
        <v>303</v>
      </c>
      <c r="H155" s="175">
        <v>1</v>
      </c>
      <c r="I155" s="176"/>
      <c r="J155" s="177">
        <f t="shared" si="20"/>
        <v>0</v>
      </c>
      <c r="K155" s="173" t="s">
        <v>19</v>
      </c>
      <c r="L155" s="37"/>
      <c r="M155" s="178" t="s">
        <v>19</v>
      </c>
      <c r="N155" s="179" t="s">
        <v>40</v>
      </c>
      <c r="O155" s="62"/>
      <c r="P155" s="180">
        <f t="shared" si="21"/>
        <v>0</v>
      </c>
      <c r="Q155" s="180">
        <v>0</v>
      </c>
      <c r="R155" s="180">
        <f t="shared" si="22"/>
        <v>0</v>
      </c>
      <c r="S155" s="180">
        <v>0</v>
      </c>
      <c r="T155" s="181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82" t="s">
        <v>148</v>
      </c>
      <c r="AT155" s="182" t="s">
        <v>144</v>
      </c>
      <c r="AU155" s="182" t="s">
        <v>79</v>
      </c>
      <c r="AY155" s="15" t="s">
        <v>141</v>
      </c>
      <c r="BE155" s="183">
        <f t="shared" si="24"/>
        <v>0</v>
      </c>
      <c r="BF155" s="183">
        <f t="shared" si="25"/>
        <v>0</v>
      </c>
      <c r="BG155" s="183">
        <f t="shared" si="26"/>
        <v>0</v>
      </c>
      <c r="BH155" s="183">
        <f t="shared" si="27"/>
        <v>0</v>
      </c>
      <c r="BI155" s="183">
        <f t="shared" si="28"/>
        <v>0</v>
      </c>
      <c r="BJ155" s="15" t="s">
        <v>77</v>
      </c>
      <c r="BK155" s="183">
        <f t="shared" si="29"/>
        <v>0</v>
      </c>
      <c r="BL155" s="15" t="s">
        <v>148</v>
      </c>
      <c r="BM155" s="182" t="s">
        <v>324</v>
      </c>
    </row>
    <row r="156" spans="1:65" s="12" customFormat="1" ht="22.9" customHeight="1" x14ac:dyDescent="0.2">
      <c r="B156" s="155"/>
      <c r="C156" s="156"/>
      <c r="D156" s="157" t="s">
        <v>68</v>
      </c>
      <c r="E156" s="169" t="s">
        <v>325</v>
      </c>
      <c r="F156" s="169" t="s">
        <v>326</v>
      </c>
      <c r="G156" s="156"/>
      <c r="H156" s="156"/>
      <c r="I156" s="159"/>
      <c r="J156" s="170">
        <f>BK156</f>
        <v>0</v>
      </c>
      <c r="K156" s="156"/>
      <c r="L156" s="161"/>
      <c r="M156" s="162"/>
      <c r="N156" s="163"/>
      <c r="O156" s="163"/>
      <c r="P156" s="164">
        <f>SUM(P157:P161)</f>
        <v>0</v>
      </c>
      <c r="Q156" s="163"/>
      <c r="R156" s="164">
        <f>SUM(R157:R161)</f>
        <v>0</v>
      </c>
      <c r="S156" s="163"/>
      <c r="T156" s="165">
        <f>SUM(T157:T161)</f>
        <v>0</v>
      </c>
      <c r="AR156" s="166" t="s">
        <v>77</v>
      </c>
      <c r="AT156" s="167" t="s">
        <v>68</v>
      </c>
      <c r="AU156" s="167" t="s">
        <v>77</v>
      </c>
      <c r="AY156" s="166" t="s">
        <v>141</v>
      </c>
      <c r="BK156" s="168">
        <f>SUM(BK157:BK161)</f>
        <v>0</v>
      </c>
    </row>
    <row r="157" spans="1:65" s="2" customFormat="1" ht="21.75" customHeight="1" x14ac:dyDescent="0.2">
      <c r="A157" s="32"/>
      <c r="B157" s="33"/>
      <c r="C157" s="171" t="s">
        <v>327</v>
      </c>
      <c r="D157" s="171" t="s">
        <v>144</v>
      </c>
      <c r="E157" s="172" t="s">
        <v>328</v>
      </c>
      <c r="F157" s="173" t="s">
        <v>329</v>
      </c>
      <c r="G157" s="174" t="s">
        <v>185</v>
      </c>
      <c r="H157" s="175">
        <v>113.535</v>
      </c>
      <c r="I157" s="176"/>
      <c r="J157" s="177">
        <f>ROUND(I157*H157,2)</f>
        <v>0</v>
      </c>
      <c r="K157" s="173" t="s">
        <v>19</v>
      </c>
      <c r="L157" s="37"/>
      <c r="M157" s="178" t="s">
        <v>19</v>
      </c>
      <c r="N157" s="179" t="s">
        <v>40</v>
      </c>
      <c r="O157" s="62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82" t="s">
        <v>148</v>
      </c>
      <c r="AT157" s="182" t="s">
        <v>144</v>
      </c>
      <c r="AU157" s="182" t="s">
        <v>79</v>
      </c>
      <c r="AY157" s="15" t="s">
        <v>141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5" t="s">
        <v>77</v>
      </c>
      <c r="BK157" s="183">
        <f>ROUND(I157*H157,2)</f>
        <v>0</v>
      </c>
      <c r="BL157" s="15" t="s">
        <v>148</v>
      </c>
      <c r="BM157" s="182" t="s">
        <v>330</v>
      </c>
    </row>
    <row r="158" spans="1:65" s="2" customFormat="1" ht="16.5" customHeight="1" x14ac:dyDescent="0.2">
      <c r="A158" s="32"/>
      <c r="B158" s="33"/>
      <c r="C158" s="171" t="s">
        <v>331</v>
      </c>
      <c r="D158" s="171" t="s">
        <v>144</v>
      </c>
      <c r="E158" s="172" t="s">
        <v>332</v>
      </c>
      <c r="F158" s="173" t="s">
        <v>333</v>
      </c>
      <c r="G158" s="174" t="s">
        <v>185</v>
      </c>
      <c r="H158" s="175">
        <v>113.535</v>
      </c>
      <c r="I158" s="176"/>
      <c r="J158" s="177">
        <f>ROUND(I158*H158,2)</f>
        <v>0</v>
      </c>
      <c r="K158" s="173" t="s">
        <v>19</v>
      </c>
      <c r="L158" s="37"/>
      <c r="M158" s="178" t="s">
        <v>19</v>
      </c>
      <c r="N158" s="179" t="s">
        <v>40</v>
      </c>
      <c r="O158" s="62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82" t="s">
        <v>148</v>
      </c>
      <c r="AT158" s="182" t="s">
        <v>144</v>
      </c>
      <c r="AU158" s="182" t="s">
        <v>79</v>
      </c>
      <c r="AY158" s="15" t="s">
        <v>141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5" t="s">
        <v>77</v>
      </c>
      <c r="BK158" s="183">
        <f>ROUND(I158*H158,2)</f>
        <v>0</v>
      </c>
      <c r="BL158" s="15" t="s">
        <v>148</v>
      </c>
      <c r="BM158" s="182" t="s">
        <v>334</v>
      </c>
    </row>
    <row r="159" spans="1:65" s="2" customFormat="1" ht="21.75" customHeight="1" x14ac:dyDescent="0.2">
      <c r="A159" s="32"/>
      <c r="B159" s="33"/>
      <c r="C159" s="171" t="s">
        <v>335</v>
      </c>
      <c r="D159" s="171" t="s">
        <v>144</v>
      </c>
      <c r="E159" s="172" t="s">
        <v>336</v>
      </c>
      <c r="F159" s="173" t="s">
        <v>337</v>
      </c>
      <c r="G159" s="174" t="s">
        <v>185</v>
      </c>
      <c r="H159" s="175">
        <v>113.535</v>
      </c>
      <c r="I159" s="176"/>
      <c r="J159" s="177">
        <f>ROUND(I159*H159,2)</f>
        <v>0</v>
      </c>
      <c r="K159" s="173" t="s">
        <v>19</v>
      </c>
      <c r="L159" s="37"/>
      <c r="M159" s="178" t="s">
        <v>19</v>
      </c>
      <c r="N159" s="179" t="s">
        <v>40</v>
      </c>
      <c r="O159" s="62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82" t="s">
        <v>148</v>
      </c>
      <c r="AT159" s="182" t="s">
        <v>144</v>
      </c>
      <c r="AU159" s="182" t="s">
        <v>79</v>
      </c>
      <c r="AY159" s="15" t="s">
        <v>141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5" t="s">
        <v>77</v>
      </c>
      <c r="BK159" s="183">
        <f>ROUND(I159*H159,2)</f>
        <v>0</v>
      </c>
      <c r="BL159" s="15" t="s">
        <v>148</v>
      </c>
      <c r="BM159" s="182" t="s">
        <v>338</v>
      </c>
    </row>
    <row r="160" spans="1:65" s="2" customFormat="1" ht="24.2" customHeight="1" x14ac:dyDescent="0.2">
      <c r="A160" s="32"/>
      <c r="B160" s="33"/>
      <c r="C160" s="171" t="s">
        <v>339</v>
      </c>
      <c r="D160" s="171" t="s">
        <v>144</v>
      </c>
      <c r="E160" s="172" t="s">
        <v>340</v>
      </c>
      <c r="F160" s="173" t="s">
        <v>341</v>
      </c>
      <c r="G160" s="174" t="s">
        <v>185</v>
      </c>
      <c r="H160" s="175">
        <v>2724.84</v>
      </c>
      <c r="I160" s="176"/>
      <c r="J160" s="177">
        <f>ROUND(I160*H160,2)</f>
        <v>0</v>
      </c>
      <c r="K160" s="173" t="s">
        <v>19</v>
      </c>
      <c r="L160" s="37"/>
      <c r="M160" s="178" t="s">
        <v>19</v>
      </c>
      <c r="N160" s="179" t="s">
        <v>40</v>
      </c>
      <c r="O160" s="62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82" t="s">
        <v>148</v>
      </c>
      <c r="AT160" s="182" t="s">
        <v>144</v>
      </c>
      <c r="AU160" s="182" t="s">
        <v>79</v>
      </c>
      <c r="AY160" s="15" t="s">
        <v>141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5" t="s">
        <v>77</v>
      </c>
      <c r="BK160" s="183">
        <f>ROUND(I160*H160,2)</f>
        <v>0</v>
      </c>
      <c r="BL160" s="15" t="s">
        <v>148</v>
      </c>
      <c r="BM160" s="182" t="s">
        <v>342</v>
      </c>
    </row>
    <row r="161" spans="1:65" s="2" customFormat="1" ht="24.2" customHeight="1" x14ac:dyDescent="0.2">
      <c r="A161" s="32"/>
      <c r="B161" s="33"/>
      <c r="C161" s="171" t="s">
        <v>343</v>
      </c>
      <c r="D161" s="171" t="s">
        <v>144</v>
      </c>
      <c r="E161" s="172" t="s">
        <v>344</v>
      </c>
      <c r="F161" s="173" t="s">
        <v>345</v>
      </c>
      <c r="G161" s="174" t="s">
        <v>185</v>
      </c>
      <c r="H161" s="175">
        <v>113.535</v>
      </c>
      <c r="I161" s="176"/>
      <c r="J161" s="177">
        <f>ROUND(I161*H161,2)</f>
        <v>0</v>
      </c>
      <c r="K161" s="173" t="s">
        <v>19</v>
      </c>
      <c r="L161" s="37"/>
      <c r="M161" s="178" t="s">
        <v>19</v>
      </c>
      <c r="N161" s="179" t="s">
        <v>40</v>
      </c>
      <c r="O161" s="62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82" t="s">
        <v>148</v>
      </c>
      <c r="AT161" s="182" t="s">
        <v>144</v>
      </c>
      <c r="AU161" s="182" t="s">
        <v>79</v>
      </c>
      <c r="AY161" s="15" t="s">
        <v>141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5" t="s">
        <v>77</v>
      </c>
      <c r="BK161" s="183">
        <f>ROUND(I161*H161,2)</f>
        <v>0</v>
      </c>
      <c r="BL161" s="15" t="s">
        <v>148</v>
      </c>
      <c r="BM161" s="182" t="s">
        <v>346</v>
      </c>
    </row>
    <row r="162" spans="1:65" s="12" customFormat="1" ht="22.9" customHeight="1" x14ac:dyDescent="0.2">
      <c r="B162" s="155"/>
      <c r="C162" s="156"/>
      <c r="D162" s="157" t="s">
        <v>68</v>
      </c>
      <c r="E162" s="169" t="s">
        <v>347</v>
      </c>
      <c r="F162" s="169" t="s">
        <v>348</v>
      </c>
      <c r="G162" s="156"/>
      <c r="H162" s="156"/>
      <c r="I162" s="159"/>
      <c r="J162" s="170">
        <f>BK162</f>
        <v>0</v>
      </c>
      <c r="K162" s="156"/>
      <c r="L162" s="161"/>
      <c r="M162" s="162"/>
      <c r="N162" s="163"/>
      <c r="O162" s="163"/>
      <c r="P162" s="164">
        <f>P163</f>
        <v>0</v>
      </c>
      <c r="Q162" s="163"/>
      <c r="R162" s="164">
        <f>R163</f>
        <v>0</v>
      </c>
      <c r="S162" s="163"/>
      <c r="T162" s="165">
        <f>T163</f>
        <v>0</v>
      </c>
      <c r="AR162" s="166" t="s">
        <v>77</v>
      </c>
      <c r="AT162" s="167" t="s">
        <v>68</v>
      </c>
      <c r="AU162" s="167" t="s">
        <v>77</v>
      </c>
      <c r="AY162" s="166" t="s">
        <v>141</v>
      </c>
      <c r="BK162" s="168">
        <f>BK163</f>
        <v>0</v>
      </c>
    </row>
    <row r="163" spans="1:65" s="2" customFormat="1" ht="16.5" customHeight="1" x14ac:dyDescent="0.2">
      <c r="A163" s="32"/>
      <c r="B163" s="33"/>
      <c r="C163" s="171" t="s">
        <v>349</v>
      </c>
      <c r="D163" s="171" t="s">
        <v>144</v>
      </c>
      <c r="E163" s="172" t="s">
        <v>350</v>
      </c>
      <c r="F163" s="173" t="s">
        <v>351</v>
      </c>
      <c r="G163" s="174" t="s">
        <v>185</v>
      </c>
      <c r="H163" s="175">
        <v>86.528000000000006</v>
      </c>
      <c r="I163" s="176"/>
      <c r="J163" s="177">
        <f>ROUND(I163*H163,2)</f>
        <v>0</v>
      </c>
      <c r="K163" s="173" t="s">
        <v>19</v>
      </c>
      <c r="L163" s="37"/>
      <c r="M163" s="178" t="s">
        <v>19</v>
      </c>
      <c r="N163" s="179" t="s">
        <v>40</v>
      </c>
      <c r="O163" s="62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82" t="s">
        <v>148</v>
      </c>
      <c r="AT163" s="182" t="s">
        <v>144</v>
      </c>
      <c r="AU163" s="182" t="s">
        <v>79</v>
      </c>
      <c r="AY163" s="15" t="s">
        <v>141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5" t="s">
        <v>77</v>
      </c>
      <c r="BK163" s="183">
        <f>ROUND(I163*H163,2)</f>
        <v>0</v>
      </c>
      <c r="BL163" s="15" t="s">
        <v>148</v>
      </c>
      <c r="BM163" s="182" t="s">
        <v>352</v>
      </c>
    </row>
    <row r="164" spans="1:65" s="12" customFormat="1" ht="25.9" customHeight="1" x14ac:dyDescent="0.2">
      <c r="B164" s="155"/>
      <c r="C164" s="156"/>
      <c r="D164" s="157" t="s">
        <v>68</v>
      </c>
      <c r="E164" s="158" t="s">
        <v>353</v>
      </c>
      <c r="F164" s="158" t="s">
        <v>354</v>
      </c>
      <c r="G164" s="156"/>
      <c r="H164" s="156"/>
      <c r="I164" s="159"/>
      <c r="J164" s="160">
        <f>BK164</f>
        <v>0</v>
      </c>
      <c r="K164" s="156"/>
      <c r="L164" s="161"/>
      <c r="M164" s="162"/>
      <c r="N164" s="163"/>
      <c r="O164" s="163"/>
      <c r="P164" s="164">
        <f>P165+P175+P178+P187+P192+P194+P204+P213+P219</f>
        <v>0</v>
      </c>
      <c r="Q164" s="163"/>
      <c r="R164" s="164">
        <f>R165+R175+R178+R187+R192+R194+R204+R213+R219</f>
        <v>21.189721839999997</v>
      </c>
      <c r="S164" s="163"/>
      <c r="T164" s="165">
        <f>T165+T175+T178+T187+T192+T194+T204+T213+T219</f>
        <v>33.841648800000002</v>
      </c>
      <c r="AR164" s="166" t="s">
        <v>79</v>
      </c>
      <c r="AT164" s="167" t="s">
        <v>68</v>
      </c>
      <c r="AU164" s="167" t="s">
        <v>69</v>
      </c>
      <c r="AY164" s="166" t="s">
        <v>141</v>
      </c>
      <c r="BK164" s="168">
        <f>BK165+BK175+BK178+BK187+BK192+BK194+BK204+BK213+BK219</f>
        <v>0</v>
      </c>
    </row>
    <row r="165" spans="1:65" s="12" customFormat="1" ht="22.9" customHeight="1" x14ac:dyDescent="0.2">
      <c r="B165" s="155"/>
      <c r="C165" s="156"/>
      <c r="D165" s="157" t="s">
        <v>68</v>
      </c>
      <c r="E165" s="169" t="s">
        <v>355</v>
      </c>
      <c r="F165" s="169" t="s">
        <v>356</v>
      </c>
      <c r="G165" s="156"/>
      <c r="H165" s="156"/>
      <c r="I165" s="159"/>
      <c r="J165" s="170">
        <f>BK165</f>
        <v>0</v>
      </c>
      <c r="K165" s="156"/>
      <c r="L165" s="161"/>
      <c r="M165" s="162"/>
      <c r="N165" s="163"/>
      <c r="O165" s="163"/>
      <c r="P165" s="164">
        <f>SUM(P166:P174)</f>
        <v>0</v>
      </c>
      <c r="Q165" s="163"/>
      <c r="R165" s="164">
        <f>SUM(R166:R174)</f>
        <v>5.1999999999999995E-4</v>
      </c>
      <c r="S165" s="163"/>
      <c r="T165" s="165">
        <f>SUM(T166:T174)</f>
        <v>0.17136000000000001</v>
      </c>
      <c r="AR165" s="166" t="s">
        <v>79</v>
      </c>
      <c r="AT165" s="167" t="s">
        <v>68</v>
      </c>
      <c r="AU165" s="167" t="s">
        <v>77</v>
      </c>
      <c r="AY165" s="166" t="s">
        <v>141</v>
      </c>
      <c r="BK165" s="168">
        <f>SUM(BK166:BK174)</f>
        <v>0</v>
      </c>
    </row>
    <row r="166" spans="1:65" s="2" customFormat="1" ht="16.5" customHeight="1" x14ac:dyDescent="0.2">
      <c r="A166" s="32"/>
      <c r="B166" s="33"/>
      <c r="C166" s="171" t="s">
        <v>357</v>
      </c>
      <c r="D166" s="171" t="s">
        <v>144</v>
      </c>
      <c r="E166" s="172" t="s">
        <v>358</v>
      </c>
      <c r="F166" s="173" t="s">
        <v>359</v>
      </c>
      <c r="G166" s="174" t="s">
        <v>152</v>
      </c>
      <c r="H166" s="175">
        <v>4</v>
      </c>
      <c r="I166" s="176"/>
      <c r="J166" s="177">
        <f t="shared" ref="J166:J174" si="30">ROUND(I166*H166,2)</f>
        <v>0</v>
      </c>
      <c r="K166" s="173" t="s">
        <v>19</v>
      </c>
      <c r="L166" s="37"/>
      <c r="M166" s="178" t="s">
        <v>19</v>
      </c>
      <c r="N166" s="179" t="s">
        <v>40</v>
      </c>
      <c r="O166" s="62"/>
      <c r="P166" s="180">
        <f t="shared" ref="P166:P174" si="31">O166*H166</f>
        <v>0</v>
      </c>
      <c r="Q166" s="180">
        <v>6.9999999999999994E-5</v>
      </c>
      <c r="R166" s="180">
        <f t="shared" ref="R166:R174" si="32">Q166*H166</f>
        <v>2.7999999999999998E-4</v>
      </c>
      <c r="S166" s="180">
        <v>0</v>
      </c>
      <c r="T166" s="181">
        <f t="shared" ref="T166:T174" si="33"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82" t="s">
        <v>208</v>
      </c>
      <c r="AT166" s="182" t="s">
        <v>144</v>
      </c>
      <c r="AU166" s="182" t="s">
        <v>79</v>
      </c>
      <c r="AY166" s="15" t="s">
        <v>141</v>
      </c>
      <c r="BE166" s="183">
        <f t="shared" ref="BE166:BE174" si="34">IF(N166="základní",J166,0)</f>
        <v>0</v>
      </c>
      <c r="BF166" s="183">
        <f t="shared" ref="BF166:BF174" si="35">IF(N166="snížená",J166,0)</f>
        <v>0</v>
      </c>
      <c r="BG166" s="183">
        <f t="shared" ref="BG166:BG174" si="36">IF(N166="zákl. přenesená",J166,0)</f>
        <v>0</v>
      </c>
      <c r="BH166" s="183">
        <f t="shared" ref="BH166:BH174" si="37">IF(N166="sníž. přenesená",J166,0)</f>
        <v>0</v>
      </c>
      <c r="BI166" s="183">
        <f t="shared" ref="BI166:BI174" si="38">IF(N166="nulová",J166,0)</f>
        <v>0</v>
      </c>
      <c r="BJ166" s="15" t="s">
        <v>77</v>
      </c>
      <c r="BK166" s="183">
        <f t="shared" ref="BK166:BK174" si="39">ROUND(I166*H166,2)</f>
        <v>0</v>
      </c>
      <c r="BL166" s="15" t="s">
        <v>208</v>
      </c>
      <c r="BM166" s="182" t="s">
        <v>360</v>
      </c>
    </row>
    <row r="167" spans="1:65" s="2" customFormat="1" ht="16.5" customHeight="1" x14ac:dyDescent="0.2">
      <c r="A167" s="32"/>
      <c r="B167" s="33"/>
      <c r="C167" s="171" t="s">
        <v>361</v>
      </c>
      <c r="D167" s="171" t="s">
        <v>144</v>
      </c>
      <c r="E167" s="172" t="s">
        <v>362</v>
      </c>
      <c r="F167" s="173" t="s">
        <v>363</v>
      </c>
      <c r="G167" s="174" t="s">
        <v>152</v>
      </c>
      <c r="H167" s="175">
        <v>4</v>
      </c>
      <c r="I167" s="176"/>
      <c r="J167" s="177">
        <f t="shared" si="30"/>
        <v>0</v>
      </c>
      <c r="K167" s="173" t="s">
        <v>19</v>
      </c>
      <c r="L167" s="37"/>
      <c r="M167" s="178" t="s">
        <v>19</v>
      </c>
      <c r="N167" s="179" t="s">
        <v>40</v>
      </c>
      <c r="O167" s="62"/>
      <c r="P167" s="180">
        <f t="shared" si="31"/>
        <v>0</v>
      </c>
      <c r="Q167" s="180">
        <v>6.0000000000000002E-5</v>
      </c>
      <c r="R167" s="180">
        <f t="shared" si="32"/>
        <v>2.4000000000000001E-4</v>
      </c>
      <c r="S167" s="180">
        <v>0</v>
      </c>
      <c r="T167" s="181">
        <f t="shared" si="3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82" t="s">
        <v>208</v>
      </c>
      <c r="AT167" s="182" t="s">
        <v>144</v>
      </c>
      <c r="AU167" s="182" t="s">
        <v>79</v>
      </c>
      <c r="AY167" s="15" t="s">
        <v>141</v>
      </c>
      <c r="BE167" s="183">
        <f t="shared" si="34"/>
        <v>0</v>
      </c>
      <c r="BF167" s="183">
        <f t="shared" si="35"/>
        <v>0</v>
      </c>
      <c r="BG167" s="183">
        <f t="shared" si="36"/>
        <v>0</v>
      </c>
      <c r="BH167" s="183">
        <f t="shared" si="37"/>
        <v>0</v>
      </c>
      <c r="BI167" s="183">
        <f t="shared" si="38"/>
        <v>0</v>
      </c>
      <c r="BJ167" s="15" t="s">
        <v>77</v>
      </c>
      <c r="BK167" s="183">
        <f t="shared" si="39"/>
        <v>0</v>
      </c>
      <c r="BL167" s="15" t="s">
        <v>208</v>
      </c>
      <c r="BM167" s="182" t="s">
        <v>364</v>
      </c>
    </row>
    <row r="168" spans="1:65" s="2" customFormat="1" ht="16.5" customHeight="1" x14ac:dyDescent="0.2">
      <c r="A168" s="32"/>
      <c r="B168" s="33"/>
      <c r="C168" s="171" t="s">
        <v>365</v>
      </c>
      <c r="D168" s="171" t="s">
        <v>144</v>
      </c>
      <c r="E168" s="172" t="s">
        <v>366</v>
      </c>
      <c r="F168" s="173" t="s">
        <v>367</v>
      </c>
      <c r="G168" s="174" t="s">
        <v>147</v>
      </c>
      <c r="H168" s="175">
        <v>7.2</v>
      </c>
      <c r="I168" s="176"/>
      <c r="J168" s="177">
        <f t="shared" si="30"/>
        <v>0</v>
      </c>
      <c r="K168" s="173" t="s">
        <v>19</v>
      </c>
      <c r="L168" s="37"/>
      <c r="M168" s="178" t="s">
        <v>19</v>
      </c>
      <c r="N168" s="179" t="s">
        <v>40</v>
      </c>
      <c r="O168" s="62"/>
      <c r="P168" s="180">
        <f t="shared" si="31"/>
        <v>0</v>
      </c>
      <c r="Q168" s="180">
        <v>0</v>
      </c>
      <c r="R168" s="180">
        <f t="shared" si="32"/>
        <v>0</v>
      </c>
      <c r="S168" s="180">
        <v>2.3800000000000002E-2</v>
      </c>
      <c r="T168" s="181">
        <f t="shared" si="33"/>
        <v>0.17136000000000001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82" t="s">
        <v>208</v>
      </c>
      <c r="AT168" s="182" t="s">
        <v>144</v>
      </c>
      <c r="AU168" s="182" t="s">
        <v>79</v>
      </c>
      <c r="AY168" s="15" t="s">
        <v>141</v>
      </c>
      <c r="BE168" s="183">
        <f t="shared" si="34"/>
        <v>0</v>
      </c>
      <c r="BF168" s="183">
        <f t="shared" si="35"/>
        <v>0</v>
      </c>
      <c r="BG168" s="183">
        <f t="shared" si="36"/>
        <v>0</v>
      </c>
      <c r="BH168" s="183">
        <f t="shared" si="37"/>
        <v>0</v>
      </c>
      <c r="BI168" s="183">
        <f t="shared" si="38"/>
        <v>0</v>
      </c>
      <c r="BJ168" s="15" t="s">
        <v>77</v>
      </c>
      <c r="BK168" s="183">
        <f t="shared" si="39"/>
        <v>0</v>
      </c>
      <c r="BL168" s="15" t="s">
        <v>208</v>
      </c>
      <c r="BM168" s="182" t="s">
        <v>368</v>
      </c>
    </row>
    <row r="169" spans="1:65" s="2" customFormat="1" ht="16.5" customHeight="1" x14ac:dyDescent="0.2">
      <c r="A169" s="32"/>
      <c r="B169" s="33"/>
      <c r="C169" s="171" t="s">
        <v>369</v>
      </c>
      <c r="D169" s="171" t="s">
        <v>144</v>
      </c>
      <c r="E169" s="172" t="s">
        <v>370</v>
      </c>
      <c r="F169" s="173" t="s">
        <v>371</v>
      </c>
      <c r="G169" s="174" t="s">
        <v>147</v>
      </c>
      <c r="H169" s="175">
        <v>7.2</v>
      </c>
      <c r="I169" s="176"/>
      <c r="J169" s="177">
        <f t="shared" si="30"/>
        <v>0</v>
      </c>
      <c r="K169" s="173" t="s">
        <v>19</v>
      </c>
      <c r="L169" s="37"/>
      <c r="M169" s="178" t="s">
        <v>19</v>
      </c>
      <c r="N169" s="179" t="s">
        <v>40</v>
      </c>
      <c r="O169" s="62"/>
      <c r="P169" s="180">
        <f t="shared" si="31"/>
        <v>0</v>
      </c>
      <c r="Q169" s="180">
        <v>0</v>
      </c>
      <c r="R169" s="180">
        <f t="shared" si="32"/>
        <v>0</v>
      </c>
      <c r="S169" s="180">
        <v>0</v>
      </c>
      <c r="T169" s="181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82" t="s">
        <v>208</v>
      </c>
      <c r="AT169" s="182" t="s">
        <v>144</v>
      </c>
      <c r="AU169" s="182" t="s">
        <v>79</v>
      </c>
      <c r="AY169" s="15" t="s">
        <v>141</v>
      </c>
      <c r="BE169" s="183">
        <f t="shared" si="34"/>
        <v>0</v>
      </c>
      <c r="BF169" s="183">
        <f t="shared" si="35"/>
        <v>0</v>
      </c>
      <c r="BG169" s="183">
        <f t="shared" si="36"/>
        <v>0</v>
      </c>
      <c r="BH169" s="183">
        <f t="shared" si="37"/>
        <v>0</v>
      </c>
      <c r="BI169" s="183">
        <f t="shared" si="38"/>
        <v>0</v>
      </c>
      <c r="BJ169" s="15" t="s">
        <v>77</v>
      </c>
      <c r="BK169" s="183">
        <f t="shared" si="39"/>
        <v>0</v>
      </c>
      <c r="BL169" s="15" t="s">
        <v>208</v>
      </c>
      <c r="BM169" s="182" t="s">
        <v>372</v>
      </c>
    </row>
    <row r="170" spans="1:65" s="2" customFormat="1" ht="16.5" customHeight="1" x14ac:dyDescent="0.2">
      <c r="A170" s="32"/>
      <c r="B170" s="33"/>
      <c r="C170" s="171" t="s">
        <v>373</v>
      </c>
      <c r="D170" s="171" t="s">
        <v>144</v>
      </c>
      <c r="E170" s="172" t="s">
        <v>374</v>
      </c>
      <c r="F170" s="173" t="s">
        <v>375</v>
      </c>
      <c r="G170" s="174" t="s">
        <v>152</v>
      </c>
      <c r="H170" s="175">
        <v>4</v>
      </c>
      <c r="I170" s="176"/>
      <c r="J170" s="177">
        <f t="shared" si="30"/>
        <v>0</v>
      </c>
      <c r="K170" s="173" t="s">
        <v>19</v>
      </c>
      <c r="L170" s="37"/>
      <c r="M170" s="178" t="s">
        <v>19</v>
      </c>
      <c r="N170" s="179" t="s">
        <v>40</v>
      </c>
      <c r="O170" s="62"/>
      <c r="P170" s="180">
        <f t="shared" si="31"/>
        <v>0</v>
      </c>
      <c r="Q170" s="180">
        <v>0</v>
      </c>
      <c r="R170" s="180">
        <f t="shared" si="32"/>
        <v>0</v>
      </c>
      <c r="S170" s="180">
        <v>0</v>
      </c>
      <c r="T170" s="181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82" t="s">
        <v>208</v>
      </c>
      <c r="AT170" s="182" t="s">
        <v>144</v>
      </c>
      <c r="AU170" s="182" t="s">
        <v>79</v>
      </c>
      <c r="AY170" s="15" t="s">
        <v>141</v>
      </c>
      <c r="BE170" s="183">
        <f t="shared" si="34"/>
        <v>0</v>
      </c>
      <c r="BF170" s="183">
        <f t="shared" si="35"/>
        <v>0</v>
      </c>
      <c r="BG170" s="183">
        <f t="shared" si="36"/>
        <v>0</v>
      </c>
      <c r="BH170" s="183">
        <f t="shared" si="37"/>
        <v>0</v>
      </c>
      <c r="BI170" s="183">
        <f t="shared" si="38"/>
        <v>0</v>
      </c>
      <c r="BJ170" s="15" t="s">
        <v>77</v>
      </c>
      <c r="BK170" s="183">
        <f t="shared" si="39"/>
        <v>0</v>
      </c>
      <c r="BL170" s="15" t="s">
        <v>208</v>
      </c>
      <c r="BM170" s="182" t="s">
        <v>376</v>
      </c>
    </row>
    <row r="171" spans="1:65" s="2" customFormat="1" ht="16.5" customHeight="1" x14ac:dyDescent="0.2">
      <c r="A171" s="32"/>
      <c r="B171" s="33"/>
      <c r="C171" s="171" t="s">
        <v>377</v>
      </c>
      <c r="D171" s="171" t="s">
        <v>144</v>
      </c>
      <c r="E171" s="172" t="s">
        <v>378</v>
      </c>
      <c r="F171" s="173" t="s">
        <v>379</v>
      </c>
      <c r="G171" s="174" t="s">
        <v>147</v>
      </c>
      <c r="H171" s="175">
        <v>7.2</v>
      </c>
      <c r="I171" s="176"/>
      <c r="J171" s="177">
        <f t="shared" si="30"/>
        <v>0</v>
      </c>
      <c r="K171" s="173" t="s">
        <v>19</v>
      </c>
      <c r="L171" s="37"/>
      <c r="M171" s="178" t="s">
        <v>19</v>
      </c>
      <c r="N171" s="179" t="s">
        <v>40</v>
      </c>
      <c r="O171" s="62"/>
      <c r="P171" s="180">
        <f t="shared" si="31"/>
        <v>0</v>
      </c>
      <c r="Q171" s="180">
        <v>0</v>
      </c>
      <c r="R171" s="180">
        <f t="shared" si="32"/>
        <v>0</v>
      </c>
      <c r="S171" s="180">
        <v>0</v>
      </c>
      <c r="T171" s="181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82" t="s">
        <v>208</v>
      </c>
      <c r="AT171" s="182" t="s">
        <v>144</v>
      </c>
      <c r="AU171" s="182" t="s">
        <v>79</v>
      </c>
      <c r="AY171" s="15" t="s">
        <v>141</v>
      </c>
      <c r="BE171" s="183">
        <f t="shared" si="34"/>
        <v>0</v>
      </c>
      <c r="BF171" s="183">
        <f t="shared" si="35"/>
        <v>0</v>
      </c>
      <c r="BG171" s="183">
        <f t="shared" si="36"/>
        <v>0</v>
      </c>
      <c r="BH171" s="183">
        <f t="shared" si="37"/>
        <v>0</v>
      </c>
      <c r="BI171" s="183">
        <f t="shared" si="38"/>
        <v>0</v>
      </c>
      <c r="BJ171" s="15" t="s">
        <v>77</v>
      </c>
      <c r="BK171" s="183">
        <f t="shared" si="39"/>
        <v>0</v>
      </c>
      <c r="BL171" s="15" t="s">
        <v>208</v>
      </c>
      <c r="BM171" s="182" t="s">
        <v>380</v>
      </c>
    </row>
    <row r="172" spans="1:65" s="2" customFormat="1" ht="16.5" customHeight="1" x14ac:dyDescent="0.2">
      <c r="A172" s="32"/>
      <c r="B172" s="33"/>
      <c r="C172" s="171" t="s">
        <v>381</v>
      </c>
      <c r="D172" s="171" t="s">
        <v>144</v>
      </c>
      <c r="E172" s="172" t="s">
        <v>382</v>
      </c>
      <c r="F172" s="173" t="s">
        <v>383</v>
      </c>
      <c r="G172" s="174" t="s">
        <v>147</v>
      </c>
      <c r="H172" s="175">
        <v>7.2</v>
      </c>
      <c r="I172" s="176"/>
      <c r="J172" s="177">
        <f t="shared" si="30"/>
        <v>0</v>
      </c>
      <c r="K172" s="173" t="s">
        <v>19</v>
      </c>
      <c r="L172" s="37"/>
      <c r="M172" s="178" t="s">
        <v>19</v>
      </c>
      <c r="N172" s="179" t="s">
        <v>40</v>
      </c>
      <c r="O172" s="62"/>
      <c r="P172" s="180">
        <f t="shared" si="31"/>
        <v>0</v>
      </c>
      <c r="Q172" s="180">
        <v>0</v>
      </c>
      <c r="R172" s="180">
        <f t="shared" si="32"/>
        <v>0</v>
      </c>
      <c r="S172" s="180">
        <v>0</v>
      </c>
      <c r="T172" s="181">
        <f t="shared" si="3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82" t="s">
        <v>208</v>
      </c>
      <c r="AT172" s="182" t="s">
        <v>144</v>
      </c>
      <c r="AU172" s="182" t="s">
        <v>79</v>
      </c>
      <c r="AY172" s="15" t="s">
        <v>141</v>
      </c>
      <c r="BE172" s="183">
        <f t="shared" si="34"/>
        <v>0</v>
      </c>
      <c r="BF172" s="183">
        <f t="shared" si="35"/>
        <v>0</v>
      </c>
      <c r="BG172" s="183">
        <f t="shared" si="36"/>
        <v>0</v>
      </c>
      <c r="BH172" s="183">
        <f t="shared" si="37"/>
        <v>0</v>
      </c>
      <c r="BI172" s="183">
        <f t="shared" si="38"/>
        <v>0</v>
      </c>
      <c r="BJ172" s="15" t="s">
        <v>77</v>
      </c>
      <c r="BK172" s="183">
        <f t="shared" si="39"/>
        <v>0</v>
      </c>
      <c r="BL172" s="15" t="s">
        <v>208</v>
      </c>
      <c r="BM172" s="182" t="s">
        <v>384</v>
      </c>
    </row>
    <row r="173" spans="1:65" s="2" customFormat="1" ht="16.5" customHeight="1" x14ac:dyDescent="0.2">
      <c r="A173" s="32"/>
      <c r="B173" s="33"/>
      <c r="C173" s="171" t="s">
        <v>385</v>
      </c>
      <c r="D173" s="171" t="s">
        <v>144</v>
      </c>
      <c r="E173" s="172" t="s">
        <v>386</v>
      </c>
      <c r="F173" s="173" t="s">
        <v>387</v>
      </c>
      <c r="G173" s="174" t="s">
        <v>152</v>
      </c>
      <c r="H173" s="175">
        <v>4</v>
      </c>
      <c r="I173" s="176"/>
      <c r="J173" s="177">
        <f t="shared" si="30"/>
        <v>0</v>
      </c>
      <c r="K173" s="173" t="s">
        <v>19</v>
      </c>
      <c r="L173" s="37"/>
      <c r="M173" s="178" t="s">
        <v>19</v>
      </c>
      <c r="N173" s="179" t="s">
        <v>40</v>
      </c>
      <c r="O173" s="62"/>
      <c r="P173" s="180">
        <f t="shared" si="31"/>
        <v>0</v>
      </c>
      <c r="Q173" s="180">
        <v>0</v>
      </c>
      <c r="R173" s="180">
        <f t="shared" si="32"/>
        <v>0</v>
      </c>
      <c r="S173" s="180">
        <v>0</v>
      </c>
      <c r="T173" s="181">
        <f t="shared" si="3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82" t="s">
        <v>208</v>
      </c>
      <c r="AT173" s="182" t="s">
        <v>144</v>
      </c>
      <c r="AU173" s="182" t="s">
        <v>79</v>
      </c>
      <c r="AY173" s="15" t="s">
        <v>141</v>
      </c>
      <c r="BE173" s="183">
        <f t="shared" si="34"/>
        <v>0</v>
      </c>
      <c r="BF173" s="183">
        <f t="shared" si="35"/>
        <v>0</v>
      </c>
      <c r="BG173" s="183">
        <f t="shared" si="36"/>
        <v>0</v>
      </c>
      <c r="BH173" s="183">
        <f t="shared" si="37"/>
        <v>0</v>
      </c>
      <c r="BI173" s="183">
        <f t="shared" si="38"/>
        <v>0</v>
      </c>
      <c r="BJ173" s="15" t="s">
        <v>77</v>
      </c>
      <c r="BK173" s="183">
        <f t="shared" si="39"/>
        <v>0</v>
      </c>
      <c r="BL173" s="15" t="s">
        <v>208</v>
      </c>
      <c r="BM173" s="182" t="s">
        <v>388</v>
      </c>
    </row>
    <row r="174" spans="1:65" s="2" customFormat="1" ht="24.2" customHeight="1" x14ac:dyDescent="0.2">
      <c r="A174" s="32"/>
      <c r="B174" s="33"/>
      <c r="C174" s="171" t="s">
        <v>389</v>
      </c>
      <c r="D174" s="171" t="s">
        <v>144</v>
      </c>
      <c r="E174" s="172" t="s">
        <v>390</v>
      </c>
      <c r="F174" s="173" t="s">
        <v>391</v>
      </c>
      <c r="G174" s="174" t="s">
        <v>185</v>
      </c>
      <c r="H174" s="175">
        <v>0.72799999999999998</v>
      </c>
      <c r="I174" s="176"/>
      <c r="J174" s="177">
        <f t="shared" si="30"/>
        <v>0</v>
      </c>
      <c r="K174" s="173" t="s">
        <v>19</v>
      </c>
      <c r="L174" s="37"/>
      <c r="M174" s="178" t="s">
        <v>19</v>
      </c>
      <c r="N174" s="179" t="s">
        <v>40</v>
      </c>
      <c r="O174" s="62"/>
      <c r="P174" s="180">
        <f t="shared" si="31"/>
        <v>0</v>
      </c>
      <c r="Q174" s="180">
        <v>0</v>
      </c>
      <c r="R174" s="180">
        <f t="shared" si="32"/>
        <v>0</v>
      </c>
      <c r="S174" s="180">
        <v>0</v>
      </c>
      <c r="T174" s="181">
        <f t="shared" si="3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82" t="s">
        <v>208</v>
      </c>
      <c r="AT174" s="182" t="s">
        <v>144</v>
      </c>
      <c r="AU174" s="182" t="s">
        <v>79</v>
      </c>
      <c r="AY174" s="15" t="s">
        <v>141</v>
      </c>
      <c r="BE174" s="183">
        <f t="shared" si="34"/>
        <v>0</v>
      </c>
      <c r="BF174" s="183">
        <f t="shared" si="35"/>
        <v>0</v>
      </c>
      <c r="BG174" s="183">
        <f t="shared" si="36"/>
        <v>0</v>
      </c>
      <c r="BH174" s="183">
        <f t="shared" si="37"/>
        <v>0</v>
      </c>
      <c r="BI174" s="183">
        <f t="shared" si="38"/>
        <v>0</v>
      </c>
      <c r="BJ174" s="15" t="s">
        <v>77</v>
      </c>
      <c r="BK174" s="183">
        <f t="shared" si="39"/>
        <v>0</v>
      </c>
      <c r="BL174" s="15" t="s">
        <v>208</v>
      </c>
      <c r="BM174" s="182" t="s">
        <v>392</v>
      </c>
    </row>
    <row r="175" spans="1:65" s="12" customFormat="1" ht="22.9" customHeight="1" x14ac:dyDescent="0.2">
      <c r="B175" s="155"/>
      <c r="C175" s="156"/>
      <c r="D175" s="157" t="s">
        <v>68</v>
      </c>
      <c r="E175" s="169" t="s">
        <v>393</v>
      </c>
      <c r="F175" s="169" t="s">
        <v>394</v>
      </c>
      <c r="G175" s="156"/>
      <c r="H175" s="156"/>
      <c r="I175" s="159"/>
      <c r="J175" s="170">
        <f>BK175</f>
        <v>0</v>
      </c>
      <c r="K175" s="156"/>
      <c r="L175" s="161"/>
      <c r="M175" s="162"/>
      <c r="N175" s="163"/>
      <c r="O175" s="163"/>
      <c r="P175" s="164">
        <f>SUM(P176:P177)</f>
        <v>0</v>
      </c>
      <c r="Q175" s="163"/>
      <c r="R175" s="164">
        <f>SUM(R176:R177)</f>
        <v>0</v>
      </c>
      <c r="S175" s="163"/>
      <c r="T175" s="165">
        <f>SUM(T176:T177)</f>
        <v>2.2239999999999999E-2</v>
      </c>
      <c r="AR175" s="166" t="s">
        <v>79</v>
      </c>
      <c r="AT175" s="167" t="s">
        <v>68</v>
      </c>
      <c r="AU175" s="167" t="s">
        <v>77</v>
      </c>
      <c r="AY175" s="166" t="s">
        <v>141</v>
      </c>
      <c r="BK175" s="168">
        <f>SUM(BK176:BK177)</f>
        <v>0</v>
      </c>
    </row>
    <row r="176" spans="1:65" s="2" customFormat="1" ht="16.5" customHeight="1" x14ac:dyDescent="0.2">
      <c r="A176" s="32"/>
      <c r="B176" s="33"/>
      <c r="C176" s="171" t="s">
        <v>395</v>
      </c>
      <c r="D176" s="171" t="s">
        <v>144</v>
      </c>
      <c r="E176" s="172" t="s">
        <v>396</v>
      </c>
      <c r="F176" s="173" t="s">
        <v>397</v>
      </c>
      <c r="G176" s="174" t="s">
        <v>152</v>
      </c>
      <c r="H176" s="175">
        <v>30</v>
      </c>
      <c r="I176" s="176"/>
      <c r="J176" s="177">
        <f>ROUND(I176*H176,2)</f>
        <v>0</v>
      </c>
      <c r="K176" s="173" t="s">
        <v>19</v>
      </c>
      <c r="L176" s="37"/>
      <c r="M176" s="178" t="s">
        <v>19</v>
      </c>
      <c r="N176" s="179" t="s">
        <v>40</v>
      </c>
      <c r="O176" s="62"/>
      <c r="P176" s="180">
        <f>O176*H176</f>
        <v>0</v>
      </c>
      <c r="Q176" s="180">
        <v>0</v>
      </c>
      <c r="R176" s="180">
        <f>Q176*H176</f>
        <v>0</v>
      </c>
      <c r="S176" s="180">
        <v>4.8000000000000001E-5</v>
      </c>
      <c r="T176" s="181">
        <f>S176*H176</f>
        <v>1.4400000000000001E-3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82" t="s">
        <v>208</v>
      </c>
      <c r="AT176" s="182" t="s">
        <v>144</v>
      </c>
      <c r="AU176" s="182" t="s">
        <v>79</v>
      </c>
      <c r="AY176" s="15" t="s">
        <v>141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5" t="s">
        <v>77</v>
      </c>
      <c r="BK176" s="183">
        <f>ROUND(I176*H176,2)</f>
        <v>0</v>
      </c>
      <c r="BL176" s="15" t="s">
        <v>208</v>
      </c>
      <c r="BM176" s="182" t="s">
        <v>398</v>
      </c>
    </row>
    <row r="177" spans="1:65" s="2" customFormat="1" ht="24.2" customHeight="1" x14ac:dyDescent="0.2">
      <c r="A177" s="32"/>
      <c r="B177" s="33"/>
      <c r="C177" s="171" t="s">
        <v>399</v>
      </c>
      <c r="D177" s="171" t="s">
        <v>144</v>
      </c>
      <c r="E177" s="172" t="s">
        <v>400</v>
      </c>
      <c r="F177" s="173" t="s">
        <v>401</v>
      </c>
      <c r="G177" s="174" t="s">
        <v>152</v>
      </c>
      <c r="H177" s="175">
        <v>16</v>
      </c>
      <c r="I177" s="176"/>
      <c r="J177" s="177">
        <f>ROUND(I177*H177,2)</f>
        <v>0</v>
      </c>
      <c r="K177" s="173" t="s">
        <v>19</v>
      </c>
      <c r="L177" s="37"/>
      <c r="M177" s="178" t="s">
        <v>19</v>
      </c>
      <c r="N177" s="179" t="s">
        <v>40</v>
      </c>
      <c r="O177" s="62"/>
      <c r="P177" s="180">
        <f>O177*H177</f>
        <v>0</v>
      </c>
      <c r="Q177" s="180">
        <v>0</v>
      </c>
      <c r="R177" s="180">
        <f>Q177*H177</f>
        <v>0</v>
      </c>
      <c r="S177" s="180">
        <v>1.2999999999999999E-3</v>
      </c>
      <c r="T177" s="181">
        <f>S177*H177</f>
        <v>2.0799999999999999E-2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82" t="s">
        <v>208</v>
      </c>
      <c r="AT177" s="182" t="s">
        <v>144</v>
      </c>
      <c r="AU177" s="182" t="s">
        <v>79</v>
      </c>
      <c r="AY177" s="15" t="s">
        <v>141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5" t="s">
        <v>77</v>
      </c>
      <c r="BK177" s="183">
        <f>ROUND(I177*H177,2)</f>
        <v>0</v>
      </c>
      <c r="BL177" s="15" t="s">
        <v>208</v>
      </c>
      <c r="BM177" s="182" t="s">
        <v>402</v>
      </c>
    </row>
    <row r="178" spans="1:65" s="12" customFormat="1" ht="22.9" customHeight="1" x14ac:dyDescent="0.2">
      <c r="B178" s="155"/>
      <c r="C178" s="156"/>
      <c r="D178" s="157" t="s">
        <v>68</v>
      </c>
      <c r="E178" s="169" t="s">
        <v>403</v>
      </c>
      <c r="F178" s="169" t="s">
        <v>404</v>
      </c>
      <c r="G178" s="156"/>
      <c r="H178" s="156"/>
      <c r="I178" s="159"/>
      <c r="J178" s="170">
        <f>BK178</f>
        <v>0</v>
      </c>
      <c r="K178" s="156"/>
      <c r="L178" s="161"/>
      <c r="M178" s="162"/>
      <c r="N178" s="163"/>
      <c r="O178" s="163"/>
      <c r="P178" s="164">
        <f>SUM(P179:P186)</f>
        <v>0</v>
      </c>
      <c r="Q178" s="163"/>
      <c r="R178" s="164">
        <f>SUM(R179:R186)</f>
        <v>5.5533599999999995E-2</v>
      </c>
      <c r="S178" s="163"/>
      <c r="T178" s="165">
        <f>SUM(T179:T186)</f>
        <v>2.1264075</v>
      </c>
      <c r="AR178" s="166" t="s">
        <v>79</v>
      </c>
      <c r="AT178" s="167" t="s">
        <v>68</v>
      </c>
      <c r="AU178" s="167" t="s">
        <v>77</v>
      </c>
      <c r="AY178" s="166" t="s">
        <v>141</v>
      </c>
      <c r="BK178" s="168">
        <f>SUM(BK179:BK186)</f>
        <v>0</v>
      </c>
    </row>
    <row r="179" spans="1:65" s="2" customFormat="1" ht="33" customHeight="1" x14ac:dyDescent="0.2">
      <c r="A179" s="32"/>
      <c r="B179" s="33"/>
      <c r="C179" s="171" t="s">
        <v>405</v>
      </c>
      <c r="D179" s="171" t="s">
        <v>144</v>
      </c>
      <c r="E179" s="172" t="s">
        <v>406</v>
      </c>
      <c r="F179" s="173" t="s">
        <v>407</v>
      </c>
      <c r="G179" s="174" t="s">
        <v>147</v>
      </c>
      <c r="H179" s="175">
        <v>58.841999999999999</v>
      </c>
      <c r="I179" s="176"/>
      <c r="J179" s="177">
        <f>ROUND(I179*H179,2)</f>
        <v>0</v>
      </c>
      <c r="K179" s="173" t="s">
        <v>19</v>
      </c>
      <c r="L179" s="37"/>
      <c r="M179" s="178" t="s">
        <v>19</v>
      </c>
      <c r="N179" s="179" t="s">
        <v>40</v>
      </c>
      <c r="O179" s="62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82" t="s">
        <v>208</v>
      </c>
      <c r="AT179" s="182" t="s">
        <v>144</v>
      </c>
      <c r="AU179" s="182" t="s">
        <v>79</v>
      </c>
      <c r="AY179" s="15" t="s">
        <v>141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5" t="s">
        <v>77</v>
      </c>
      <c r="BK179" s="183">
        <f>ROUND(I179*H179,2)</f>
        <v>0</v>
      </c>
      <c r="BL179" s="15" t="s">
        <v>208</v>
      </c>
      <c r="BM179" s="182" t="s">
        <v>408</v>
      </c>
    </row>
    <row r="180" spans="1:65" s="2" customFormat="1" ht="16.5" customHeight="1" x14ac:dyDescent="0.2">
      <c r="A180" s="32"/>
      <c r="B180" s="33"/>
      <c r="C180" s="171" t="s">
        <v>409</v>
      </c>
      <c r="D180" s="171" t="s">
        <v>144</v>
      </c>
      <c r="E180" s="172" t="s">
        <v>410</v>
      </c>
      <c r="F180" s="173" t="s">
        <v>411</v>
      </c>
      <c r="G180" s="174" t="s">
        <v>147</v>
      </c>
      <c r="H180" s="175">
        <v>58.841999999999999</v>
      </c>
      <c r="I180" s="176"/>
      <c r="J180" s="177">
        <f>ROUND(I180*H180,2)</f>
        <v>0</v>
      </c>
      <c r="K180" s="173" t="s">
        <v>19</v>
      </c>
      <c r="L180" s="37"/>
      <c r="M180" s="178" t="s">
        <v>19</v>
      </c>
      <c r="N180" s="179" t="s">
        <v>40</v>
      </c>
      <c r="O180" s="62"/>
      <c r="P180" s="180">
        <f>O180*H180</f>
        <v>0</v>
      </c>
      <c r="Q180" s="180">
        <v>1E-4</v>
      </c>
      <c r="R180" s="180">
        <f>Q180*H180</f>
        <v>5.8842E-3</v>
      </c>
      <c r="S180" s="180">
        <v>0</v>
      </c>
      <c r="T180" s="18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82" t="s">
        <v>208</v>
      </c>
      <c r="AT180" s="182" t="s">
        <v>144</v>
      </c>
      <c r="AU180" s="182" t="s">
        <v>79</v>
      </c>
      <c r="AY180" s="15" t="s">
        <v>141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5" t="s">
        <v>77</v>
      </c>
      <c r="BK180" s="183">
        <f>ROUND(I180*H180,2)</f>
        <v>0</v>
      </c>
      <c r="BL180" s="15" t="s">
        <v>208</v>
      </c>
      <c r="BM180" s="182" t="s">
        <v>412</v>
      </c>
    </row>
    <row r="181" spans="1:65" s="2" customFormat="1" ht="16.5" customHeight="1" x14ac:dyDescent="0.2">
      <c r="A181" s="32"/>
      <c r="B181" s="33"/>
      <c r="C181" s="171" t="s">
        <v>413</v>
      </c>
      <c r="D181" s="171" t="s">
        <v>144</v>
      </c>
      <c r="E181" s="172" t="s">
        <v>414</v>
      </c>
      <c r="F181" s="173" t="s">
        <v>415</v>
      </c>
      <c r="G181" s="174" t="s">
        <v>147</v>
      </c>
      <c r="H181" s="175">
        <v>58.841999999999999</v>
      </c>
      <c r="I181" s="176"/>
      <c r="J181" s="177">
        <f>ROUND(I181*H181,2)</f>
        <v>0</v>
      </c>
      <c r="K181" s="173" t="s">
        <v>19</v>
      </c>
      <c r="L181" s="37"/>
      <c r="M181" s="178" t="s">
        <v>19</v>
      </c>
      <c r="N181" s="179" t="s">
        <v>40</v>
      </c>
      <c r="O181" s="62"/>
      <c r="P181" s="180">
        <f>O181*H181</f>
        <v>0</v>
      </c>
      <c r="Q181" s="180">
        <v>6.9999999999999999E-4</v>
      </c>
      <c r="R181" s="180">
        <f>Q181*H181</f>
        <v>4.1189400000000001E-2</v>
      </c>
      <c r="S181" s="180">
        <v>0</v>
      </c>
      <c r="T181" s="18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82" t="s">
        <v>208</v>
      </c>
      <c r="AT181" s="182" t="s">
        <v>144</v>
      </c>
      <c r="AU181" s="182" t="s">
        <v>79</v>
      </c>
      <c r="AY181" s="15" t="s">
        <v>141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5" t="s">
        <v>77</v>
      </c>
      <c r="BK181" s="183">
        <f>ROUND(I181*H181,2)</f>
        <v>0</v>
      </c>
      <c r="BL181" s="15" t="s">
        <v>208</v>
      </c>
      <c r="BM181" s="182" t="s">
        <v>416</v>
      </c>
    </row>
    <row r="182" spans="1:65" s="2" customFormat="1" ht="24.2" customHeight="1" x14ac:dyDescent="0.2">
      <c r="A182" s="32"/>
      <c r="B182" s="33"/>
      <c r="C182" s="171" t="s">
        <v>417</v>
      </c>
      <c r="D182" s="171" t="s">
        <v>144</v>
      </c>
      <c r="E182" s="172" t="s">
        <v>418</v>
      </c>
      <c r="F182" s="173" t="s">
        <v>419</v>
      </c>
      <c r="G182" s="174" t="s">
        <v>147</v>
      </c>
      <c r="H182" s="175">
        <v>123.27</v>
      </c>
      <c r="I182" s="176"/>
      <c r="J182" s="177">
        <f>ROUND(I182*H182,2)</f>
        <v>0</v>
      </c>
      <c r="K182" s="173" t="s">
        <v>19</v>
      </c>
      <c r="L182" s="37"/>
      <c r="M182" s="178" t="s">
        <v>19</v>
      </c>
      <c r="N182" s="179" t="s">
        <v>40</v>
      </c>
      <c r="O182" s="62"/>
      <c r="P182" s="180">
        <f>O182*H182</f>
        <v>0</v>
      </c>
      <c r="Q182" s="180">
        <v>0</v>
      </c>
      <c r="R182" s="180">
        <f>Q182*H182</f>
        <v>0</v>
      </c>
      <c r="S182" s="180">
        <v>1.7250000000000001E-2</v>
      </c>
      <c r="T182" s="181">
        <f>S182*H182</f>
        <v>2.1264075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82" t="s">
        <v>208</v>
      </c>
      <c r="AT182" s="182" t="s">
        <v>144</v>
      </c>
      <c r="AU182" s="182" t="s">
        <v>79</v>
      </c>
      <c r="AY182" s="15" t="s">
        <v>141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5" t="s">
        <v>77</v>
      </c>
      <c r="BK182" s="183">
        <f>ROUND(I182*H182,2)</f>
        <v>0</v>
      </c>
      <c r="BL182" s="15" t="s">
        <v>208</v>
      </c>
      <c r="BM182" s="182" t="s">
        <v>420</v>
      </c>
    </row>
    <row r="183" spans="1:65" s="2" customFormat="1" ht="24.2" customHeight="1" x14ac:dyDescent="0.2">
      <c r="A183" s="32"/>
      <c r="B183" s="33"/>
      <c r="C183" s="171" t="s">
        <v>421</v>
      </c>
      <c r="D183" s="171" t="s">
        <v>144</v>
      </c>
      <c r="E183" s="172" t="s">
        <v>422</v>
      </c>
      <c r="F183" s="173" t="s">
        <v>423</v>
      </c>
      <c r="G183" s="174" t="s">
        <v>152</v>
      </c>
      <c r="H183" s="175">
        <v>2</v>
      </c>
      <c r="I183" s="176"/>
      <c r="J183" s="177">
        <f>ROUND(I183*H183,2)</f>
        <v>0</v>
      </c>
      <c r="K183" s="173" t="s">
        <v>424</v>
      </c>
      <c r="L183" s="37"/>
      <c r="M183" s="178" t="s">
        <v>19</v>
      </c>
      <c r="N183" s="179" t="s">
        <v>40</v>
      </c>
      <c r="O183" s="62"/>
      <c r="P183" s="180">
        <f>O183*H183</f>
        <v>0</v>
      </c>
      <c r="Q183" s="180">
        <v>3.0000000000000001E-5</v>
      </c>
      <c r="R183" s="180">
        <f>Q183*H183</f>
        <v>6.0000000000000002E-5</v>
      </c>
      <c r="S183" s="180">
        <v>0</v>
      </c>
      <c r="T183" s="18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82" t="s">
        <v>208</v>
      </c>
      <c r="AT183" s="182" t="s">
        <v>144</v>
      </c>
      <c r="AU183" s="182" t="s">
        <v>79</v>
      </c>
      <c r="AY183" s="15" t="s">
        <v>141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5" t="s">
        <v>77</v>
      </c>
      <c r="BK183" s="183">
        <f>ROUND(I183*H183,2)</f>
        <v>0</v>
      </c>
      <c r="BL183" s="15" t="s">
        <v>208</v>
      </c>
      <c r="BM183" s="182" t="s">
        <v>425</v>
      </c>
    </row>
    <row r="184" spans="1:65" s="2" customFormat="1" ht="11.25" x14ac:dyDescent="0.2">
      <c r="A184" s="32"/>
      <c r="B184" s="33"/>
      <c r="C184" s="34"/>
      <c r="D184" s="184" t="s">
        <v>426</v>
      </c>
      <c r="E184" s="34"/>
      <c r="F184" s="185" t="s">
        <v>427</v>
      </c>
      <c r="G184" s="34"/>
      <c r="H184" s="34"/>
      <c r="I184" s="186"/>
      <c r="J184" s="34"/>
      <c r="K184" s="34"/>
      <c r="L184" s="37"/>
      <c r="M184" s="187"/>
      <c r="N184" s="188"/>
      <c r="O184" s="62"/>
      <c r="P184" s="62"/>
      <c r="Q184" s="62"/>
      <c r="R184" s="62"/>
      <c r="S184" s="62"/>
      <c r="T184" s="63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5" t="s">
        <v>426</v>
      </c>
      <c r="AU184" s="15" t="s">
        <v>79</v>
      </c>
    </row>
    <row r="185" spans="1:65" s="2" customFormat="1" ht="16.5" customHeight="1" x14ac:dyDescent="0.2">
      <c r="A185" s="32"/>
      <c r="B185" s="33"/>
      <c r="C185" s="189" t="s">
        <v>428</v>
      </c>
      <c r="D185" s="189" t="s">
        <v>429</v>
      </c>
      <c r="E185" s="190" t="s">
        <v>430</v>
      </c>
      <c r="F185" s="191" t="s">
        <v>431</v>
      </c>
      <c r="G185" s="192" t="s">
        <v>152</v>
      </c>
      <c r="H185" s="193">
        <v>2</v>
      </c>
      <c r="I185" s="194"/>
      <c r="J185" s="195">
        <f>ROUND(I185*H185,2)</f>
        <v>0</v>
      </c>
      <c r="K185" s="191" t="s">
        <v>424</v>
      </c>
      <c r="L185" s="196"/>
      <c r="M185" s="197" t="s">
        <v>19</v>
      </c>
      <c r="N185" s="198" t="s">
        <v>40</v>
      </c>
      <c r="O185" s="62"/>
      <c r="P185" s="180">
        <f>O185*H185</f>
        <v>0</v>
      </c>
      <c r="Q185" s="180">
        <v>4.1999999999999997E-3</v>
      </c>
      <c r="R185" s="180">
        <f>Q185*H185</f>
        <v>8.3999999999999995E-3</v>
      </c>
      <c r="S185" s="180">
        <v>0</v>
      </c>
      <c r="T185" s="18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82" t="s">
        <v>272</v>
      </c>
      <c r="AT185" s="182" t="s">
        <v>429</v>
      </c>
      <c r="AU185" s="182" t="s">
        <v>79</v>
      </c>
      <c r="AY185" s="15" t="s">
        <v>141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5" t="s">
        <v>77</v>
      </c>
      <c r="BK185" s="183">
        <f>ROUND(I185*H185,2)</f>
        <v>0</v>
      </c>
      <c r="BL185" s="15" t="s">
        <v>208</v>
      </c>
      <c r="BM185" s="182" t="s">
        <v>432</v>
      </c>
    </row>
    <row r="186" spans="1:65" s="2" customFormat="1" ht="37.9" customHeight="1" x14ac:dyDescent="0.2">
      <c r="A186" s="32"/>
      <c r="B186" s="33"/>
      <c r="C186" s="171" t="s">
        <v>433</v>
      </c>
      <c r="D186" s="171" t="s">
        <v>144</v>
      </c>
      <c r="E186" s="172" t="s">
        <v>434</v>
      </c>
      <c r="F186" s="173" t="s">
        <v>435</v>
      </c>
      <c r="G186" s="174" t="s">
        <v>185</v>
      </c>
      <c r="H186" s="175">
        <v>0.81499999999999995</v>
      </c>
      <c r="I186" s="176"/>
      <c r="J186" s="177">
        <f>ROUND(I186*H186,2)</f>
        <v>0</v>
      </c>
      <c r="K186" s="173" t="s">
        <v>19</v>
      </c>
      <c r="L186" s="37"/>
      <c r="M186" s="178" t="s">
        <v>19</v>
      </c>
      <c r="N186" s="179" t="s">
        <v>40</v>
      </c>
      <c r="O186" s="62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82" t="s">
        <v>208</v>
      </c>
      <c r="AT186" s="182" t="s">
        <v>144</v>
      </c>
      <c r="AU186" s="182" t="s">
        <v>79</v>
      </c>
      <c r="AY186" s="15" t="s">
        <v>141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5" t="s">
        <v>77</v>
      </c>
      <c r="BK186" s="183">
        <f>ROUND(I186*H186,2)</f>
        <v>0</v>
      </c>
      <c r="BL186" s="15" t="s">
        <v>208</v>
      </c>
      <c r="BM186" s="182" t="s">
        <v>436</v>
      </c>
    </row>
    <row r="187" spans="1:65" s="12" customFormat="1" ht="22.9" customHeight="1" x14ac:dyDescent="0.2">
      <c r="B187" s="155"/>
      <c r="C187" s="156"/>
      <c r="D187" s="157" t="s">
        <v>68</v>
      </c>
      <c r="E187" s="169" t="s">
        <v>437</v>
      </c>
      <c r="F187" s="169" t="s">
        <v>438</v>
      </c>
      <c r="G187" s="156"/>
      <c r="H187" s="156"/>
      <c r="I187" s="159"/>
      <c r="J187" s="170">
        <f>BK187</f>
        <v>0</v>
      </c>
      <c r="K187" s="156"/>
      <c r="L187" s="161"/>
      <c r="M187" s="162"/>
      <c r="N187" s="163"/>
      <c r="O187" s="163"/>
      <c r="P187" s="164">
        <f>SUM(P188:P191)</f>
        <v>0</v>
      </c>
      <c r="Q187" s="163"/>
      <c r="R187" s="164">
        <f>SUM(R188:R191)</f>
        <v>0</v>
      </c>
      <c r="S187" s="163"/>
      <c r="T187" s="165">
        <f>SUM(T188:T191)</f>
        <v>2.4E-2</v>
      </c>
      <c r="AR187" s="166" t="s">
        <v>79</v>
      </c>
      <c r="AT187" s="167" t="s">
        <v>68</v>
      </c>
      <c r="AU187" s="167" t="s">
        <v>77</v>
      </c>
      <c r="AY187" s="166" t="s">
        <v>141</v>
      </c>
      <c r="BK187" s="168">
        <f>SUM(BK188:BK191)</f>
        <v>0</v>
      </c>
    </row>
    <row r="188" spans="1:65" s="2" customFormat="1" ht="24.2" customHeight="1" x14ac:dyDescent="0.2">
      <c r="A188" s="32"/>
      <c r="B188" s="33"/>
      <c r="C188" s="171" t="s">
        <v>439</v>
      </c>
      <c r="D188" s="171" t="s">
        <v>144</v>
      </c>
      <c r="E188" s="172" t="s">
        <v>440</v>
      </c>
      <c r="F188" s="173" t="s">
        <v>441</v>
      </c>
      <c r="G188" s="174" t="s">
        <v>152</v>
      </c>
      <c r="H188" s="175">
        <v>1</v>
      </c>
      <c r="I188" s="176"/>
      <c r="J188" s="177">
        <f>ROUND(I188*H188,2)</f>
        <v>0</v>
      </c>
      <c r="K188" s="173" t="s">
        <v>19</v>
      </c>
      <c r="L188" s="37"/>
      <c r="M188" s="178" t="s">
        <v>19</v>
      </c>
      <c r="N188" s="179" t="s">
        <v>40</v>
      </c>
      <c r="O188" s="62"/>
      <c r="P188" s="180">
        <f>O188*H188</f>
        <v>0</v>
      </c>
      <c r="Q188" s="180">
        <v>0</v>
      </c>
      <c r="R188" s="180">
        <f>Q188*H188</f>
        <v>0</v>
      </c>
      <c r="S188" s="180">
        <v>2.4E-2</v>
      </c>
      <c r="T188" s="181">
        <f>S188*H188</f>
        <v>2.4E-2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82" t="s">
        <v>208</v>
      </c>
      <c r="AT188" s="182" t="s">
        <v>144</v>
      </c>
      <c r="AU188" s="182" t="s">
        <v>79</v>
      </c>
      <c r="AY188" s="15" t="s">
        <v>141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5" t="s">
        <v>77</v>
      </c>
      <c r="BK188" s="183">
        <f>ROUND(I188*H188,2)</f>
        <v>0</v>
      </c>
      <c r="BL188" s="15" t="s">
        <v>208</v>
      </c>
      <c r="BM188" s="182" t="s">
        <v>442</v>
      </c>
    </row>
    <row r="189" spans="1:65" s="2" customFormat="1" ht="16.5" customHeight="1" x14ac:dyDescent="0.2">
      <c r="A189" s="32"/>
      <c r="B189" s="33"/>
      <c r="C189" s="171" t="s">
        <v>443</v>
      </c>
      <c r="D189" s="171" t="s">
        <v>144</v>
      </c>
      <c r="E189" s="172" t="s">
        <v>444</v>
      </c>
      <c r="F189" s="173" t="s">
        <v>445</v>
      </c>
      <c r="G189" s="174" t="s">
        <v>152</v>
      </c>
      <c r="H189" s="175">
        <v>1</v>
      </c>
      <c r="I189" s="176"/>
      <c r="J189" s="177">
        <f>ROUND(I189*H189,2)</f>
        <v>0</v>
      </c>
      <c r="K189" s="173" t="s">
        <v>19</v>
      </c>
      <c r="L189" s="37"/>
      <c r="M189" s="178" t="s">
        <v>19</v>
      </c>
      <c r="N189" s="179" t="s">
        <v>40</v>
      </c>
      <c r="O189" s="62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82" t="s">
        <v>208</v>
      </c>
      <c r="AT189" s="182" t="s">
        <v>144</v>
      </c>
      <c r="AU189" s="182" t="s">
        <v>79</v>
      </c>
      <c r="AY189" s="15" t="s">
        <v>141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5" t="s">
        <v>77</v>
      </c>
      <c r="BK189" s="183">
        <f>ROUND(I189*H189,2)</f>
        <v>0</v>
      </c>
      <c r="BL189" s="15" t="s">
        <v>208</v>
      </c>
      <c r="BM189" s="182" t="s">
        <v>446</v>
      </c>
    </row>
    <row r="190" spans="1:65" s="2" customFormat="1" ht="24.2" customHeight="1" x14ac:dyDescent="0.2">
      <c r="A190" s="32"/>
      <c r="B190" s="33"/>
      <c r="C190" s="171" t="s">
        <v>447</v>
      </c>
      <c r="D190" s="171" t="s">
        <v>144</v>
      </c>
      <c r="E190" s="172" t="s">
        <v>448</v>
      </c>
      <c r="F190" s="173" t="s">
        <v>449</v>
      </c>
      <c r="G190" s="174" t="s">
        <v>185</v>
      </c>
      <c r="H190" s="175">
        <v>0.8</v>
      </c>
      <c r="I190" s="176"/>
      <c r="J190" s="177">
        <f>ROUND(I190*H190,2)</f>
        <v>0</v>
      </c>
      <c r="K190" s="173" t="s">
        <v>19</v>
      </c>
      <c r="L190" s="37"/>
      <c r="M190" s="178" t="s">
        <v>19</v>
      </c>
      <c r="N190" s="179" t="s">
        <v>40</v>
      </c>
      <c r="O190" s="62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82" t="s">
        <v>208</v>
      </c>
      <c r="AT190" s="182" t="s">
        <v>144</v>
      </c>
      <c r="AU190" s="182" t="s">
        <v>79</v>
      </c>
      <c r="AY190" s="15" t="s">
        <v>141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5" t="s">
        <v>77</v>
      </c>
      <c r="BK190" s="183">
        <f>ROUND(I190*H190,2)</f>
        <v>0</v>
      </c>
      <c r="BL190" s="15" t="s">
        <v>208</v>
      </c>
      <c r="BM190" s="182" t="s">
        <v>450</v>
      </c>
    </row>
    <row r="191" spans="1:65" s="2" customFormat="1" ht="16.5" customHeight="1" x14ac:dyDescent="0.2">
      <c r="A191" s="32"/>
      <c r="B191" s="33"/>
      <c r="C191" s="171" t="s">
        <v>451</v>
      </c>
      <c r="D191" s="171" t="s">
        <v>144</v>
      </c>
      <c r="E191" s="172" t="s">
        <v>452</v>
      </c>
      <c r="F191" s="173" t="s">
        <v>453</v>
      </c>
      <c r="G191" s="174" t="s">
        <v>303</v>
      </c>
      <c r="H191" s="175">
        <v>1</v>
      </c>
      <c r="I191" s="176"/>
      <c r="J191" s="177">
        <f>ROUND(I191*H191,2)</f>
        <v>0</v>
      </c>
      <c r="K191" s="173" t="s">
        <v>19</v>
      </c>
      <c r="L191" s="37"/>
      <c r="M191" s="178" t="s">
        <v>19</v>
      </c>
      <c r="N191" s="179" t="s">
        <v>40</v>
      </c>
      <c r="O191" s="62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82" t="s">
        <v>208</v>
      </c>
      <c r="AT191" s="182" t="s">
        <v>144</v>
      </c>
      <c r="AU191" s="182" t="s">
        <v>79</v>
      </c>
      <c r="AY191" s="15" t="s">
        <v>141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5" t="s">
        <v>77</v>
      </c>
      <c r="BK191" s="183">
        <f>ROUND(I191*H191,2)</f>
        <v>0</v>
      </c>
      <c r="BL191" s="15" t="s">
        <v>208</v>
      </c>
      <c r="BM191" s="182" t="s">
        <v>454</v>
      </c>
    </row>
    <row r="192" spans="1:65" s="12" customFormat="1" ht="22.9" customHeight="1" x14ac:dyDescent="0.2">
      <c r="B192" s="155"/>
      <c r="C192" s="156"/>
      <c r="D192" s="157" t="s">
        <v>68</v>
      </c>
      <c r="E192" s="169" t="s">
        <v>455</v>
      </c>
      <c r="F192" s="169" t="s">
        <v>456</v>
      </c>
      <c r="G192" s="156"/>
      <c r="H192" s="156"/>
      <c r="I192" s="159"/>
      <c r="J192" s="170">
        <f>BK192</f>
        <v>0</v>
      </c>
      <c r="K192" s="156"/>
      <c r="L192" s="161"/>
      <c r="M192" s="162"/>
      <c r="N192" s="163"/>
      <c r="O192" s="163"/>
      <c r="P192" s="164">
        <f>P193</f>
        <v>0</v>
      </c>
      <c r="Q192" s="163"/>
      <c r="R192" s="164">
        <f>R193</f>
        <v>0</v>
      </c>
      <c r="S192" s="163"/>
      <c r="T192" s="165">
        <f>T193</f>
        <v>1.2999999999999999E-2</v>
      </c>
      <c r="AR192" s="166" t="s">
        <v>79</v>
      </c>
      <c r="AT192" s="167" t="s">
        <v>68</v>
      </c>
      <c r="AU192" s="167" t="s">
        <v>77</v>
      </c>
      <c r="AY192" s="166" t="s">
        <v>141</v>
      </c>
      <c r="BK192" s="168">
        <f>BK193</f>
        <v>0</v>
      </c>
    </row>
    <row r="193" spans="1:65" s="2" customFormat="1" ht="16.5" customHeight="1" x14ac:dyDescent="0.2">
      <c r="A193" s="32"/>
      <c r="B193" s="33"/>
      <c r="C193" s="171" t="s">
        <v>457</v>
      </c>
      <c r="D193" s="171" t="s">
        <v>144</v>
      </c>
      <c r="E193" s="172" t="s">
        <v>458</v>
      </c>
      <c r="F193" s="173" t="s">
        <v>459</v>
      </c>
      <c r="G193" s="174" t="s">
        <v>152</v>
      </c>
      <c r="H193" s="175">
        <v>1</v>
      </c>
      <c r="I193" s="176"/>
      <c r="J193" s="177">
        <f>ROUND(I193*H193,2)</f>
        <v>0</v>
      </c>
      <c r="K193" s="173" t="s">
        <v>19</v>
      </c>
      <c r="L193" s="37"/>
      <c r="M193" s="178" t="s">
        <v>19</v>
      </c>
      <c r="N193" s="179" t="s">
        <v>40</v>
      </c>
      <c r="O193" s="62"/>
      <c r="P193" s="180">
        <f>O193*H193</f>
        <v>0</v>
      </c>
      <c r="Q193" s="180">
        <v>0</v>
      </c>
      <c r="R193" s="180">
        <f>Q193*H193</f>
        <v>0</v>
      </c>
      <c r="S193" s="180">
        <v>1.2999999999999999E-2</v>
      </c>
      <c r="T193" s="181">
        <f>S193*H193</f>
        <v>1.2999999999999999E-2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82" t="s">
        <v>208</v>
      </c>
      <c r="AT193" s="182" t="s">
        <v>144</v>
      </c>
      <c r="AU193" s="182" t="s">
        <v>79</v>
      </c>
      <c r="AY193" s="15" t="s">
        <v>141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5" t="s">
        <v>77</v>
      </c>
      <c r="BK193" s="183">
        <f>ROUND(I193*H193,2)</f>
        <v>0</v>
      </c>
      <c r="BL193" s="15" t="s">
        <v>208</v>
      </c>
      <c r="BM193" s="182" t="s">
        <v>460</v>
      </c>
    </row>
    <row r="194" spans="1:65" s="12" customFormat="1" ht="22.9" customHeight="1" x14ac:dyDescent="0.2">
      <c r="B194" s="155"/>
      <c r="C194" s="156"/>
      <c r="D194" s="157" t="s">
        <v>68</v>
      </c>
      <c r="E194" s="169" t="s">
        <v>461</v>
      </c>
      <c r="F194" s="169" t="s">
        <v>462</v>
      </c>
      <c r="G194" s="156"/>
      <c r="H194" s="156"/>
      <c r="I194" s="159"/>
      <c r="J194" s="170">
        <f>BK194</f>
        <v>0</v>
      </c>
      <c r="K194" s="156"/>
      <c r="L194" s="161"/>
      <c r="M194" s="162"/>
      <c r="N194" s="163"/>
      <c r="O194" s="163"/>
      <c r="P194" s="164">
        <f>SUM(P195:P203)</f>
        <v>0</v>
      </c>
      <c r="Q194" s="163"/>
      <c r="R194" s="164">
        <f>SUM(R195:R203)</f>
        <v>12.560445</v>
      </c>
      <c r="S194" s="163"/>
      <c r="T194" s="165">
        <f>SUM(T195:T203)</f>
        <v>15.389776799999998</v>
      </c>
      <c r="AR194" s="166" t="s">
        <v>79</v>
      </c>
      <c r="AT194" s="167" t="s">
        <v>68</v>
      </c>
      <c r="AU194" s="167" t="s">
        <v>77</v>
      </c>
      <c r="AY194" s="166" t="s">
        <v>141</v>
      </c>
      <c r="BK194" s="168">
        <f>SUM(BK195:BK203)</f>
        <v>0</v>
      </c>
    </row>
    <row r="195" spans="1:65" s="2" customFormat="1" ht="16.5" customHeight="1" x14ac:dyDescent="0.2">
      <c r="A195" s="32"/>
      <c r="B195" s="33"/>
      <c r="C195" s="171" t="s">
        <v>463</v>
      </c>
      <c r="D195" s="171" t="s">
        <v>144</v>
      </c>
      <c r="E195" s="172" t="s">
        <v>464</v>
      </c>
      <c r="F195" s="173" t="s">
        <v>465</v>
      </c>
      <c r="G195" s="174" t="s">
        <v>147</v>
      </c>
      <c r="H195" s="175">
        <v>242.68</v>
      </c>
      <c r="I195" s="176"/>
      <c r="J195" s="177">
        <f t="shared" ref="J195:J203" si="40">ROUND(I195*H195,2)</f>
        <v>0</v>
      </c>
      <c r="K195" s="173" t="s">
        <v>19</v>
      </c>
      <c r="L195" s="37"/>
      <c r="M195" s="178" t="s">
        <v>19</v>
      </c>
      <c r="N195" s="179" t="s">
        <v>40</v>
      </c>
      <c r="O195" s="62"/>
      <c r="P195" s="180">
        <f t="shared" ref="P195:P203" si="41">O195*H195</f>
        <v>0</v>
      </c>
      <c r="Q195" s="180">
        <v>0</v>
      </c>
      <c r="R195" s="180">
        <f t="shared" ref="R195:R203" si="42">Q195*H195</f>
        <v>0</v>
      </c>
      <c r="S195" s="180">
        <v>0</v>
      </c>
      <c r="T195" s="181">
        <f t="shared" ref="T195:T203" si="43"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82" t="s">
        <v>208</v>
      </c>
      <c r="AT195" s="182" t="s">
        <v>144</v>
      </c>
      <c r="AU195" s="182" t="s">
        <v>79</v>
      </c>
      <c r="AY195" s="15" t="s">
        <v>141</v>
      </c>
      <c r="BE195" s="183">
        <f t="shared" ref="BE195:BE203" si="44">IF(N195="základní",J195,0)</f>
        <v>0</v>
      </c>
      <c r="BF195" s="183">
        <f t="shared" ref="BF195:BF203" si="45">IF(N195="snížená",J195,0)</f>
        <v>0</v>
      </c>
      <c r="BG195" s="183">
        <f t="shared" ref="BG195:BG203" si="46">IF(N195="zákl. přenesená",J195,0)</f>
        <v>0</v>
      </c>
      <c r="BH195" s="183">
        <f t="shared" ref="BH195:BH203" si="47">IF(N195="sníž. přenesená",J195,0)</f>
        <v>0</v>
      </c>
      <c r="BI195" s="183">
        <f t="shared" ref="BI195:BI203" si="48">IF(N195="nulová",J195,0)</f>
        <v>0</v>
      </c>
      <c r="BJ195" s="15" t="s">
        <v>77</v>
      </c>
      <c r="BK195" s="183">
        <f t="shared" ref="BK195:BK203" si="49">ROUND(I195*H195,2)</f>
        <v>0</v>
      </c>
      <c r="BL195" s="15" t="s">
        <v>208</v>
      </c>
      <c r="BM195" s="182" t="s">
        <v>466</v>
      </c>
    </row>
    <row r="196" spans="1:65" s="2" customFormat="1" ht="16.5" customHeight="1" x14ac:dyDescent="0.2">
      <c r="A196" s="32"/>
      <c r="B196" s="33"/>
      <c r="C196" s="171" t="s">
        <v>467</v>
      </c>
      <c r="D196" s="171" t="s">
        <v>144</v>
      </c>
      <c r="E196" s="172" t="s">
        <v>468</v>
      </c>
      <c r="F196" s="173" t="s">
        <v>469</v>
      </c>
      <c r="G196" s="174" t="s">
        <v>147</v>
      </c>
      <c r="H196" s="175">
        <v>242.68</v>
      </c>
      <c r="I196" s="176"/>
      <c r="J196" s="177">
        <f t="shared" si="40"/>
        <v>0</v>
      </c>
      <c r="K196" s="173" t="s">
        <v>19</v>
      </c>
      <c r="L196" s="37"/>
      <c r="M196" s="178" t="s">
        <v>19</v>
      </c>
      <c r="N196" s="179" t="s">
        <v>40</v>
      </c>
      <c r="O196" s="62"/>
      <c r="P196" s="180">
        <f t="shared" si="41"/>
        <v>0</v>
      </c>
      <c r="Q196" s="180">
        <v>2.9999999999999997E-4</v>
      </c>
      <c r="R196" s="180">
        <f t="shared" si="42"/>
        <v>7.2803999999999994E-2</v>
      </c>
      <c r="S196" s="180">
        <v>0</v>
      </c>
      <c r="T196" s="181">
        <f t="shared" si="4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82" t="s">
        <v>208</v>
      </c>
      <c r="AT196" s="182" t="s">
        <v>144</v>
      </c>
      <c r="AU196" s="182" t="s">
        <v>79</v>
      </c>
      <c r="AY196" s="15" t="s">
        <v>141</v>
      </c>
      <c r="BE196" s="183">
        <f t="shared" si="44"/>
        <v>0</v>
      </c>
      <c r="BF196" s="183">
        <f t="shared" si="45"/>
        <v>0</v>
      </c>
      <c r="BG196" s="183">
        <f t="shared" si="46"/>
        <v>0</v>
      </c>
      <c r="BH196" s="183">
        <f t="shared" si="47"/>
        <v>0</v>
      </c>
      <c r="BI196" s="183">
        <f t="shared" si="48"/>
        <v>0</v>
      </c>
      <c r="BJ196" s="15" t="s">
        <v>77</v>
      </c>
      <c r="BK196" s="183">
        <f t="shared" si="49"/>
        <v>0</v>
      </c>
      <c r="BL196" s="15" t="s">
        <v>208</v>
      </c>
      <c r="BM196" s="182" t="s">
        <v>470</v>
      </c>
    </row>
    <row r="197" spans="1:65" s="2" customFormat="1" ht="24.2" customHeight="1" x14ac:dyDescent="0.2">
      <c r="A197" s="32"/>
      <c r="B197" s="33"/>
      <c r="C197" s="171" t="s">
        <v>471</v>
      </c>
      <c r="D197" s="171" t="s">
        <v>144</v>
      </c>
      <c r="E197" s="172" t="s">
        <v>472</v>
      </c>
      <c r="F197" s="173" t="s">
        <v>473</v>
      </c>
      <c r="G197" s="174" t="s">
        <v>147</v>
      </c>
      <c r="H197" s="175">
        <v>242.68</v>
      </c>
      <c r="I197" s="176"/>
      <c r="J197" s="177">
        <f t="shared" si="40"/>
        <v>0</v>
      </c>
      <c r="K197" s="173" t="s">
        <v>19</v>
      </c>
      <c r="L197" s="37"/>
      <c r="M197" s="178" t="s">
        <v>19</v>
      </c>
      <c r="N197" s="179" t="s">
        <v>40</v>
      </c>
      <c r="O197" s="62"/>
      <c r="P197" s="180">
        <f t="shared" si="41"/>
        <v>0</v>
      </c>
      <c r="Q197" s="180">
        <v>1.4999999999999999E-2</v>
      </c>
      <c r="R197" s="180">
        <f t="shared" si="42"/>
        <v>3.6402000000000001</v>
      </c>
      <c r="S197" s="180">
        <v>0</v>
      </c>
      <c r="T197" s="181">
        <f t="shared" si="4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82" t="s">
        <v>208</v>
      </c>
      <c r="AT197" s="182" t="s">
        <v>144</v>
      </c>
      <c r="AU197" s="182" t="s">
        <v>79</v>
      </c>
      <c r="AY197" s="15" t="s">
        <v>141</v>
      </c>
      <c r="BE197" s="183">
        <f t="shared" si="44"/>
        <v>0</v>
      </c>
      <c r="BF197" s="183">
        <f t="shared" si="45"/>
        <v>0</v>
      </c>
      <c r="BG197" s="183">
        <f t="shared" si="46"/>
        <v>0</v>
      </c>
      <c r="BH197" s="183">
        <f t="shared" si="47"/>
        <v>0</v>
      </c>
      <c r="BI197" s="183">
        <f t="shared" si="48"/>
        <v>0</v>
      </c>
      <c r="BJ197" s="15" t="s">
        <v>77</v>
      </c>
      <c r="BK197" s="183">
        <f t="shared" si="49"/>
        <v>0</v>
      </c>
      <c r="BL197" s="15" t="s">
        <v>208</v>
      </c>
      <c r="BM197" s="182" t="s">
        <v>474</v>
      </c>
    </row>
    <row r="198" spans="1:65" s="2" customFormat="1" ht="21.75" customHeight="1" x14ac:dyDescent="0.2">
      <c r="A198" s="32"/>
      <c r="B198" s="33"/>
      <c r="C198" s="171" t="s">
        <v>475</v>
      </c>
      <c r="D198" s="171" t="s">
        <v>144</v>
      </c>
      <c r="E198" s="172" t="s">
        <v>476</v>
      </c>
      <c r="F198" s="173" t="s">
        <v>477</v>
      </c>
      <c r="G198" s="174" t="s">
        <v>191</v>
      </c>
      <c r="H198" s="175">
        <v>38</v>
      </c>
      <c r="I198" s="176"/>
      <c r="J198" s="177">
        <f t="shared" si="40"/>
        <v>0</v>
      </c>
      <c r="K198" s="173" t="s">
        <v>19</v>
      </c>
      <c r="L198" s="37"/>
      <c r="M198" s="178" t="s">
        <v>19</v>
      </c>
      <c r="N198" s="179" t="s">
        <v>40</v>
      </c>
      <c r="O198" s="62"/>
      <c r="P198" s="180">
        <f t="shared" si="41"/>
        <v>0</v>
      </c>
      <c r="Q198" s="180">
        <v>7.3999999999999999E-4</v>
      </c>
      <c r="R198" s="180">
        <f t="shared" si="42"/>
        <v>2.8119999999999999E-2</v>
      </c>
      <c r="S198" s="180">
        <v>0</v>
      </c>
      <c r="T198" s="181">
        <f t="shared" si="4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82" t="s">
        <v>208</v>
      </c>
      <c r="AT198" s="182" t="s">
        <v>144</v>
      </c>
      <c r="AU198" s="182" t="s">
        <v>79</v>
      </c>
      <c r="AY198" s="15" t="s">
        <v>141</v>
      </c>
      <c r="BE198" s="183">
        <f t="shared" si="44"/>
        <v>0</v>
      </c>
      <c r="BF198" s="183">
        <f t="shared" si="45"/>
        <v>0</v>
      </c>
      <c r="BG198" s="183">
        <f t="shared" si="46"/>
        <v>0</v>
      </c>
      <c r="BH198" s="183">
        <f t="shared" si="47"/>
        <v>0</v>
      </c>
      <c r="BI198" s="183">
        <f t="shared" si="48"/>
        <v>0</v>
      </c>
      <c r="BJ198" s="15" t="s">
        <v>77</v>
      </c>
      <c r="BK198" s="183">
        <f t="shared" si="49"/>
        <v>0</v>
      </c>
      <c r="BL198" s="15" t="s">
        <v>208</v>
      </c>
      <c r="BM198" s="182" t="s">
        <v>478</v>
      </c>
    </row>
    <row r="199" spans="1:65" s="2" customFormat="1" ht="24.2" customHeight="1" x14ac:dyDescent="0.2">
      <c r="A199" s="32"/>
      <c r="B199" s="33"/>
      <c r="C199" s="189" t="s">
        <v>479</v>
      </c>
      <c r="D199" s="189" t="s">
        <v>429</v>
      </c>
      <c r="E199" s="190" t="s">
        <v>480</v>
      </c>
      <c r="F199" s="191" t="s">
        <v>481</v>
      </c>
      <c r="G199" s="192" t="s">
        <v>147</v>
      </c>
      <c r="H199" s="193">
        <v>6.5549999999999997</v>
      </c>
      <c r="I199" s="194"/>
      <c r="J199" s="195">
        <f t="shared" si="40"/>
        <v>0</v>
      </c>
      <c r="K199" s="191" t="s">
        <v>19</v>
      </c>
      <c r="L199" s="196"/>
      <c r="M199" s="197" t="s">
        <v>19</v>
      </c>
      <c r="N199" s="198" t="s">
        <v>40</v>
      </c>
      <c r="O199" s="62"/>
      <c r="P199" s="180">
        <f t="shared" si="41"/>
        <v>0</v>
      </c>
      <c r="Q199" s="180">
        <v>3.3000000000000002E-2</v>
      </c>
      <c r="R199" s="180">
        <f t="shared" si="42"/>
        <v>0.21631500000000001</v>
      </c>
      <c r="S199" s="180">
        <v>0</v>
      </c>
      <c r="T199" s="181">
        <f t="shared" si="4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82" t="s">
        <v>272</v>
      </c>
      <c r="AT199" s="182" t="s">
        <v>429</v>
      </c>
      <c r="AU199" s="182" t="s">
        <v>79</v>
      </c>
      <c r="AY199" s="15" t="s">
        <v>141</v>
      </c>
      <c r="BE199" s="183">
        <f t="shared" si="44"/>
        <v>0</v>
      </c>
      <c r="BF199" s="183">
        <f t="shared" si="45"/>
        <v>0</v>
      </c>
      <c r="BG199" s="183">
        <f t="shared" si="46"/>
        <v>0</v>
      </c>
      <c r="BH199" s="183">
        <f t="shared" si="47"/>
        <v>0</v>
      </c>
      <c r="BI199" s="183">
        <f t="shared" si="48"/>
        <v>0</v>
      </c>
      <c r="BJ199" s="15" t="s">
        <v>77</v>
      </c>
      <c r="BK199" s="183">
        <f t="shared" si="49"/>
        <v>0</v>
      </c>
      <c r="BL199" s="15" t="s">
        <v>208</v>
      </c>
      <c r="BM199" s="182" t="s">
        <v>482</v>
      </c>
    </row>
    <row r="200" spans="1:65" s="2" customFormat="1" ht="16.5" customHeight="1" x14ac:dyDescent="0.2">
      <c r="A200" s="32"/>
      <c r="B200" s="33"/>
      <c r="C200" s="171" t="s">
        <v>483</v>
      </c>
      <c r="D200" s="171" t="s">
        <v>144</v>
      </c>
      <c r="E200" s="172" t="s">
        <v>484</v>
      </c>
      <c r="F200" s="173" t="s">
        <v>485</v>
      </c>
      <c r="G200" s="174" t="s">
        <v>147</v>
      </c>
      <c r="H200" s="175">
        <v>185.04</v>
      </c>
      <c r="I200" s="176"/>
      <c r="J200" s="177">
        <f t="shared" si="40"/>
        <v>0</v>
      </c>
      <c r="K200" s="173" t="s">
        <v>19</v>
      </c>
      <c r="L200" s="37"/>
      <c r="M200" s="178" t="s">
        <v>19</v>
      </c>
      <c r="N200" s="179" t="s">
        <v>40</v>
      </c>
      <c r="O200" s="62"/>
      <c r="P200" s="180">
        <f t="shared" si="41"/>
        <v>0</v>
      </c>
      <c r="Q200" s="180">
        <v>0</v>
      </c>
      <c r="R200" s="180">
        <f t="shared" si="42"/>
        <v>0</v>
      </c>
      <c r="S200" s="180">
        <v>8.3169999999999994E-2</v>
      </c>
      <c r="T200" s="181">
        <f t="shared" si="43"/>
        <v>15.389776799999998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82" t="s">
        <v>208</v>
      </c>
      <c r="AT200" s="182" t="s">
        <v>144</v>
      </c>
      <c r="AU200" s="182" t="s">
        <v>79</v>
      </c>
      <c r="AY200" s="15" t="s">
        <v>141</v>
      </c>
      <c r="BE200" s="183">
        <f t="shared" si="44"/>
        <v>0</v>
      </c>
      <c r="BF200" s="183">
        <f t="shared" si="45"/>
        <v>0</v>
      </c>
      <c r="BG200" s="183">
        <f t="shared" si="46"/>
        <v>0</v>
      </c>
      <c r="BH200" s="183">
        <f t="shared" si="47"/>
        <v>0</v>
      </c>
      <c r="BI200" s="183">
        <f t="shared" si="48"/>
        <v>0</v>
      </c>
      <c r="BJ200" s="15" t="s">
        <v>77</v>
      </c>
      <c r="BK200" s="183">
        <f t="shared" si="49"/>
        <v>0</v>
      </c>
      <c r="BL200" s="15" t="s">
        <v>208</v>
      </c>
      <c r="BM200" s="182" t="s">
        <v>486</v>
      </c>
    </row>
    <row r="201" spans="1:65" s="2" customFormat="1" ht="24.2" customHeight="1" x14ac:dyDescent="0.2">
      <c r="A201" s="32"/>
      <c r="B201" s="33"/>
      <c r="C201" s="171" t="s">
        <v>487</v>
      </c>
      <c r="D201" s="171" t="s">
        <v>144</v>
      </c>
      <c r="E201" s="172" t="s">
        <v>488</v>
      </c>
      <c r="F201" s="173" t="s">
        <v>489</v>
      </c>
      <c r="G201" s="174" t="s">
        <v>147</v>
      </c>
      <c r="H201" s="175">
        <v>242.68</v>
      </c>
      <c r="I201" s="176"/>
      <c r="J201" s="177">
        <f t="shared" si="40"/>
        <v>0</v>
      </c>
      <c r="K201" s="173" t="s">
        <v>19</v>
      </c>
      <c r="L201" s="37"/>
      <c r="M201" s="178" t="s">
        <v>19</v>
      </c>
      <c r="N201" s="179" t="s">
        <v>40</v>
      </c>
      <c r="O201" s="62"/>
      <c r="P201" s="180">
        <f t="shared" si="41"/>
        <v>0</v>
      </c>
      <c r="Q201" s="180">
        <v>8.9999999999999993E-3</v>
      </c>
      <c r="R201" s="180">
        <f t="shared" si="42"/>
        <v>2.1841200000000001</v>
      </c>
      <c r="S201" s="180">
        <v>0</v>
      </c>
      <c r="T201" s="181">
        <f t="shared" si="4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82" t="s">
        <v>208</v>
      </c>
      <c r="AT201" s="182" t="s">
        <v>144</v>
      </c>
      <c r="AU201" s="182" t="s">
        <v>79</v>
      </c>
      <c r="AY201" s="15" t="s">
        <v>141</v>
      </c>
      <c r="BE201" s="183">
        <f t="shared" si="44"/>
        <v>0</v>
      </c>
      <c r="BF201" s="183">
        <f t="shared" si="45"/>
        <v>0</v>
      </c>
      <c r="BG201" s="183">
        <f t="shared" si="46"/>
        <v>0</v>
      </c>
      <c r="BH201" s="183">
        <f t="shared" si="47"/>
        <v>0</v>
      </c>
      <c r="BI201" s="183">
        <f t="shared" si="48"/>
        <v>0</v>
      </c>
      <c r="BJ201" s="15" t="s">
        <v>77</v>
      </c>
      <c r="BK201" s="183">
        <f t="shared" si="49"/>
        <v>0</v>
      </c>
      <c r="BL201" s="15" t="s">
        <v>208</v>
      </c>
      <c r="BM201" s="182" t="s">
        <v>490</v>
      </c>
    </row>
    <row r="202" spans="1:65" s="2" customFormat="1" ht="16.5" customHeight="1" x14ac:dyDescent="0.2">
      <c r="A202" s="32"/>
      <c r="B202" s="33"/>
      <c r="C202" s="189" t="s">
        <v>491</v>
      </c>
      <c r="D202" s="189" t="s">
        <v>429</v>
      </c>
      <c r="E202" s="190" t="s">
        <v>492</v>
      </c>
      <c r="F202" s="191" t="s">
        <v>493</v>
      </c>
      <c r="G202" s="192" t="s">
        <v>147</v>
      </c>
      <c r="H202" s="193">
        <v>279.08199999999999</v>
      </c>
      <c r="I202" s="194"/>
      <c r="J202" s="195">
        <f t="shared" si="40"/>
        <v>0</v>
      </c>
      <c r="K202" s="191" t="s">
        <v>19</v>
      </c>
      <c r="L202" s="196"/>
      <c r="M202" s="197" t="s">
        <v>19</v>
      </c>
      <c r="N202" s="198" t="s">
        <v>40</v>
      </c>
      <c r="O202" s="62"/>
      <c r="P202" s="180">
        <f t="shared" si="41"/>
        <v>0</v>
      </c>
      <c r="Q202" s="180">
        <v>2.3E-2</v>
      </c>
      <c r="R202" s="180">
        <f t="shared" si="42"/>
        <v>6.4188859999999996</v>
      </c>
      <c r="S202" s="180">
        <v>0</v>
      </c>
      <c r="T202" s="181">
        <f t="shared" si="4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82" t="s">
        <v>272</v>
      </c>
      <c r="AT202" s="182" t="s">
        <v>429</v>
      </c>
      <c r="AU202" s="182" t="s">
        <v>79</v>
      </c>
      <c r="AY202" s="15" t="s">
        <v>141</v>
      </c>
      <c r="BE202" s="183">
        <f t="shared" si="44"/>
        <v>0</v>
      </c>
      <c r="BF202" s="183">
        <f t="shared" si="45"/>
        <v>0</v>
      </c>
      <c r="BG202" s="183">
        <f t="shared" si="46"/>
        <v>0</v>
      </c>
      <c r="BH202" s="183">
        <f t="shared" si="47"/>
        <v>0</v>
      </c>
      <c r="BI202" s="183">
        <f t="shared" si="48"/>
        <v>0</v>
      </c>
      <c r="BJ202" s="15" t="s">
        <v>77</v>
      </c>
      <c r="BK202" s="183">
        <f t="shared" si="49"/>
        <v>0</v>
      </c>
      <c r="BL202" s="15" t="s">
        <v>208</v>
      </c>
      <c r="BM202" s="182" t="s">
        <v>494</v>
      </c>
    </row>
    <row r="203" spans="1:65" s="2" customFormat="1" ht="24.2" customHeight="1" x14ac:dyDescent="0.2">
      <c r="A203" s="32"/>
      <c r="B203" s="33"/>
      <c r="C203" s="171" t="s">
        <v>495</v>
      </c>
      <c r="D203" s="171" t="s">
        <v>144</v>
      </c>
      <c r="E203" s="172" t="s">
        <v>496</v>
      </c>
      <c r="F203" s="173" t="s">
        <v>497</v>
      </c>
      <c r="G203" s="174" t="s">
        <v>185</v>
      </c>
      <c r="H203" s="175">
        <v>12.56</v>
      </c>
      <c r="I203" s="176"/>
      <c r="J203" s="177">
        <f t="shared" si="40"/>
        <v>0</v>
      </c>
      <c r="K203" s="173" t="s">
        <v>19</v>
      </c>
      <c r="L203" s="37"/>
      <c r="M203" s="178" t="s">
        <v>19</v>
      </c>
      <c r="N203" s="179" t="s">
        <v>40</v>
      </c>
      <c r="O203" s="62"/>
      <c r="P203" s="180">
        <f t="shared" si="41"/>
        <v>0</v>
      </c>
      <c r="Q203" s="180">
        <v>0</v>
      </c>
      <c r="R203" s="180">
        <f t="shared" si="42"/>
        <v>0</v>
      </c>
      <c r="S203" s="180">
        <v>0</v>
      </c>
      <c r="T203" s="181">
        <f t="shared" si="4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82" t="s">
        <v>208</v>
      </c>
      <c r="AT203" s="182" t="s">
        <v>144</v>
      </c>
      <c r="AU203" s="182" t="s">
        <v>79</v>
      </c>
      <c r="AY203" s="15" t="s">
        <v>141</v>
      </c>
      <c r="BE203" s="183">
        <f t="shared" si="44"/>
        <v>0</v>
      </c>
      <c r="BF203" s="183">
        <f t="shared" si="45"/>
        <v>0</v>
      </c>
      <c r="BG203" s="183">
        <f t="shared" si="46"/>
        <v>0</v>
      </c>
      <c r="BH203" s="183">
        <f t="shared" si="47"/>
        <v>0</v>
      </c>
      <c r="BI203" s="183">
        <f t="shared" si="48"/>
        <v>0</v>
      </c>
      <c r="BJ203" s="15" t="s">
        <v>77</v>
      </c>
      <c r="BK203" s="183">
        <f t="shared" si="49"/>
        <v>0</v>
      </c>
      <c r="BL203" s="15" t="s">
        <v>208</v>
      </c>
      <c r="BM203" s="182" t="s">
        <v>498</v>
      </c>
    </row>
    <row r="204" spans="1:65" s="12" customFormat="1" ht="22.9" customHeight="1" x14ac:dyDescent="0.2">
      <c r="B204" s="155"/>
      <c r="C204" s="156"/>
      <c r="D204" s="157" t="s">
        <v>68</v>
      </c>
      <c r="E204" s="169" t="s">
        <v>499</v>
      </c>
      <c r="F204" s="169" t="s">
        <v>500</v>
      </c>
      <c r="G204" s="156"/>
      <c r="H204" s="156"/>
      <c r="I204" s="159"/>
      <c r="J204" s="170">
        <f>BK204</f>
        <v>0</v>
      </c>
      <c r="K204" s="156"/>
      <c r="L204" s="161"/>
      <c r="M204" s="162"/>
      <c r="N204" s="163"/>
      <c r="O204" s="163"/>
      <c r="P204" s="164">
        <f>SUM(P205:P212)</f>
        <v>0</v>
      </c>
      <c r="Q204" s="163"/>
      <c r="R204" s="164">
        <f>SUM(R205:R212)</f>
        <v>8.3309263999999992</v>
      </c>
      <c r="S204" s="163"/>
      <c r="T204" s="165">
        <f>SUM(T205:T212)</f>
        <v>16.0948645</v>
      </c>
      <c r="AR204" s="166" t="s">
        <v>79</v>
      </c>
      <c r="AT204" s="167" t="s">
        <v>68</v>
      </c>
      <c r="AU204" s="167" t="s">
        <v>77</v>
      </c>
      <c r="AY204" s="166" t="s">
        <v>141</v>
      </c>
      <c r="BK204" s="168">
        <f>SUM(BK205:BK212)</f>
        <v>0</v>
      </c>
    </row>
    <row r="205" spans="1:65" s="2" customFormat="1" ht="16.5" customHeight="1" x14ac:dyDescent="0.2">
      <c r="A205" s="32"/>
      <c r="B205" s="33"/>
      <c r="C205" s="171" t="s">
        <v>501</v>
      </c>
      <c r="D205" s="171" t="s">
        <v>144</v>
      </c>
      <c r="E205" s="172" t="s">
        <v>502</v>
      </c>
      <c r="F205" s="173" t="s">
        <v>503</v>
      </c>
      <c r="G205" s="174" t="s">
        <v>147</v>
      </c>
      <c r="H205" s="175">
        <v>210.078</v>
      </c>
      <c r="I205" s="176"/>
      <c r="J205" s="177">
        <f t="shared" ref="J205:J212" si="50">ROUND(I205*H205,2)</f>
        <v>0</v>
      </c>
      <c r="K205" s="173" t="s">
        <v>19</v>
      </c>
      <c r="L205" s="37"/>
      <c r="M205" s="178" t="s">
        <v>19</v>
      </c>
      <c r="N205" s="179" t="s">
        <v>40</v>
      </c>
      <c r="O205" s="62"/>
      <c r="P205" s="180">
        <f t="shared" ref="P205:P212" si="51">O205*H205</f>
        <v>0</v>
      </c>
      <c r="Q205" s="180">
        <v>0</v>
      </c>
      <c r="R205" s="180">
        <f t="shared" ref="R205:R212" si="52">Q205*H205</f>
        <v>0</v>
      </c>
      <c r="S205" s="180">
        <v>0</v>
      </c>
      <c r="T205" s="181">
        <f t="shared" ref="T205:T212" si="53"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82" t="s">
        <v>208</v>
      </c>
      <c r="AT205" s="182" t="s">
        <v>144</v>
      </c>
      <c r="AU205" s="182" t="s">
        <v>79</v>
      </c>
      <c r="AY205" s="15" t="s">
        <v>141</v>
      </c>
      <c r="BE205" s="183">
        <f t="shared" ref="BE205:BE212" si="54">IF(N205="základní",J205,0)</f>
        <v>0</v>
      </c>
      <c r="BF205" s="183">
        <f t="shared" ref="BF205:BF212" si="55">IF(N205="snížená",J205,0)</f>
        <v>0</v>
      </c>
      <c r="BG205" s="183">
        <f t="shared" ref="BG205:BG212" si="56">IF(N205="zákl. přenesená",J205,0)</f>
        <v>0</v>
      </c>
      <c r="BH205" s="183">
        <f t="shared" ref="BH205:BH212" si="57">IF(N205="sníž. přenesená",J205,0)</f>
        <v>0</v>
      </c>
      <c r="BI205" s="183">
        <f t="shared" ref="BI205:BI212" si="58">IF(N205="nulová",J205,0)</f>
        <v>0</v>
      </c>
      <c r="BJ205" s="15" t="s">
        <v>77</v>
      </c>
      <c r="BK205" s="183">
        <f t="shared" ref="BK205:BK212" si="59">ROUND(I205*H205,2)</f>
        <v>0</v>
      </c>
      <c r="BL205" s="15" t="s">
        <v>208</v>
      </c>
      <c r="BM205" s="182" t="s">
        <v>504</v>
      </c>
    </row>
    <row r="206" spans="1:65" s="2" customFormat="1" ht="16.5" customHeight="1" x14ac:dyDescent="0.2">
      <c r="A206" s="32"/>
      <c r="B206" s="33"/>
      <c r="C206" s="171" t="s">
        <v>505</v>
      </c>
      <c r="D206" s="171" t="s">
        <v>144</v>
      </c>
      <c r="E206" s="172" t="s">
        <v>506</v>
      </c>
      <c r="F206" s="173" t="s">
        <v>507</v>
      </c>
      <c r="G206" s="174" t="s">
        <v>147</v>
      </c>
      <c r="H206" s="175">
        <v>210.078</v>
      </c>
      <c r="I206" s="176"/>
      <c r="J206" s="177">
        <f t="shared" si="50"/>
        <v>0</v>
      </c>
      <c r="K206" s="173" t="s">
        <v>19</v>
      </c>
      <c r="L206" s="37"/>
      <c r="M206" s="178" t="s">
        <v>19</v>
      </c>
      <c r="N206" s="179" t="s">
        <v>40</v>
      </c>
      <c r="O206" s="62"/>
      <c r="P206" s="180">
        <f t="shared" si="51"/>
        <v>0</v>
      </c>
      <c r="Q206" s="180">
        <v>2.9999999999999997E-4</v>
      </c>
      <c r="R206" s="180">
        <f t="shared" si="52"/>
        <v>6.3023399999999993E-2</v>
      </c>
      <c r="S206" s="180">
        <v>0</v>
      </c>
      <c r="T206" s="181">
        <f t="shared" si="5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82" t="s">
        <v>208</v>
      </c>
      <c r="AT206" s="182" t="s">
        <v>144</v>
      </c>
      <c r="AU206" s="182" t="s">
        <v>79</v>
      </c>
      <c r="AY206" s="15" t="s">
        <v>141</v>
      </c>
      <c r="BE206" s="183">
        <f t="shared" si="54"/>
        <v>0</v>
      </c>
      <c r="BF206" s="183">
        <f t="shared" si="55"/>
        <v>0</v>
      </c>
      <c r="BG206" s="183">
        <f t="shared" si="56"/>
        <v>0</v>
      </c>
      <c r="BH206" s="183">
        <f t="shared" si="57"/>
        <v>0</v>
      </c>
      <c r="BI206" s="183">
        <f t="shared" si="58"/>
        <v>0</v>
      </c>
      <c r="BJ206" s="15" t="s">
        <v>77</v>
      </c>
      <c r="BK206" s="183">
        <f t="shared" si="59"/>
        <v>0</v>
      </c>
      <c r="BL206" s="15" t="s">
        <v>208</v>
      </c>
      <c r="BM206" s="182" t="s">
        <v>508</v>
      </c>
    </row>
    <row r="207" spans="1:65" s="2" customFormat="1" ht="16.5" customHeight="1" x14ac:dyDescent="0.2">
      <c r="A207" s="32"/>
      <c r="B207" s="33"/>
      <c r="C207" s="171" t="s">
        <v>509</v>
      </c>
      <c r="D207" s="171" t="s">
        <v>144</v>
      </c>
      <c r="E207" s="172" t="s">
        <v>510</v>
      </c>
      <c r="F207" s="173" t="s">
        <v>511</v>
      </c>
      <c r="G207" s="174" t="s">
        <v>147</v>
      </c>
      <c r="H207" s="175">
        <v>335.47800000000001</v>
      </c>
      <c r="I207" s="176"/>
      <c r="J207" s="177">
        <f t="shared" si="50"/>
        <v>0</v>
      </c>
      <c r="K207" s="173" t="s">
        <v>19</v>
      </c>
      <c r="L207" s="37"/>
      <c r="M207" s="178" t="s">
        <v>19</v>
      </c>
      <c r="N207" s="179" t="s">
        <v>40</v>
      </c>
      <c r="O207" s="62"/>
      <c r="P207" s="180">
        <f t="shared" si="51"/>
        <v>0</v>
      </c>
      <c r="Q207" s="180">
        <v>4.4999999999999997E-3</v>
      </c>
      <c r="R207" s="180">
        <f t="shared" si="52"/>
        <v>1.5096509999999999</v>
      </c>
      <c r="S207" s="180">
        <v>0</v>
      </c>
      <c r="T207" s="181">
        <f t="shared" si="5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82" t="s">
        <v>208</v>
      </c>
      <c r="AT207" s="182" t="s">
        <v>144</v>
      </c>
      <c r="AU207" s="182" t="s">
        <v>79</v>
      </c>
      <c r="AY207" s="15" t="s">
        <v>141</v>
      </c>
      <c r="BE207" s="183">
        <f t="shared" si="54"/>
        <v>0</v>
      </c>
      <c r="BF207" s="183">
        <f t="shared" si="55"/>
        <v>0</v>
      </c>
      <c r="BG207" s="183">
        <f t="shared" si="56"/>
        <v>0</v>
      </c>
      <c r="BH207" s="183">
        <f t="shared" si="57"/>
        <v>0</v>
      </c>
      <c r="BI207" s="183">
        <f t="shared" si="58"/>
        <v>0</v>
      </c>
      <c r="BJ207" s="15" t="s">
        <v>77</v>
      </c>
      <c r="BK207" s="183">
        <f t="shared" si="59"/>
        <v>0</v>
      </c>
      <c r="BL207" s="15" t="s">
        <v>208</v>
      </c>
      <c r="BM207" s="182" t="s">
        <v>512</v>
      </c>
    </row>
    <row r="208" spans="1:65" s="2" customFormat="1" ht="16.5" customHeight="1" x14ac:dyDescent="0.2">
      <c r="A208" s="32"/>
      <c r="B208" s="33"/>
      <c r="C208" s="171" t="s">
        <v>513</v>
      </c>
      <c r="D208" s="171" t="s">
        <v>144</v>
      </c>
      <c r="E208" s="172" t="s">
        <v>514</v>
      </c>
      <c r="F208" s="173" t="s">
        <v>515</v>
      </c>
      <c r="G208" s="174" t="s">
        <v>147</v>
      </c>
      <c r="H208" s="175">
        <v>197.483</v>
      </c>
      <c r="I208" s="176"/>
      <c r="J208" s="177">
        <f t="shared" si="50"/>
        <v>0</v>
      </c>
      <c r="K208" s="173" t="s">
        <v>19</v>
      </c>
      <c r="L208" s="37"/>
      <c r="M208" s="178" t="s">
        <v>19</v>
      </c>
      <c r="N208" s="179" t="s">
        <v>40</v>
      </c>
      <c r="O208" s="62"/>
      <c r="P208" s="180">
        <f t="shared" si="51"/>
        <v>0</v>
      </c>
      <c r="Q208" s="180">
        <v>0</v>
      </c>
      <c r="R208" s="180">
        <f t="shared" si="52"/>
        <v>0</v>
      </c>
      <c r="S208" s="180">
        <v>8.1500000000000003E-2</v>
      </c>
      <c r="T208" s="181">
        <f t="shared" si="53"/>
        <v>16.0948645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82" t="s">
        <v>208</v>
      </c>
      <c r="AT208" s="182" t="s">
        <v>144</v>
      </c>
      <c r="AU208" s="182" t="s">
        <v>79</v>
      </c>
      <c r="AY208" s="15" t="s">
        <v>141</v>
      </c>
      <c r="BE208" s="183">
        <f t="shared" si="54"/>
        <v>0</v>
      </c>
      <c r="BF208" s="183">
        <f t="shared" si="55"/>
        <v>0</v>
      </c>
      <c r="BG208" s="183">
        <f t="shared" si="56"/>
        <v>0</v>
      </c>
      <c r="BH208" s="183">
        <f t="shared" si="57"/>
        <v>0</v>
      </c>
      <c r="BI208" s="183">
        <f t="shared" si="58"/>
        <v>0</v>
      </c>
      <c r="BJ208" s="15" t="s">
        <v>77</v>
      </c>
      <c r="BK208" s="183">
        <f t="shared" si="59"/>
        <v>0</v>
      </c>
      <c r="BL208" s="15" t="s">
        <v>208</v>
      </c>
      <c r="BM208" s="182" t="s">
        <v>516</v>
      </c>
    </row>
    <row r="209" spans="1:65" s="2" customFormat="1" ht="24.2" customHeight="1" x14ac:dyDescent="0.2">
      <c r="A209" s="32"/>
      <c r="B209" s="33"/>
      <c r="C209" s="171" t="s">
        <v>517</v>
      </c>
      <c r="D209" s="171" t="s">
        <v>144</v>
      </c>
      <c r="E209" s="172" t="s">
        <v>518</v>
      </c>
      <c r="F209" s="173" t="s">
        <v>519</v>
      </c>
      <c r="G209" s="174" t="s">
        <v>147</v>
      </c>
      <c r="H209" s="175">
        <v>210.078</v>
      </c>
      <c r="I209" s="176"/>
      <c r="J209" s="177">
        <f t="shared" si="50"/>
        <v>0</v>
      </c>
      <c r="K209" s="173" t="s">
        <v>19</v>
      </c>
      <c r="L209" s="37"/>
      <c r="M209" s="178" t="s">
        <v>19</v>
      </c>
      <c r="N209" s="179" t="s">
        <v>40</v>
      </c>
      <c r="O209" s="62"/>
      <c r="P209" s="180">
        <f t="shared" si="51"/>
        <v>0</v>
      </c>
      <c r="Q209" s="180">
        <v>8.9999999999999993E-3</v>
      </c>
      <c r="R209" s="180">
        <f t="shared" si="52"/>
        <v>1.8907019999999999</v>
      </c>
      <c r="S209" s="180">
        <v>0</v>
      </c>
      <c r="T209" s="181">
        <f t="shared" si="5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82" t="s">
        <v>208</v>
      </c>
      <c r="AT209" s="182" t="s">
        <v>144</v>
      </c>
      <c r="AU209" s="182" t="s">
        <v>79</v>
      </c>
      <c r="AY209" s="15" t="s">
        <v>141</v>
      </c>
      <c r="BE209" s="183">
        <f t="shared" si="54"/>
        <v>0</v>
      </c>
      <c r="BF209" s="183">
        <f t="shared" si="55"/>
        <v>0</v>
      </c>
      <c r="BG209" s="183">
        <f t="shared" si="56"/>
        <v>0</v>
      </c>
      <c r="BH209" s="183">
        <f t="shared" si="57"/>
        <v>0</v>
      </c>
      <c r="BI209" s="183">
        <f t="shared" si="58"/>
        <v>0</v>
      </c>
      <c r="BJ209" s="15" t="s">
        <v>77</v>
      </c>
      <c r="BK209" s="183">
        <f t="shared" si="59"/>
        <v>0</v>
      </c>
      <c r="BL209" s="15" t="s">
        <v>208</v>
      </c>
      <c r="BM209" s="182" t="s">
        <v>520</v>
      </c>
    </row>
    <row r="210" spans="1:65" s="2" customFormat="1" ht="16.5" customHeight="1" x14ac:dyDescent="0.2">
      <c r="A210" s="32"/>
      <c r="B210" s="33"/>
      <c r="C210" s="189" t="s">
        <v>521</v>
      </c>
      <c r="D210" s="189" t="s">
        <v>429</v>
      </c>
      <c r="E210" s="190" t="s">
        <v>522</v>
      </c>
      <c r="F210" s="191" t="s">
        <v>523</v>
      </c>
      <c r="G210" s="192" t="s">
        <v>147</v>
      </c>
      <c r="H210" s="193">
        <v>241.59</v>
      </c>
      <c r="I210" s="194"/>
      <c r="J210" s="195">
        <f t="shared" si="50"/>
        <v>0</v>
      </c>
      <c r="K210" s="191" t="s">
        <v>19</v>
      </c>
      <c r="L210" s="196"/>
      <c r="M210" s="197" t="s">
        <v>19</v>
      </c>
      <c r="N210" s="198" t="s">
        <v>40</v>
      </c>
      <c r="O210" s="62"/>
      <c r="P210" s="180">
        <f t="shared" si="51"/>
        <v>0</v>
      </c>
      <c r="Q210" s="180">
        <v>0.02</v>
      </c>
      <c r="R210" s="180">
        <f t="shared" si="52"/>
        <v>4.8318000000000003</v>
      </c>
      <c r="S210" s="180">
        <v>0</v>
      </c>
      <c r="T210" s="181">
        <f t="shared" si="5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82" t="s">
        <v>272</v>
      </c>
      <c r="AT210" s="182" t="s">
        <v>429</v>
      </c>
      <c r="AU210" s="182" t="s">
        <v>79</v>
      </c>
      <c r="AY210" s="15" t="s">
        <v>141</v>
      </c>
      <c r="BE210" s="183">
        <f t="shared" si="54"/>
        <v>0</v>
      </c>
      <c r="BF210" s="183">
        <f t="shared" si="55"/>
        <v>0</v>
      </c>
      <c r="BG210" s="183">
        <f t="shared" si="56"/>
        <v>0</v>
      </c>
      <c r="BH210" s="183">
        <f t="shared" si="57"/>
        <v>0</v>
      </c>
      <c r="BI210" s="183">
        <f t="shared" si="58"/>
        <v>0</v>
      </c>
      <c r="BJ210" s="15" t="s">
        <v>77</v>
      </c>
      <c r="BK210" s="183">
        <f t="shared" si="59"/>
        <v>0</v>
      </c>
      <c r="BL210" s="15" t="s">
        <v>208</v>
      </c>
      <c r="BM210" s="182" t="s">
        <v>524</v>
      </c>
    </row>
    <row r="211" spans="1:65" s="2" customFormat="1" ht="16.5" customHeight="1" x14ac:dyDescent="0.2">
      <c r="A211" s="32"/>
      <c r="B211" s="33"/>
      <c r="C211" s="171" t="s">
        <v>525</v>
      </c>
      <c r="D211" s="171" t="s">
        <v>144</v>
      </c>
      <c r="E211" s="172" t="s">
        <v>526</v>
      </c>
      <c r="F211" s="173" t="s">
        <v>527</v>
      </c>
      <c r="G211" s="174" t="s">
        <v>191</v>
      </c>
      <c r="H211" s="175">
        <v>65</v>
      </c>
      <c r="I211" s="176"/>
      <c r="J211" s="177">
        <f t="shared" si="50"/>
        <v>0</v>
      </c>
      <c r="K211" s="173" t="s">
        <v>19</v>
      </c>
      <c r="L211" s="37"/>
      <c r="M211" s="178" t="s">
        <v>19</v>
      </c>
      <c r="N211" s="179" t="s">
        <v>40</v>
      </c>
      <c r="O211" s="62"/>
      <c r="P211" s="180">
        <f t="shared" si="51"/>
        <v>0</v>
      </c>
      <c r="Q211" s="180">
        <v>5.5000000000000003E-4</v>
      </c>
      <c r="R211" s="180">
        <f t="shared" si="52"/>
        <v>3.5750000000000004E-2</v>
      </c>
      <c r="S211" s="180">
        <v>0</v>
      </c>
      <c r="T211" s="181">
        <f t="shared" si="5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82" t="s">
        <v>208</v>
      </c>
      <c r="AT211" s="182" t="s">
        <v>144</v>
      </c>
      <c r="AU211" s="182" t="s">
        <v>79</v>
      </c>
      <c r="AY211" s="15" t="s">
        <v>141</v>
      </c>
      <c r="BE211" s="183">
        <f t="shared" si="54"/>
        <v>0</v>
      </c>
      <c r="BF211" s="183">
        <f t="shared" si="55"/>
        <v>0</v>
      </c>
      <c r="BG211" s="183">
        <f t="shared" si="56"/>
        <v>0</v>
      </c>
      <c r="BH211" s="183">
        <f t="shared" si="57"/>
        <v>0</v>
      </c>
      <c r="BI211" s="183">
        <f t="shared" si="58"/>
        <v>0</v>
      </c>
      <c r="BJ211" s="15" t="s">
        <v>77</v>
      </c>
      <c r="BK211" s="183">
        <f t="shared" si="59"/>
        <v>0</v>
      </c>
      <c r="BL211" s="15" t="s">
        <v>208</v>
      </c>
      <c r="BM211" s="182" t="s">
        <v>528</v>
      </c>
    </row>
    <row r="212" spans="1:65" s="2" customFormat="1" ht="24.2" customHeight="1" x14ac:dyDescent="0.2">
      <c r="A212" s="32"/>
      <c r="B212" s="33"/>
      <c r="C212" s="171" t="s">
        <v>529</v>
      </c>
      <c r="D212" s="171" t="s">
        <v>144</v>
      </c>
      <c r="E212" s="172" t="s">
        <v>530</v>
      </c>
      <c r="F212" s="173" t="s">
        <v>531</v>
      </c>
      <c r="G212" s="174" t="s">
        <v>185</v>
      </c>
      <c r="H212" s="175">
        <v>6.8209999999999997</v>
      </c>
      <c r="I212" s="176"/>
      <c r="J212" s="177">
        <f t="shared" si="50"/>
        <v>0</v>
      </c>
      <c r="K212" s="173" t="s">
        <v>19</v>
      </c>
      <c r="L212" s="37"/>
      <c r="M212" s="178" t="s">
        <v>19</v>
      </c>
      <c r="N212" s="179" t="s">
        <v>40</v>
      </c>
      <c r="O212" s="62"/>
      <c r="P212" s="180">
        <f t="shared" si="51"/>
        <v>0</v>
      </c>
      <c r="Q212" s="180">
        <v>0</v>
      </c>
      <c r="R212" s="180">
        <f t="shared" si="52"/>
        <v>0</v>
      </c>
      <c r="S212" s="180">
        <v>0</v>
      </c>
      <c r="T212" s="181">
        <f t="shared" si="5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82" t="s">
        <v>208</v>
      </c>
      <c r="AT212" s="182" t="s">
        <v>144</v>
      </c>
      <c r="AU212" s="182" t="s">
        <v>79</v>
      </c>
      <c r="AY212" s="15" t="s">
        <v>141</v>
      </c>
      <c r="BE212" s="183">
        <f t="shared" si="54"/>
        <v>0</v>
      </c>
      <c r="BF212" s="183">
        <f t="shared" si="55"/>
        <v>0</v>
      </c>
      <c r="BG212" s="183">
        <f t="shared" si="56"/>
        <v>0</v>
      </c>
      <c r="BH212" s="183">
        <f t="shared" si="57"/>
        <v>0</v>
      </c>
      <c r="BI212" s="183">
        <f t="shared" si="58"/>
        <v>0</v>
      </c>
      <c r="BJ212" s="15" t="s">
        <v>77</v>
      </c>
      <c r="BK212" s="183">
        <f t="shared" si="59"/>
        <v>0</v>
      </c>
      <c r="BL212" s="15" t="s">
        <v>208</v>
      </c>
      <c r="BM212" s="182" t="s">
        <v>532</v>
      </c>
    </row>
    <row r="213" spans="1:65" s="12" customFormat="1" ht="22.9" customHeight="1" x14ac:dyDescent="0.2">
      <c r="B213" s="155"/>
      <c r="C213" s="156"/>
      <c r="D213" s="157" t="s">
        <v>68</v>
      </c>
      <c r="E213" s="169" t="s">
        <v>533</v>
      </c>
      <c r="F213" s="169" t="s">
        <v>534</v>
      </c>
      <c r="G213" s="156"/>
      <c r="H213" s="156"/>
      <c r="I213" s="159"/>
      <c r="J213" s="170">
        <f>BK213</f>
        <v>0</v>
      </c>
      <c r="K213" s="156"/>
      <c r="L213" s="161"/>
      <c r="M213" s="162"/>
      <c r="N213" s="163"/>
      <c r="O213" s="163"/>
      <c r="P213" s="164">
        <f>SUM(P214:P218)</f>
        <v>0</v>
      </c>
      <c r="Q213" s="163"/>
      <c r="R213" s="164">
        <f>SUM(R214:R218)</f>
        <v>4.8960000000000002E-3</v>
      </c>
      <c r="S213" s="163"/>
      <c r="T213" s="165">
        <f>SUM(T214:T218)</f>
        <v>0</v>
      </c>
      <c r="AR213" s="166" t="s">
        <v>79</v>
      </c>
      <c r="AT213" s="167" t="s">
        <v>68</v>
      </c>
      <c r="AU213" s="167" t="s">
        <v>77</v>
      </c>
      <c r="AY213" s="166" t="s">
        <v>141</v>
      </c>
      <c r="BK213" s="168">
        <f>SUM(BK214:BK218)</f>
        <v>0</v>
      </c>
    </row>
    <row r="214" spans="1:65" s="2" customFormat="1" ht="16.5" customHeight="1" x14ac:dyDescent="0.2">
      <c r="A214" s="32"/>
      <c r="B214" s="33"/>
      <c r="C214" s="171" t="s">
        <v>535</v>
      </c>
      <c r="D214" s="171" t="s">
        <v>144</v>
      </c>
      <c r="E214" s="172" t="s">
        <v>536</v>
      </c>
      <c r="F214" s="173" t="s">
        <v>537</v>
      </c>
      <c r="G214" s="174" t="s">
        <v>147</v>
      </c>
      <c r="H214" s="175">
        <v>7.2</v>
      </c>
      <c r="I214" s="176"/>
      <c r="J214" s="177">
        <f>ROUND(I214*H214,2)</f>
        <v>0</v>
      </c>
      <c r="K214" s="173" t="s">
        <v>19</v>
      </c>
      <c r="L214" s="37"/>
      <c r="M214" s="178" t="s">
        <v>19</v>
      </c>
      <c r="N214" s="179" t="s">
        <v>40</v>
      </c>
      <c r="O214" s="62"/>
      <c r="P214" s="180">
        <f>O214*H214</f>
        <v>0</v>
      </c>
      <c r="Q214" s="180">
        <v>9.0000000000000006E-5</v>
      </c>
      <c r="R214" s="180">
        <f>Q214*H214</f>
        <v>6.4800000000000003E-4</v>
      </c>
      <c r="S214" s="180">
        <v>0</v>
      </c>
      <c r="T214" s="18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82" t="s">
        <v>208</v>
      </c>
      <c r="AT214" s="182" t="s">
        <v>144</v>
      </c>
      <c r="AU214" s="182" t="s">
        <v>79</v>
      </c>
      <c r="AY214" s="15" t="s">
        <v>141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5" t="s">
        <v>77</v>
      </c>
      <c r="BK214" s="183">
        <f>ROUND(I214*H214,2)</f>
        <v>0</v>
      </c>
      <c r="BL214" s="15" t="s">
        <v>208</v>
      </c>
      <c r="BM214" s="182" t="s">
        <v>538</v>
      </c>
    </row>
    <row r="215" spans="1:65" s="2" customFormat="1" ht="16.5" customHeight="1" x14ac:dyDescent="0.2">
      <c r="A215" s="32"/>
      <c r="B215" s="33"/>
      <c r="C215" s="171" t="s">
        <v>539</v>
      </c>
      <c r="D215" s="171" t="s">
        <v>144</v>
      </c>
      <c r="E215" s="172" t="s">
        <v>540</v>
      </c>
      <c r="F215" s="173" t="s">
        <v>541</v>
      </c>
      <c r="G215" s="174" t="s">
        <v>147</v>
      </c>
      <c r="H215" s="175">
        <v>7.2</v>
      </c>
      <c r="I215" s="176"/>
      <c r="J215" s="177">
        <f>ROUND(I215*H215,2)</f>
        <v>0</v>
      </c>
      <c r="K215" s="173" t="s">
        <v>19</v>
      </c>
      <c r="L215" s="37"/>
      <c r="M215" s="178" t="s">
        <v>19</v>
      </c>
      <c r="N215" s="179" t="s">
        <v>40</v>
      </c>
      <c r="O215" s="62"/>
      <c r="P215" s="180">
        <f>O215*H215</f>
        <v>0</v>
      </c>
      <c r="Q215" s="180">
        <v>2.3000000000000001E-4</v>
      </c>
      <c r="R215" s="180">
        <f>Q215*H215</f>
        <v>1.6560000000000001E-3</v>
      </c>
      <c r="S215" s="180">
        <v>0</v>
      </c>
      <c r="T215" s="18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82" t="s">
        <v>208</v>
      </c>
      <c r="AT215" s="182" t="s">
        <v>144</v>
      </c>
      <c r="AU215" s="182" t="s">
        <v>79</v>
      </c>
      <c r="AY215" s="15" t="s">
        <v>141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5" t="s">
        <v>77</v>
      </c>
      <c r="BK215" s="183">
        <f>ROUND(I215*H215,2)</f>
        <v>0</v>
      </c>
      <c r="BL215" s="15" t="s">
        <v>208</v>
      </c>
      <c r="BM215" s="182" t="s">
        <v>542</v>
      </c>
    </row>
    <row r="216" spans="1:65" s="2" customFormat="1" ht="16.5" customHeight="1" x14ac:dyDescent="0.2">
      <c r="A216" s="32"/>
      <c r="B216" s="33"/>
      <c r="C216" s="171" t="s">
        <v>543</v>
      </c>
      <c r="D216" s="171" t="s">
        <v>144</v>
      </c>
      <c r="E216" s="172" t="s">
        <v>544</v>
      </c>
      <c r="F216" s="173" t="s">
        <v>545</v>
      </c>
      <c r="G216" s="174" t="s">
        <v>147</v>
      </c>
      <c r="H216" s="175">
        <v>7.2</v>
      </c>
      <c r="I216" s="176"/>
      <c r="J216" s="177">
        <f>ROUND(I216*H216,2)</f>
        <v>0</v>
      </c>
      <c r="K216" s="173" t="s">
        <v>19</v>
      </c>
      <c r="L216" s="37"/>
      <c r="M216" s="178" t="s">
        <v>19</v>
      </c>
      <c r="N216" s="179" t="s">
        <v>40</v>
      </c>
      <c r="O216" s="62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82" t="s">
        <v>208</v>
      </c>
      <c r="AT216" s="182" t="s">
        <v>144</v>
      </c>
      <c r="AU216" s="182" t="s">
        <v>79</v>
      </c>
      <c r="AY216" s="15" t="s">
        <v>141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5" t="s">
        <v>77</v>
      </c>
      <c r="BK216" s="183">
        <f>ROUND(I216*H216,2)</f>
        <v>0</v>
      </c>
      <c r="BL216" s="15" t="s">
        <v>208</v>
      </c>
      <c r="BM216" s="182" t="s">
        <v>546</v>
      </c>
    </row>
    <row r="217" spans="1:65" s="2" customFormat="1" ht="16.5" customHeight="1" x14ac:dyDescent="0.2">
      <c r="A217" s="32"/>
      <c r="B217" s="33"/>
      <c r="C217" s="171" t="s">
        <v>547</v>
      </c>
      <c r="D217" s="171" t="s">
        <v>144</v>
      </c>
      <c r="E217" s="172" t="s">
        <v>548</v>
      </c>
      <c r="F217" s="173" t="s">
        <v>549</v>
      </c>
      <c r="G217" s="174" t="s">
        <v>147</v>
      </c>
      <c r="H217" s="175">
        <v>7.2</v>
      </c>
      <c r="I217" s="176"/>
      <c r="J217" s="177">
        <f>ROUND(I217*H217,2)</f>
        <v>0</v>
      </c>
      <c r="K217" s="173" t="s">
        <v>19</v>
      </c>
      <c r="L217" s="37"/>
      <c r="M217" s="178" t="s">
        <v>19</v>
      </c>
      <c r="N217" s="179" t="s">
        <v>40</v>
      </c>
      <c r="O217" s="62"/>
      <c r="P217" s="180">
        <f>O217*H217</f>
        <v>0</v>
      </c>
      <c r="Q217" s="180">
        <v>1.6000000000000001E-4</v>
      </c>
      <c r="R217" s="180">
        <f>Q217*H217</f>
        <v>1.152E-3</v>
      </c>
      <c r="S217" s="180">
        <v>0</v>
      </c>
      <c r="T217" s="18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82" t="s">
        <v>208</v>
      </c>
      <c r="AT217" s="182" t="s">
        <v>144</v>
      </c>
      <c r="AU217" s="182" t="s">
        <v>79</v>
      </c>
      <c r="AY217" s="15" t="s">
        <v>141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5" t="s">
        <v>77</v>
      </c>
      <c r="BK217" s="183">
        <f>ROUND(I217*H217,2)</f>
        <v>0</v>
      </c>
      <c r="BL217" s="15" t="s">
        <v>208</v>
      </c>
      <c r="BM217" s="182" t="s">
        <v>550</v>
      </c>
    </row>
    <row r="218" spans="1:65" s="2" customFormat="1" ht="16.5" customHeight="1" x14ac:dyDescent="0.2">
      <c r="A218" s="32"/>
      <c r="B218" s="33"/>
      <c r="C218" s="171" t="s">
        <v>551</v>
      </c>
      <c r="D218" s="171" t="s">
        <v>144</v>
      </c>
      <c r="E218" s="172" t="s">
        <v>552</v>
      </c>
      <c r="F218" s="173" t="s">
        <v>553</v>
      </c>
      <c r="G218" s="174" t="s">
        <v>147</v>
      </c>
      <c r="H218" s="175">
        <v>7.2</v>
      </c>
      <c r="I218" s="176"/>
      <c r="J218" s="177">
        <f>ROUND(I218*H218,2)</f>
        <v>0</v>
      </c>
      <c r="K218" s="173" t="s">
        <v>19</v>
      </c>
      <c r="L218" s="37"/>
      <c r="M218" s="178" t="s">
        <v>19</v>
      </c>
      <c r="N218" s="179" t="s">
        <v>40</v>
      </c>
      <c r="O218" s="62"/>
      <c r="P218" s="180">
        <f>O218*H218</f>
        <v>0</v>
      </c>
      <c r="Q218" s="180">
        <v>2.0000000000000001E-4</v>
      </c>
      <c r="R218" s="180">
        <f>Q218*H218</f>
        <v>1.4400000000000001E-3</v>
      </c>
      <c r="S218" s="180">
        <v>0</v>
      </c>
      <c r="T218" s="18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82" t="s">
        <v>208</v>
      </c>
      <c r="AT218" s="182" t="s">
        <v>144</v>
      </c>
      <c r="AU218" s="182" t="s">
        <v>79</v>
      </c>
      <c r="AY218" s="15" t="s">
        <v>141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5" t="s">
        <v>77</v>
      </c>
      <c r="BK218" s="183">
        <f>ROUND(I218*H218,2)</f>
        <v>0</v>
      </c>
      <c r="BL218" s="15" t="s">
        <v>208</v>
      </c>
      <c r="BM218" s="182" t="s">
        <v>554</v>
      </c>
    </row>
    <row r="219" spans="1:65" s="12" customFormat="1" ht="22.9" customHeight="1" x14ac:dyDescent="0.2">
      <c r="B219" s="155"/>
      <c r="C219" s="156"/>
      <c r="D219" s="157" t="s">
        <v>68</v>
      </c>
      <c r="E219" s="169" t="s">
        <v>555</v>
      </c>
      <c r="F219" s="169" t="s">
        <v>556</v>
      </c>
      <c r="G219" s="156"/>
      <c r="H219" s="156"/>
      <c r="I219" s="159"/>
      <c r="J219" s="170">
        <f>BK219</f>
        <v>0</v>
      </c>
      <c r="K219" s="156"/>
      <c r="L219" s="161"/>
      <c r="M219" s="162"/>
      <c r="N219" s="163"/>
      <c r="O219" s="163"/>
      <c r="P219" s="164">
        <f>SUM(P220:P226)</f>
        <v>0</v>
      </c>
      <c r="Q219" s="163"/>
      <c r="R219" s="164">
        <f>SUM(R220:R226)</f>
        <v>0.23740083999999997</v>
      </c>
      <c r="S219" s="163"/>
      <c r="T219" s="165">
        <f>SUM(T220:T226)</f>
        <v>0</v>
      </c>
      <c r="AR219" s="166" t="s">
        <v>79</v>
      </c>
      <c r="AT219" s="167" t="s">
        <v>68</v>
      </c>
      <c r="AU219" s="167" t="s">
        <v>77</v>
      </c>
      <c r="AY219" s="166" t="s">
        <v>141</v>
      </c>
      <c r="BK219" s="168">
        <f>SUM(BK220:BK226)</f>
        <v>0</v>
      </c>
    </row>
    <row r="220" spans="1:65" s="2" customFormat="1" ht="16.5" customHeight="1" x14ac:dyDescent="0.2">
      <c r="A220" s="32"/>
      <c r="B220" s="33"/>
      <c r="C220" s="171" t="s">
        <v>557</v>
      </c>
      <c r="D220" s="171" t="s">
        <v>144</v>
      </c>
      <c r="E220" s="172" t="s">
        <v>558</v>
      </c>
      <c r="F220" s="173" t="s">
        <v>559</v>
      </c>
      <c r="G220" s="174" t="s">
        <v>147</v>
      </c>
      <c r="H220" s="175">
        <v>514.30999999999995</v>
      </c>
      <c r="I220" s="176"/>
      <c r="J220" s="177">
        <f t="shared" ref="J220:J226" si="60">ROUND(I220*H220,2)</f>
        <v>0</v>
      </c>
      <c r="K220" s="173" t="s">
        <v>19</v>
      </c>
      <c r="L220" s="37"/>
      <c r="M220" s="178" t="s">
        <v>19</v>
      </c>
      <c r="N220" s="179" t="s">
        <v>40</v>
      </c>
      <c r="O220" s="62"/>
      <c r="P220" s="180">
        <f t="shared" ref="P220:P226" si="61">O220*H220</f>
        <v>0</v>
      </c>
      <c r="Q220" s="180">
        <v>0</v>
      </c>
      <c r="R220" s="180">
        <f t="shared" ref="R220:R226" si="62">Q220*H220</f>
        <v>0</v>
      </c>
      <c r="S220" s="180">
        <v>0</v>
      </c>
      <c r="T220" s="181">
        <f t="shared" ref="T220:T226" si="63"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82" t="s">
        <v>208</v>
      </c>
      <c r="AT220" s="182" t="s">
        <v>144</v>
      </c>
      <c r="AU220" s="182" t="s">
        <v>79</v>
      </c>
      <c r="AY220" s="15" t="s">
        <v>141</v>
      </c>
      <c r="BE220" s="183">
        <f t="shared" ref="BE220:BE226" si="64">IF(N220="základní",J220,0)</f>
        <v>0</v>
      </c>
      <c r="BF220" s="183">
        <f t="shared" ref="BF220:BF226" si="65">IF(N220="snížená",J220,0)</f>
        <v>0</v>
      </c>
      <c r="BG220" s="183">
        <f t="shared" ref="BG220:BG226" si="66">IF(N220="zákl. přenesená",J220,0)</f>
        <v>0</v>
      </c>
      <c r="BH220" s="183">
        <f t="shared" ref="BH220:BH226" si="67">IF(N220="sníž. přenesená",J220,0)</f>
        <v>0</v>
      </c>
      <c r="BI220" s="183">
        <f t="shared" ref="BI220:BI226" si="68">IF(N220="nulová",J220,0)</f>
        <v>0</v>
      </c>
      <c r="BJ220" s="15" t="s">
        <v>77</v>
      </c>
      <c r="BK220" s="183">
        <f t="shared" ref="BK220:BK226" si="69">ROUND(I220*H220,2)</f>
        <v>0</v>
      </c>
      <c r="BL220" s="15" t="s">
        <v>208</v>
      </c>
      <c r="BM220" s="182" t="s">
        <v>560</v>
      </c>
    </row>
    <row r="221" spans="1:65" s="2" customFormat="1" ht="16.5" customHeight="1" x14ac:dyDescent="0.2">
      <c r="A221" s="32"/>
      <c r="B221" s="33"/>
      <c r="C221" s="171" t="s">
        <v>561</v>
      </c>
      <c r="D221" s="171" t="s">
        <v>144</v>
      </c>
      <c r="E221" s="172" t="s">
        <v>562</v>
      </c>
      <c r="F221" s="173" t="s">
        <v>563</v>
      </c>
      <c r="G221" s="174" t="s">
        <v>191</v>
      </c>
      <c r="H221" s="175">
        <v>98.64</v>
      </c>
      <c r="I221" s="176"/>
      <c r="J221" s="177">
        <f t="shared" si="60"/>
        <v>0</v>
      </c>
      <c r="K221" s="173" t="s">
        <v>19</v>
      </c>
      <c r="L221" s="37"/>
      <c r="M221" s="178" t="s">
        <v>19</v>
      </c>
      <c r="N221" s="179" t="s">
        <v>40</v>
      </c>
      <c r="O221" s="62"/>
      <c r="P221" s="180">
        <f t="shared" si="61"/>
        <v>0</v>
      </c>
      <c r="Q221" s="180">
        <v>1.0000000000000001E-5</v>
      </c>
      <c r="R221" s="180">
        <f t="shared" si="62"/>
        <v>9.8640000000000012E-4</v>
      </c>
      <c r="S221" s="180">
        <v>0</v>
      </c>
      <c r="T221" s="181">
        <f t="shared" si="6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82" t="s">
        <v>208</v>
      </c>
      <c r="AT221" s="182" t="s">
        <v>144</v>
      </c>
      <c r="AU221" s="182" t="s">
        <v>79</v>
      </c>
      <c r="AY221" s="15" t="s">
        <v>141</v>
      </c>
      <c r="BE221" s="183">
        <f t="shared" si="64"/>
        <v>0</v>
      </c>
      <c r="BF221" s="183">
        <f t="shared" si="65"/>
        <v>0</v>
      </c>
      <c r="BG221" s="183">
        <f t="shared" si="66"/>
        <v>0</v>
      </c>
      <c r="BH221" s="183">
        <f t="shared" si="67"/>
        <v>0</v>
      </c>
      <c r="BI221" s="183">
        <f t="shared" si="68"/>
        <v>0</v>
      </c>
      <c r="BJ221" s="15" t="s">
        <v>77</v>
      </c>
      <c r="BK221" s="183">
        <f t="shared" si="69"/>
        <v>0</v>
      </c>
      <c r="BL221" s="15" t="s">
        <v>208</v>
      </c>
      <c r="BM221" s="182" t="s">
        <v>564</v>
      </c>
    </row>
    <row r="222" spans="1:65" s="2" customFormat="1" ht="16.5" customHeight="1" x14ac:dyDescent="0.2">
      <c r="A222" s="32"/>
      <c r="B222" s="33"/>
      <c r="C222" s="171" t="s">
        <v>565</v>
      </c>
      <c r="D222" s="171" t="s">
        <v>144</v>
      </c>
      <c r="E222" s="172" t="s">
        <v>566</v>
      </c>
      <c r="F222" s="173" t="s">
        <v>567</v>
      </c>
      <c r="G222" s="174" t="s">
        <v>147</v>
      </c>
      <c r="H222" s="175">
        <v>242.68</v>
      </c>
      <c r="I222" s="176"/>
      <c r="J222" s="177">
        <f t="shared" si="60"/>
        <v>0</v>
      </c>
      <c r="K222" s="173" t="s">
        <v>19</v>
      </c>
      <c r="L222" s="37"/>
      <c r="M222" s="178" t="s">
        <v>19</v>
      </c>
      <c r="N222" s="179" t="s">
        <v>40</v>
      </c>
      <c r="O222" s="62"/>
      <c r="P222" s="180">
        <f t="shared" si="61"/>
        <v>0</v>
      </c>
      <c r="Q222" s="180">
        <v>0</v>
      </c>
      <c r="R222" s="180">
        <f t="shared" si="62"/>
        <v>0</v>
      </c>
      <c r="S222" s="180">
        <v>0</v>
      </c>
      <c r="T222" s="181">
        <f t="shared" si="6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82" t="s">
        <v>208</v>
      </c>
      <c r="AT222" s="182" t="s">
        <v>144</v>
      </c>
      <c r="AU222" s="182" t="s">
        <v>79</v>
      </c>
      <c r="AY222" s="15" t="s">
        <v>141</v>
      </c>
      <c r="BE222" s="183">
        <f t="shared" si="64"/>
        <v>0</v>
      </c>
      <c r="BF222" s="183">
        <f t="shared" si="65"/>
        <v>0</v>
      </c>
      <c r="BG222" s="183">
        <f t="shared" si="66"/>
        <v>0</v>
      </c>
      <c r="BH222" s="183">
        <f t="shared" si="67"/>
        <v>0</v>
      </c>
      <c r="BI222" s="183">
        <f t="shared" si="68"/>
        <v>0</v>
      </c>
      <c r="BJ222" s="15" t="s">
        <v>77</v>
      </c>
      <c r="BK222" s="183">
        <f t="shared" si="69"/>
        <v>0</v>
      </c>
      <c r="BL222" s="15" t="s">
        <v>208</v>
      </c>
      <c r="BM222" s="182" t="s">
        <v>568</v>
      </c>
    </row>
    <row r="223" spans="1:65" s="2" customFormat="1" ht="16.5" customHeight="1" x14ac:dyDescent="0.2">
      <c r="A223" s="32"/>
      <c r="B223" s="33"/>
      <c r="C223" s="189" t="s">
        <v>569</v>
      </c>
      <c r="D223" s="189" t="s">
        <v>429</v>
      </c>
      <c r="E223" s="190" t="s">
        <v>570</v>
      </c>
      <c r="F223" s="191" t="s">
        <v>571</v>
      </c>
      <c r="G223" s="192" t="s">
        <v>147</v>
      </c>
      <c r="H223" s="193">
        <v>254.81399999999999</v>
      </c>
      <c r="I223" s="194"/>
      <c r="J223" s="195">
        <f t="shared" si="60"/>
        <v>0</v>
      </c>
      <c r="K223" s="191" t="s">
        <v>19</v>
      </c>
      <c r="L223" s="196"/>
      <c r="M223" s="197" t="s">
        <v>19</v>
      </c>
      <c r="N223" s="198" t="s">
        <v>40</v>
      </c>
      <c r="O223" s="62"/>
      <c r="P223" s="180">
        <f t="shared" si="61"/>
        <v>0</v>
      </c>
      <c r="Q223" s="180">
        <v>1.0000000000000001E-5</v>
      </c>
      <c r="R223" s="180">
        <f t="shared" si="62"/>
        <v>2.54814E-3</v>
      </c>
      <c r="S223" s="180">
        <v>0</v>
      </c>
      <c r="T223" s="181">
        <f t="shared" si="6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82" t="s">
        <v>272</v>
      </c>
      <c r="AT223" s="182" t="s">
        <v>429</v>
      </c>
      <c r="AU223" s="182" t="s">
        <v>79</v>
      </c>
      <c r="AY223" s="15" t="s">
        <v>141</v>
      </c>
      <c r="BE223" s="183">
        <f t="shared" si="64"/>
        <v>0</v>
      </c>
      <c r="BF223" s="183">
        <f t="shared" si="65"/>
        <v>0</v>
      </c>
      <c r="BG223" s="183">
        <f t="shared" si="66"/>
        <v>0</v>
      </c>
      <c r="BH223" s="183">
        <f t="shared" si="67"/>
        <v>0</v>
      </c>
      <c r="BI223" s="183">
        <f t="shared" si="68"/>
        <v>0</v>
      </c>
      <c r="BJ223" s="15" t="s">
        <v>77</v>
      </c>
      <c r="BK223" s="183">
        <f t="shared" si="69"/>
        <v>0</v>
      </c>
      <c r="BL223" s="15" t="s">
        <v>208</v>
      </c>
      <c r="BM223" s="182" t="s">
        <v>572</v>
      </c>
    </row>
    <row r="224" spans="1:65" s="2" customFormat="1" ht="16.5" customHeight="1" x14ac:dyDescent="0.2">
      <c r="A224" s="32"/>
      <c r="B224" s="33"/>
      <c r="C224" s="171" t="s">
        <v>573</v>
      </c>
      <c r="D224" s="171" t="s">
        <v>144</v>
      </c>
      <c r="E224" s="172" t="s">
        <v>574</v>
      </c>
      <c r="F224" s="173" t="s">
        <v>575</v>
      </c>
      <c r="G224" s="174" t="s">
        <v>147</v>
      </c>
      <c r="H224" s="175">
        <v>514.30999999999995</v>
      </c>
      <c r="I224" s="176"/>
      <c r="J224" s="177">
        <f t="shared" si="60"/>
        <v>0</v>
      </c>
      <c r="K224" s="173" t="s">
        <v>19</v>
      </c>
      <c r="L224" s="37"/>
      <c r="M224" s="178" t="s">
        <v>19</v>
      </c>
      <c r="N224" s="179" t="s">
        <v>40</v>
      </c>
      <c r="O224" s="62"/>
      <c r="P224" s="180">
        <f t="shared" si="61"/>
        <v>0</v>
      </c>
      <c r="Q224" s="180">
        <v>1.9000000000000001E-4</v>
      </c>
      <c r="R224" s="180">
        <f t="shared" si="62"/>
        <v>9.7718899999999997E-2</v>
      </c>
      <c r="S224" s="180">
        <v>0</v>
      </c>
      <c r="T224" s="181">
        <f t="shared" si="6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82" t="s">
        <v>208</v>
      </c>
      <c r="AT224" s="182" t="s">
        <v>144</v>
      </c>
      <c r="AU224" s="182" t="s">
        <v>79</v>
      </c>
      <c r="AY224" s="15" t="s">
        <v>141</v>
      </c>
      <c r="BE224" s="183">
        <f t="shared" si="64"/>
        <v>0</v>
      </c>
      <c r="BF224" s="183">
        <f t="shared" si="65"/>
        <v>0</v>
      </c>
      <c r="BG224" s="183">
        <f t="shared" si="66"/>
        <v>0</v>
      </c>
      <c r="BH224" s="183">
        <f t="shared" si="67"/>
        <v>0</v>
      </c>
      <c r="BI224" s="183">
        <f t="shared" si="68"/>
        <v>0</v>
      </c>
      <c r="BJ224" s="15" t="s">
        <v>77</v>
      </c>
      <c r="BK224" s="183">
        <f t="shared" si="69"/>
        <v>0</v>
      </c>
      <c r="BL224" s="15" t="s">
        <v>208</v>
      </c>
      <c r="BM224" s="182" t="s">
        <v>576</v>
      </c>
    </row>
    <row r="225" spans="1:65" s="2" customFormat="1" ht="16.5" customHeight="1" x14ac:dyDescent="0.2">
      <c r="A225" s="32"/>
      <c r="B225" s="33"/>
      <c r="C225" s="171" t="s">
        <v>577</v>
      </c>
      <c r="D225" s="171" t="s">
        <v>144</v>
      </c>
      <c r="E225" s="172" t="s">
        <v>578</v>
      </c>
      <c r="F225" s="173" t="s">
        <v>579</v>
      </c>
      <c r="G225" s="174" t="s">
        <v>147</v>
      </c>
      <c r="H225" s="175">
        <v>242.68</v>
      </c>
      <c r="I225" s="176"/>
      <c r="J225" s="177">
        <f t="shared" si="60"/>
        <v>0</v>
      </c>
      <c r="K225" s="173" t="s">
        <v>19</v>
      </c>
      <c r="L225" s="37"/>
      <c r="M225" s="178" t="s">
        <v>19</v>
      </c>
      <c r="N225" s="179" t="s">
        <v>40</v>
      </c>
      <c r="O225" s="62"/>
      <c r="P225" s="180">
        <f t="shared" si="61"/>
        <v>0</v>
      </c>
      <c r="Q225" s="180">
        <v>1.0000000000000001E-5</v>
      </c>
      <c r="R225" s="180">
        <f t="shared" si="62"/>
        <v>2.4268000000000002E-3</v>
      </c>
      <c r="S225" s="180">
        <v>0</v>
      </c>
      <c r="T225" s="181">
        <f t="shared" si="6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82" t="s">
        <v>208</v>
      </c>
      <c r="AT225" s="182" t="s">
        <v>144</v>
      </c>
      <c r="AU225" s="182" t="s">
        <v>79</v>
      </c>
      <c r="AY225" s="15" t="s">
        <v>141</v>
      </c>
      <c r="BE225" s="183">
        <f t="shared" si="64"/>
        <v>0</v>
      </c>
      <c r="BF225" s="183">
        <f t="shared" si="65"/>
        <v>0</v>
      </c>
      <c r="BG225" s="183">
        <f t="shared" si="66"/>
        <v>0</v>
      </c>
      <c r="BH225" s="183">
        <f t="shared" si="67"/>
        <v>0</v>
      </c>
      <c r="BI225" s="183">
        <f t="shared" si="68"/>
        <v>0</v>
      </c>
      <c r="BJ225" s="15" t="s">
        <v>77</v>
      </c>
      <c r="BK225" s="183">
        <f t="shared" si="69"/>
        <v>0</v>
      </c>
      <c r="BL225" s="15" t="s">
        <v>208</v>
      </c>
      <c r="BM225" s="182" t="s">
        <v>580</v>
      </c>
    </row>
    <row r="226" spans="1:65" s="2" customFormat="1" ht="24.2" customHeight="1" x14ac:dyDescent="0.2">
      <c r="A226" s="32"/>
      <c r="B226" s="33"/>
      <c r="C226" s="171" t="s">
        <v>581</v>
      </c>
      <c r="D226" s="171" t="s">
        <v>144</v>
      </c>
      <c r="E226" s="172" t="s">
        <v>582</v>
      </c>
      <c r="F226" s="173" t="s">
        <v>583</v>
      </c>
      <c r="G226" s="174" t="s">
        <v>147</v>
      </c>
      <c r="H226" s="175">
        <v>514.30999999999995</v>
      </c>
      <c r="I226" s="176"/>
      <c r="J226" s="177">
        <f t="shared" si="60"/>
        <v>0</v>
      </c>
      <c r="K226" s="173" t="s">
        <v>19</v>
      </c>
      <c r="L226" s="37"/>
      <c r="M226" s="178" t="s">
        <v>19</v>
      </c>
      <c r="N226" s="179" t="s">
        <v>40</v>
      </c>
      <c r="O226" s="62"/>
      <c r="P226" s="180">
        <f t="shared" si="61"/>
        <v>0</v>
      </c>
      <c r="Q226" s="180">
        <v>2.5999999999999998E-4</v>
      </c>
      <c r="R226" s="180">
        <f t="shared" si="62"/>
        <v>0.13372059999999997</v>
      </c>
      <c r="S226" s="180">
        <v>0</v>
      </c>
      <c r="T226" s="181">
        <f t="shared" si="6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82" t="s">
        <v>208</v>
      </c>
      <c r="AT226" s="182" t="s">
        <v>144</v>
      </c>
      <c r="AU226" s="182" t="s">
        <v>79</v>
      </c>
      <c r="AY226" s="15" t="s">
        <v>141</v>
      </c>
      <c r="BE226" s="183">
        <f t="shared" si="64"/>
        <v>0</v>
      </c>
      <c r="BF226" s="183">
        <f t="shared" si="65"/>
        <v>0</v>
      </c>
      <c r="BG226" s="183">
        <f t="shared" si="66"/>
        <v>0</v>
      </c>
      <c r="BH226" s="183">
        <f t="shared" si="67"/>
        <v>0</v>
      </c>
      <c r="BI226" s="183">
        <f t="shared" si="68"/>
        <v>0</v>
      </c>
      <c r="BJ226" s="15" t="s">
        <v>77</v>
      </c>
      <c r="BK226" s="183">
        <f t="shared" si="69"/>
        <v>0</v>
      </c>
      <c r="BL226" s="15" t="s">
        <v>208</v>
      </c>
      <c r="BM226" s="182" t="s">
        <v>584</v>
      </c>
    </row>
    <row r="227" spans="1:65" s="12" customFormat="1" ht="25.9" customHeight="1" x14ac:dyDescent="0.2">
      <c r="B227" s="155"/>
      <c r="C227" s="156"/>
      <c r="D227" s="157" t="s">
        <v>68</v>
      </c>
      <c r="E227" s="158" t="s">
        <v>429</v>
      </c>
      <c r="F227" s="158" t="s">
        <v>585</v>
      </c>
      <c r="G227" s="156"/>
      <c r="H227" s="156"/>
      <c r="I227" s="159"/>
      <c r="J227" s="160">
        <f>BK227</f>
        <v>0</v>
      </c>
      <c r="K227" s="156"/>
      <c r="L227" s="161"/>
      <c r="M227" s="162"/>
      <c r="N227" s="163"/>
      <c r="O227" s="163"/>
      <c r="P227" s="164">
        <f>P228+P230</f>
        <v>0</v>
      </c>
      <c r="Q227" s="163"/>
      <c r="R227" s="164">
        <f>R228+R230</f>
        <v>0.28151999999999999</v>
      </c>
      <c r="S227" s="163"/>
      <c r="T227" s="165">
        <f>T228+T230</f>
        <v>0</v>
      </c>
      <c r="AR227" s="166" t="s">
        <v>142</v>
      </c>
      <c r="AT227" s="167" t="s">
        <v>68</v>
      </c>
      <c r="AU227" s="167" t="s">
        <v>69</v>
      </c>
      <c r="AY227" s="166" t="s">
        <v>141</v>
      </c>
      <c r="BK227" s="168">
        <f>BK228+BK230</f>
        <v>0</v>
      </c>
    </row>
    <row r="228" spans="1:65" s="12" customFormat="1" ht="22.9" customHeight="1" x14ac:dyDescent="0.2">
      <c r="B228" s="155"/>
      <c r="C228" s="156"/>
      <c r="D228" s="157" t="s">
        <v>68</v>
      </c>
      <c r="E228" s="169" t="s">
        <v>586</v>
      </c>
      <c r="F228" s="169" t="s">
        <v>587</v>
      </c>
      <c r="G228" s="156"/>
      <c r="H228" s="156"/>
      <c r="I228" s="159"/>
      <c r="J228" s="170">
        <f>BK228</f>
        <v>0</v>
      </c>
      <c r="K228" s="156"/>
      <c r="L228" s="161"/>
      <c r="M228" s="162"/>
      <c r="N228" s="163"/>
      <c r="O228" s="163"/>
      <c r="P228" s="164">
        <f>P229</f>
        <v>0</v>
      </c>
      <c r="Q228" s="163"/>
      <c r="R228" s="164">
        <f>R229</f>
        <v>0</v>
      </c>
      <c r="S228" s="163"/>
      <c r="T228" s="165">
        <f>T229</f>
        <v>0</v>
      </c>
      <c r="AR228" s="166" t="s">
        <v>142</v>
      </c>
      <c r="AT228" s="167" t="s">
        <v>68</v>
      </c>
      <c r="AU228" s="167" t="s">
        <v>77</v>
      </c>
      <c r="AY228" s="166" t="s">
        <v>141</v>
      </c>
      <c r="BK228" s="168">
        <f>BK229</f>
        <v>0</v>
      </c>
    </row>
    <row r="229" spans="1:65" s="2" customFormat="1" ht="21.75" customHeight="1" x14ac:dyDescent="0.2">
      <c r="A229" s="32"/>
      <c r="B229" s="33"/>
      <c r="C229" s="171" t="s">
        <v>588</v>
      </c>
      <c r="D229" s="171" t="s">
        <v>144</v>
      </c>
      <c r="E229" s="172" t="s">
        <v>589</v>
      </c>
      <c r="F229" s="173" t="s">
        <v>590</v>
      </c>
      <c r="G229" s="174" t="s">
        <v>152</v>
      </c>
      <c r="H229" s="175">
        <v>1</v>
      </c>
      <c r="I229" s="176"/>
      <c r="J229" s="177">
        <f>ROUND(I229*H229,2)</f>
        <v>0</v>
      </c>
      <c r="K229" s="173" t="s">
        <v>19</v>
      </c>
      <c r="L229" s="37"/>
      <c r="M229" s="178" t="s">
        <v>19</v>
      </c>
      <c r="N229" s="179" t="s">
        <v>40</v>
      </c>
      <c r="O229" s="62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82" t="s">
        <v>413</v>
      </c>
      <c r="AT229" s="182" t="s">
        <v>144</v>
      </c>
      <c r="AU229" s="182" t="s">
        <v>79</v>
      </c>
      <c r="AY229" s="15" t="s">
        <v>141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5" t="s">
        <v>77</v>
      </c>
      <c r="BK229" s="183">
        <f>ROUND(I229*H229,2)</f>
        <v>0</v>
      </c>
      <c r="BL229" s="15" t="s">
        <v>413</v>
      </c>
      <c r="BM229" s="182" t="s">
        <v>591</v>
      </c>
    </row>
    <row r="230" spans="1:65" s="12" customFormat="1" ht="22.9" customHeight="1" x14ac:dyDescent="0.2">
      <c r="B230" s="155"/>
      <c r="C230" s="156"/>
      <c r="D230" s="157" t="s">
        <v>68</v>
      </c>
      <c r="E230" s="169" t="s">
        <v>592</v>
      </c>
      <c r="F230" s="169" t="s">
        <v>593</v>
      </c>
      <c r="G230" s="156"/>
      <c r="H230" s="156"/>
      <c r="I230" s="159"/>
      <c r="J230" s="170">
        <f>BK230</f>
        <v>0</v>
      </c>
      <c r="K230" s="156"/>
      <c r="L230" s="161"/>
      <c r="M230" s="162"/>
      <c r="N230" s="163"/>
      <c r="O230" s="163"/>
      <c r="P230" s="164">
        <f>P231</f>
        <v>0</v>
      </c>
      <c r="Q230" s="163"/>
      <c r="R230" s="164">
        <f>R231</f>
        <v>0.28151999999999999</v>
      </c>
      <c r="S230" s="163"/>
      <c r="T230" s="165">
        <f>T231</f>
        <v>0</v>
      </c>
      <c r="AR230" s="166" t="s">
        <v>142</v>
      </c>
      <c r="AT230" s="167" t="s">
        <v>68</v>
      </c>
      <c r="AU230" s="167" t="s">
        <v>77</v>
      </c>
      <c r="AY230" s="166" t="s">
        <v>141</v>
      </c>
      <c r="BK230" s="168">
        <f>BK231</f>
        <v>0</v>
      </c>
    </row>
    <row r="231" spans="1:65" s="2" customFormat="1" ht="24.2" customHeight="1" x14ac:dyDescent="0.2">
      <c r="A231" s="32"/>
      <c r="B231" s="33"/>
      <c r="C231" s="171" t="s">
        <v>594</v>
      </c>
      <c r="D231" s="171" t="s">
        <v>144</v>
      </c>
      <c r="E231" s="172" t="s">
        <v>189</v>
      </c>
      <c r="F231" s="173" t="s">
        <v>190</v>
      </c>
      <c r="G231" s="174" t="s">
        <v>191</v>
      </c>
      <c r="H231" s="175">
        <v>12</v>
      </c>
      <c r="I231" s="176"/>
      <c r="J231" s="177">
        <f>ROUND(I231*H231,2)</f>
        <v>0</v>
      </c>
      <c r="K231" s="173" t="s">
        <v>19</v>
      </c>
      <c r="L231" s="37"/>
      <c r="M231" s="178" t="s">
        <v>19</v>
      </c>
      <c r="N231" s="179" t="s">
        <v>40</v>
      </c>
      <c r="O231" s="62"/>
      <c r="P231" s="180">
        <f>O231*H231</f>
        <v>0</v>
      </c>
      <c r="Q231" s="180">
        <v>2.3460000000000002E-2</v>
      </c>
      <c r="R231" s="180">
        <f>Q231*H231</f>
        <v>0.28151999999999999</v>
      </c>
      <c r="S231" s="180">
        <v>0</v>
      </c>
      <c r="T231" s="18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82" t="s">
        <v>413</v>
      </c>
      <c r="AT231" s="182" t="s">
        <v>144</v>
      </c>
      <c r="AU231" s="182" t="s">
        <v>79</v>
      </c>
      <c r="AY231" s="15" t="s">
        <v>141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5" t="s">
        <v>77</v>
      </c>
      <c r="BK231" s="183">
        <f>ROUND(I231*H231,2)</f>
        <v>0</v>
      </c>
      <c r="BL231" s="15" t="s">
        <v>413</v>
      </c>
      <c r="BM231" s="182" t="s">
        <v>595</v>
      </c>
    </row>
    <row r="232" spans="1:65" s="12" customFormat="1" ht="25.9" customHeight="1" x14ac:dyDescent="0.2">
      <c r="B232" s="155"/>
      <c r="C232" s="156"/>
      <c r="D232" s="157" t="s">
        <v>68</v>
      </c>
      <c r="E232" s="158" t="s">
        <v>596</v>
      </c>
      <c r="F232" s="158" t="s">
        <v>597</v>
      </c>
      <c r="G232" s="156"/>
      <c r="H232" s="156"/>
      <c r="I232" s="159"/>
      <c r="J232" s="160">
        <f>BK232</f>
        <v>0</v>
      </c>
      <c r="K232" s="156"/>
      <c r="L232" s="161"/>
      <c r="M232" s="162"/>
      <c r="N232" s="163"/>
      <c r="O232" s="163"/>
      <c r="P232" s="164">
        <f>SUM(P233:P238)</f>
        <v>0</v>
      </c>
      <c r="Q232" s="163"/>
      <c r="R232" s="164">
        <f>SUM(R233:R238)</f>
        <v>0</v>
      </c>
      <c r="S232" s="163"/>
      <c r="T232" s="165">
        <f>SUM(T233:T238)</f>
        <v>0</v>
      </c>
      <c r="AR232" s="166" t="s">
        <v>148</v>
      </c>
      <c r="AT232" s="167" t="s">
        <v>68</v>
      </c>
      <c r="AU232" s="167" t="s">
        <v>69</v>
      </c>
      <c r="AY232" s="166" t="s">
        <v>141</v>
      </c>
      <c r="BK232" s="168">
        <f>SUM(BK233:BK238)</f>
        <v>0</v>
      </c>
    </row>
    <row r="233" spans="1:65" s="2" customFormat="1" ht="16.5" customHeight="1" x14ac:dyDescent="0.2">
      <c r="A233" s="32"/>
      <c r="B233" s="33"/>
      <c r="C233" s="171" t="s">
        <v>598</v>
      </c>
      <c r="D233" s="171" t="s">
        <v>144</v>
      </c>
      <c r="E233" s="172" t="s">
        <v>599</v>
      </c>
      <c r="F233" s="173" t="s">
        <v>600</v>
      </c>
      <c r="G233" s="174" t="s">
        <v>601</v>
      </c>
      <c r="H233" s="175">
        <v>32</v>
      </c>
      <c r="I233" s="176"/>
      <c r="J233" s="177">
        <f t="shared" ref="J233:J238" si="70">ROUND(I233*H233,2)</f>
        <v>0</v>
      </c>
      <c r="K233" s="173" t="s">
        <v>19</v>
      </c>
      <c r="L233" s="37"/>
      <c r="M233" s="178" t="s">
        <v>19</v>
      </c>
      <c r="N233" s="179" t="s">
        <v>40</v>
      </c>
      <c r="O233" s="62"/>
      <c r="P233" s="180">
        <f t="shared" ref="P233:P238" si="71">O233*H233</f>
        <v>0</v>
      </c>
      <c r="Q233" s="180">
        <v>0</v>
      </c>
      <c r="R233" s="180">
        <f t="shared" ref="R233:R238" si="72">Q233*H233</f>
        <v>0</v>
      </c>
      <c r="S233" s="180">
        <v>0</v>
      </c>
      <c r="T233" s="181">
        <f t="shared" ref="T233:T238" si="73"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82" t="s">
        <v>602</v>
      </c>
      <c r="AT233" s="182" t="s">
        <v>144</v>
      </c>
      <c r="AU233" s="182" t="s">
        <v>77</v>
      </c>
      <c r="AY233" s="15" t="s">
        <v>141</v>
      </c>
      <c r="BE233" s="183">
        <f t="shared" ref="BE233:BE238" si="74">IF(N233="základní",J233,0)</f>
        <v>0</v>
      </c>
      <c r="BF233" s="183">
        <f t="shared" ref="BF233:BF238" si="75">IF(N233="snížená",J233,0)</f>
        <v>0</v>
      </c>
      <c r="BG233" s="183">
        <f t="shared" ref="BG233:BG238" si="76">IF(N233="zákl. přenesená",J233,0)</f>
        <v>0</v>
      </c>
      <c r="BH233" s="183">
        <f t="shared" ref="BH233:BH238" si="77">IF(N233="sníž. přenesená",J233,0)</f>
        <v>0</v>
      </c>
      <c r="BI233" s="183">
        <f t="shared" ref="BI233:BI238" si="78">IF(N233="nulová",J233,0)</f>
        <v>0</v>
      </c>
      <c r="BJ233" s="15" t="s">
        <v>77</v>
      </c>
      <c r="BK233" s="183">
        <f t="shared" ref="BK233:BK238" si="79">ROUND(I233*H233,2)</f>
        <v>0</v>
      </c>
      <c r="BL233" s="15" t="s">
        <v>602</v>
      </c>
      <c r="BM233" s="182" t="s">
        <v>603</v>
      </c>
    </row>
    <row r="234" spans="1:65" s="2" customFormat="1" ht="16.5" customHeight="1" x14ac:dyDescent="0.2">
      <c r="A234" s="32"/>
      <c r="B234" s="33"/>
      <c r="C234" s="171" t="s">
        <v>604</v>
      </c>
      <c r="D234" s="171" t="s">
        <v>144</v>
      </c>
      <c r="E234" s="172" t="s">
        <v>605</v>
      </c>
      <c r="F234" s="173" t="s">
        <v>606</v>
      </c>
      <c r="G234" s="174" t="s">
        <v>601</v>
      </c>
      <c r="H234" s="175">
        <v>32</v>
      </c>
      <c r="I234" s="176"/>
      <c r="J234" s="177">
        <f t="shared" si="70"/>
        <v>0</v>
      </c>
      <c r="K234" s="173" t="s">
        <v>19</v>
      </c>
      <c r="L234" s="37"/>
      <c r="M234" s="178" t="s">
        <v>19</v>
      </c>
      <c r="N234" s="179" t="s">
        <v>40</v>
      </c>
      <c r="O234" s="62"/>
      <c r="P234" s="180">
        <f t="shared" si="71"/>
        <v>0</v>
      </c>
      <c r="Q234" s="180">
        <v>0</v>
      </c>
      <c r="R234" s="180">
        <f t="shared" si="72"/>
        <v>0</v>
      </c>
      <c r="S234" s="180">
        <v>0</v>
      </c>
      <c r="T234" s="181">
        <f t="shared" si="7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82" t="s">
        <v>602</v>
      </c>
      <c r="AT234" s="182" t="s">
        <v>144</v>
      </c>
      <c r="AU234" s="182" t="s">
        <v>77</v>
      </c>
      <c r="AY234" s="15" t="s">
        <v>141</v>
      </c>
      <c r="BE234" s="183">
        <f t="shared" si="74"/>
        <v>0</v>
      </c>
      <c r="BF234" s="183">
        <f t="shared" si="75"/>
        <v>0</v>
      </c>
      <c r="BG234" s="183">
        <f t="shared" si="76"/>
        <v>0</v>
      </c>
      <c r="BH234" s="183">
        <f t="shared" si="77"/>
        <v>0</v>
      </c>
      <c r="BI234" s="183">
        <f t="shared" si="78"/>
        <v>0</v>
      </c>
      <c r="BJ234" s="15" t="s">
        <v>77</v>
      </c>
      <c r="BK234" s="183">
        <f t="shared" si="79"/>
        <v>0</v>
      </c>
      <c r="BL234" s="15" t="s">
        <v>602</v>
      </c>
      <c r="BM234" s="182" t="s">
        <v>607</v>
      </c>
    </row>
    <row r="235" spans="1:65" s="2" customFormat="1" ht="16.5" customHeight="1" x14ac:dyDescent="0.2">
      <c r="A235" s="32"/>
      <c r="B235" s="33"/>
      <c r="C235" s="171" t="s">
        <v>608</v>
      </c>
      <c r="D235" s="171" t="s">
        <v>144</v>
      </c>
      <c r="E235" s="172" t="s">
        <v>609</v>
      </c>
      <c r="F235" s="173" t="s">
        <v>610</v>
      </c>
      <c r="G235" s="174" t="s">
        <v>601</v>
      </c>
      <c r="H235" s="175">
        <v>32</v>
      </c>
      <c r="I235" s="176"/>
      <c r="J235" s="177">
        <f t="shared" si="70"/>
        <v>0</v>
      </c>
      <c r="K235" s="173" t="s">
        <v>19</v>
      </c>
      <c r="L235" s="37"/>
      <c r="M235" s="178" t="s">
        <v>19</v>
      </c>
      <c r="N235" s="179" t="s">
        <v>40</v>
      </c>
      <c r="O235" s="62"/>
      <c r="P235" s="180">
        <f t="shared" si="71"/>
        <v>0</v>
      </c>
      <c r="Q235" s="180">
        <v>0</v>
      </c>
      <c r="R235" s="180">
        <f t="shared" si="72"/>
        <v>0</v>
      </c>
      <c r="S235" s="180">
        <v>0</v>
      </c>
      <c r="T235" s="181">
        <f t="shared" si="7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82" t="s">
        <v>602</v>
      </c>
      <c r="AT235" s="182" t="s">
        <v>144</v>
      </c>
      <c r="AU235" s="182" t="s">
        <v>77</v>
      </c>
      <c r="AY235" s="15" t="s">
        <v>141</v>
      </c>
      <c r="BE235" s="183">
        <f t="shared" si="74"/>
        <v>0</v>
      </c>
      <c r="BF235" s="183">
        <f t="shared" si="75"/>
        <v>0</v>
      </c>
      <c r="BG235" s="183">
        <f t="shared" si="76"/>
        <v>0</v>
      </c>
      <c r="BH235" s="183">
        <f t="shared" si="77"/>
        <v>0</v>
      </c>
      <c r="BI235" s="183">
        <f t="shared" si="78"/>
        <v>0</v>
      </c>
      <c r="BJ235" s="15" t="s">
        <v>77</v>
      </c>
      <c r="BK235" s="183">
        <f t="shared" si="79"/>
        <v>0</v>
      </c>
      <c r="BL235" s="15" t="s">
        <v>602</v>
      </c>
      <c r="BM235" s="182" t="s">
        <v>611</v>
      </c>
    </row>
    <row r="236" spans="1:65" s="2" customFormat="1" ht="16.5" customHeight="1" x14ac:dyDescent="0.2">
      <c r="A236" s="32"/>
      <c r="B236" s="33"/>
      <c r="C236" s="171" t="s">
        <v>612</v>
      </c>
      <c r="D236" s="171" t="s">
        <v>144</v>
      </c>
      <c r="E236" s="172" t="s">
        <v>613</v>
      </c>
      <c r="F236" s="173" t="s">
        <v>614</v>
      </c>
      <c r="G236" s="174" t="s">
        <v>601</v>
      </c>
      <c r="H236" s="175">
        <v>32</v>
      </c>
      <c r="I236" s="176"/>
      <c r="J236" s="177">
        <f t="shared" si="70"/>
        <v>0</v>
      </c>
      <c r="K236" s="173" t="s">
        <v>19</v>
      </c>
      <c r="L236" s="37"/>
      <c r="M236" s="178" t="s">
        <v>19</v>
      </c>
      <c r="N236" s="179" t="s">
        <v>40</v>
      </c>
      <c r="O236" s="62"/>
      <c r="P236" s="180">
        <f t="shared" si="71"/>
        <v>0</v>
      </c>
      <c r="Q236" s="180">
        <v>0</v>
      </c>
      <c r="R236" s="180">
        <f t="shared" si="72"/>
        <v>0</v>
      </c>
      <c r="S236" s="180">
        <v>0</v>
      </c>
      <c r="T236" s="181">
        <f t="shared" si="7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82" t="s">
        <v>615</v>
      </c>
      <c r="AT236" s="182" t="s">
        <v>144</v>
      </c>
      <c r="AU236" s="182" t="s">
        <v>77</v>
      </c>
      <c r="AY236" s="15" t="s">
        <v>141</v>
      </c>
      <c r="BE236" s="183">
        <f t="shared" si="74"/>
        <v>0</v>
      </c>
      <c r="BF236" s="183">
        <f t="shared" si="75"/>
        <v>0</v>
      </c>
      <c r="BG236" s="183">
        <f t="shared" si="76"/>
        <v>0</v>
      </c>
      <c r="BH236" s="183">
        <f t="shared" si="77"/>
        <v>0</v>
      </c>
      <c r="BI236" s="183">
        <f t="shared" si="78"/>
        <v>0</v>
      </c>
      <c r="BJ236" s="15" t="s">
        <v>77</v>
      </c>
      <c r="BK236" s="183">
        <f t="shared" si="79"/>
        <v>0</v>
      </c>
      <c r="BL236" s="15" t="s">
        <v>615</v>
      </c>
      <c r="BM236" s="182" t="s">
        <v>616</v>
      </c>
    </row>
    <row r="237" spans="1:65" s="2" customFormat="1" ht="16.5" customHeight="1" x14ac:dyDescent="0.2">
      <c r="A237" s="32"/>
      <c r="B237" s="33"/>
      <c r="C237" s="171" t="s">
        <v>617</v>
      </c>
      <c r="D237" s="171" t="s">
        <v>144</v>
      </c>
      <c r="E237" s="172" t="s">
        <v>618</v>
      </c>
      <c r="F237" s="173" t="s">
        <v>619</v>
      </c>
      <c r="G237" s="174" t="s">
        <v>601</v>
      </c>
      <c r="H237" s="175">
        <v>32</v>
      </c>
      <c r="I237" s="176"/>
      <c r="J237" s="177">
        <f t="shared" si="70"/>
        <v>0</v>
      </c>
      <c r="K237" s="173" t="s">
        <v>19</v>
      </c>
      <c r="L237" s="37"/>
      <c r="M237" s="178" t="s">
        <v>19</v>
      </c>
      <c r="N237" s="179" t="s">
        <v>40</v>
      </c>
      <c r="O237" s="62"/>
      <c r="P237" s="180">
        <f t="shared" si="71"/>
        <v>0</v>
      </c>
      <c r="Q237" s="180">
        <v>0</v>
      </c>
      <c r="R237" s="180">
        <f t="shared" si="72"/>
        <v>0</v>
      </c>
      <c r="S237" s="180">
        <v>0</v>
      </c>
      <c r="T237" s="181">
        <f t="shared" si="7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82" t="s">
        <v>602</v>
      </c>
      <c r="AT237" s="182" t="s">
        <v>144</v>
      </c>
      <c r="AU237" s="182" t="s">
        <v>77</v>
      </c>
      <c r="AY237" s="15" t="s">
        <v>141</v>
      </c>
      <c r="BE237" s="183">
        <f t="shared" si="74"/>
        <v>0</v>
      </c>
      <c r="BF237" s="183">
        <f t="shared" si="75"/>
        <v>0</v>
      </c>
      <c r="BG237" s="183">
        <f t="shared" si="76"/>
        <v>0</v>
      </c>
      <c r="BH237" s="183">
        <f t="shared" si="77"/>
        <v>0</v>
      </c>
      <c r="BI237" s="183">
        <f t="shared" si="78"/>
        <v>0</v>
      </c>
      <c r="BJ237" s="15" t="s">
        <v>77</v>
      </c>
      <c r="BK237" s="183">
        <f t="shared" si="79"/>
        <v>0</v>
      </c>
      <c r="BL237" s="15" t="s">
        <v>602</v>
      </c>
      <c r="BM237" s="182" t="s">
        <v>620</v>
      </c>
    </row>
    <row r="238" spans="1:65" s="2" customFormat="1" ht="16.5" customHeight="1" x14ac:dyDescent="0.2">
      <c r="A238" s="32"/>
      <c r="B238" s="33"/>
      <c r="C238" s="189" t="s">
        <v>621</v>
      </c>
      <c r="D238" s="189" t="s">
        <v>429</v>
      </c>
      <c r="E238" s="190" t="s">
        <v>622</v>
      </c>
      <c r="F238" s="191" t="s">
        <v>623</v>
      </c>
      <c r="G238" s="192" t="s">
        <v>303</v>
      </c>
      <c r="H238" s="193">
        <v>1</v>
      </c>
      <c r="I238" s="194"/>
      <c r="J238" s="195">
        <f t="shared" si="70"/>
        <v>0</v>
      </c>
      <c r="K238" s="191" t="s">
        <v>19</v>
      </c>
      <c r="L238" s="196"/>
      <c r="M238" s="197" t="s">
        <v>19</v>
      </c>
      <c r="N238" s="198" t="s">
        <v>40</v>
      </c>
      <c r="O238" s="62"/>
      <c r="P238" s="180">
        <f t="shared" si="71"/>
        <v>0</v>
      </c>
      <c r="Q238" s="180">
        <v>0</v>
      </c>
      <c r="R238" s="180">
        <f t="shared" si="72"/>
        <v>0</v>
      </c>
      <c r="S238" s="180">
        <v>0</v>
      </c>
      <c r="T238" s="181">
        <f t="shared" si="7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82" t="s">
        <v>602</v>
      </c>
      <c r="AT238" s="182" t="s">
        <v>429</v>
      </c>
      <c r="AU238" s="182" t="s">
        <v>77</v>
      </c>
      <c r="AY238" s="15" t="s">
        <v>141</v>
      </c>
      <c r="BE238" s="183">
        <f t="shared" si="74"/>
        <v>0</v>
      </c>
      <c r="BF238" s="183">
        <f t="shared" si="75"/>
        <v>0</v>
      </c>
      <c r="BG238" s="183">
        <f t="shared" si="76"/>
        <v>0</v>
      </c>
      <c r="BH238" s="183">
        <f t="shared" si="77"/>
        <v>0</v>
      </c>
      <c r="BI238" s="183">
        <f t="shared" si="78"/>
        <v>0</v>
      </c>
      <c r="BJ238" s="15" t="s">
        <v>77</v>
      </c>
      <c r="BK238" s="183">
        <f t="shared" si="79"/>
        <v>0</v>
      </c>
      <c r="BL238" s="15" t="s">
        <v>602</v>
      </c>
      <c r="BM238" s="182" t="s">
        <v>624</v>
      </c>
    </row>
    <row r="239" spans="1:65" s="12" customFormat="1" ht="25.9" customHeight="1" x14ac:dyDescent="0.2">
      <c r="B239" s="155"/>
      <c r="C239" s="156"/>
      <c r="D239" s="157" t="s">
        <v>68</v>
      </c>
      <c r="E239" s="158" t="s">
        <v>625</v>
      </c>
      <c r="F239" s="158" t="s">
        <v>626</v>
      </c>
      <c r="G239" s="156"/>
      <c r="H239" s="156"/>
      <c r="I239" s="159"/>
      <c r="J239" s="160">
        <f>BK239</f>
        <v>0</v>
      </c>
      <c r="K239" s="156"/>
      <c r="L239" s="161"/>
      <c r="M239" s="162"/>
      <c r="N239" s="163"/>
      <c r="O239" s="163"/>
      <c r="P239" s="164">
        <f>P240+P242+P247+P249+P252</f>
        <v>0</v>
      </c>
      <c r="Q239" s="163"/>
      <c r="R239" s="164">
        <f>R240+R242+R247+R249+R252</f>
        <v>0</v>
      </c>
      <c r="S239" s="163"/>
      <c r="T239" s="165">
        <f>T240+T242+T247+T249+T252</f>
        <v>0</v>
      </c>
      <c r="AR239" s="166" t="s">
        <v>161</v>
      </c>
      <c r="AT239" s="167" t="s">
        <v>68</v>
      </c>
      <c r="AU239" s="167" t="s">
        <v>69</v>
      </c>
      <c r="AY239" s="166" t="s">
        <v>141</v>
      </c>
      <c r="BK239" s="168">
        <f>BK240+BK242+BK247+BK249+BK252</f>
        <v>0</v>
      </c>
    </row>
    <row r="240" spans="1:65" s="12" customFormat="1" ht="22.9" customHeight="1" x14ac:dyDescent="0.2">
      <c r="B240" s="155"/>
      <c r="C240" s="156"/>
      <c r="D240" s="157" t="s">
        <v>68</v>
      </c>
      <c r="E240" s="169" t="s">
        <v>627</v>
      </c>
      <c r="F240" s="169" t="s">
        <v>628</v>
      </c>
      <c r="G240" s="156"/>
      <c r="H240" s="156"/>
      <c r="I240" s="159"/>
      <c r="J240" s="170">
        <f>BK240</f>
        <v>0</v>
      </c>
      <c r="K240" s="156"/>
      <c r="L240" s="161"/>
      <c r="M240" s="162"/>
      <c r="N240" s="163"/>
      <c r="O240" s="163"/>
      <c r="P240" s="164">
        <f>P241</f>
        <v>0</v>
      </c>
      <c r="Q240" s="163"/>
      <c r="R240" s="164">
        <f>R241</f>
        <v>0</v>
      </c>
      <c r="S240" s="163"/>
      <c r="T240" s="165">
        <f>T241</f>
        <v>0</v>
      </c>
      <c r="AR240" s="166" t="s">
        <v>161</v>
      </c>
      <c r="AT240" s="167" t="s">
        <v>68</v>
      </c>
      <c r="AU240" s="167" t="s">
        <v>77</v>
      </c>
      <c r="AY240" s="166" t="s">
        <v>141</v>
      </c>
      <c r="BK240" s="168">
        <f>BK241</f>
        <v>0</v>
      </c>
    </row>
    <row r="241" spans="1:65" s="2" customFormat="1" ht="16.5" customHeight="1" x14ac:dyDescent="0.2">
      <c r="A241" s="32"/>
      <c r="B241" s="33"/>
      <c r="C241" s="171" t="s">
        <v>629</v>
      </c>
      <c r="D241" s="171" t="s">
        <v>144</v>
      </c>
      <c r="E241" s="172" t="s">
        <v>630</v>
      </c>
      <c r="F241" s="173" t="s">
        <v>631</v>
      </c>
      <c r="G241" s="174" t="s">
        <v>303</v>
      </c>
      <c r="H241" s="175">
        <v>1</v>
      </c>
      <c r="I241" s="176"/>
      <c r="J241" s="177">
        <f>ROUND(I241*H241,2)</f>
        <v>0</v>
      </c>
      <c r="K241" s="173" t="s">
        <v>19</v>
      </c>
      <c r="L241" s="37"/>
      <c r="M241" s="178" t="s">
        <v>19</v>
      </c>
      <c r="N241" s="179" t="s">
        <v>40</v>
      </c>
      <c r="O241" s="62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82" t="s">
        <v>148</v>
      </c>
      <c r="AT241" s="182" t="s">
        <v>144</v>
      </c>
      <c r="AU241" s="182" t="s">
        <v>79</v>
      </c>
      <c r="AY241" s="15" t="s">
        <v>141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5" t="s">
        <v>77</v>
      </c>
      <c r="BK241" s="183">
        <f>ROUND(I241*H241,2)</f>
        <v>0</v>
      </c>
      <c r="BL241" s="15" t="s">
        <v>148</v>
      </c>
      <c r="BM241" s="182" t="s">
        <v>632</v>
      </c>
    </row>
    <row r="242" spans="1:65" s="12" customFormat="1" ht="22.9" customHeight="1" x14ac:dyDescent="0.2">
      <c r="B242" s="155"/>
      <c r="C242" s="156"/>
      <c r="D242" s="157" t="s">
        <v>68</v>
      </c>
      <c r="E242" s="169" t="s">
        <v>633</v>
      </c>
      <c r="F242" s="169" t="s">
        <v>634</v>
      </c>
      <c r="G242" s="156"/>
      <c r="H242" s="156"/>
      <c r="I242" s="159"/>
      <c r="J242" s="170">
        <f>BK242</f>
        <v>0</v>
      </c>
      <c r="K242" s="156"/>
      <c r="L242" s="161"/>
      <c r="M242" s="162"/>
      <c r="N242" s="163"/>
      <c r="O242" s="163"/>
      <c r="P242" s="164">
        <f>SUM(P243:P246)</f>
        <v>0</v>
      </c>
      <c r="Q242" s="163"/>
      <c r="R242" s="164">
        <f>SUM(R243:R246)</f>
        <v>0</v>
      </c>
      <c r="S242" s="163"/>
      <c r="T242" s="165">
        <f>SUM(T243:T246)</f>
        <v>0</v>
      </c>
      <c r="AR242" s="166" t="s">
        <v>161</v>
      </c>
      <c r="AT242" s="167" t="s">
        <v>68</v>
      </c>
      <c r="AU242" s="167" t="s">
        <v>77</v>
      </c>
      <c r="AY242" s="166" t="s">
        <v>141</v>
      </c>
      <c r="BK242" s="168">
        <f>SUM(BK243:BK246)</f>
        <v>0</v>
      </c>
    </row>
    <row r="243" spans="1:65" s="2" customFormat="1" ht="16.5" customHeight="1" x14ac:dyDescent="0.2">
      <c r="A243" s="32"/>
      <c r="B243" s="33"/>
      <c r="C243" s="171" t="s">
        <v>635</v>
      </c>
      <c r="D243" s="171" t="s">
        <v>144</v>
      </c>
      <c r="E243" s="172" t="s">
        <v>636</v>
      </c>
      <c r="F243" s="173" t="s">
        <v>637</v>
      </c>
      <c r="G243" s="174" t="s">
        <v>303</v>
      </c>
      <c r="H243" s="175">
        <v>1</v>
      </c>
      <c r="I243" s="176"/>
      <c r="J243" s="177">
        <f>ROUND(I243*H243,2)</f>
        <v>0</v>
      </c>
      <c r="K243" s="173" t="s">
        <v>19</v>
      </c>
      <c r="L243" s="37"/>
      <c r="M243" s="178" t="s">
        <v>19</v>
      </c>
      <c r="N243" s="179" t="s">
        <v>40</v>
      </c>
      <c r="O243" s="62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82" t="s">
        <v>148</v>
      </c>
      <c r="AT243" s="182" t="s">
        <v>144</v>
      </c>
      <c r="AU243" s="182" t="s">
        <v>79</v>
      </c>
      <c r="AY243" s="15" t="s">
        <v>141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5" t="s">
        <v>77</v>
      </c>
      <c r="BK243" s="183">
        <f>ROUND(I243*H243,2)</f>
        <v>0</v>
      </c>
      <c r="BL243" s="15" t="s">
        <v>148</v>
      </c>
      <c r="BM243" s="182" t="s">
        <v>638</v>
      </c>
    </row>
    <row r="244" spans="1:65" s="2" customFormat="1" ht="16.5" customHeight="1" x14ac:dyDescent="0.2">
      <c r="A244" s="32"/>
      <c r="B244" s="33"/>
      <c r="C244" s="171" t="s">
        <v>639</v>
      </c>
      <c r="D244" s="171" t="s">
        <v>144</v>
      </c>
      <c r="E244" s="172" t="s">
        <v>640</v>
      </c>
      <c r="F244" s="173" t="s">
        <v>641</v>
      </c>
      <c r="G244" s="174" t="s">
        <v>303</v>
      </c>
      <c r="H244" s="175">
        <v>1</v>
      </c>
      <c r="I244" s="176"/>
      <c r="J244" s="177">
        <f>ROUND(I244*H244,2)</f>
        <v>0</v>
      </c>
      <c r="K244" s="173" t="s">
        <v>19</v>
      </c>
      <c r="L244" s="37"/>
      <c r="M244" s="178" t="s">
        <v>19</v>
      </c>
      <c r="N244" s="179" t="s">
        <v>40</v>
      </c>
      <c r="O244" s="62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82" t="s">
        <v>148</v>
      </c>
      <c r="AT244" s="182" t="s">
        <v>144</v>
      </c>
      <c r="AU244" s="182" t="s">
        <v>79</v>
      </c>
      <c r="AY244" s="15" t="s">
        <v>141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5" t="s">
        <v>77</v>
      </c>
      <c r="BK244" s="183">
        <f>ROUND(I244*H244,2)</f>
        <v>0</v>
      </c>
      <c r="BL244" s="15" t="s">
        <v>148</v>
      </c>
      <c r="BM244" s="182" t="s">
        <v>642</v>
      </c>
    </row>
    <row r="245" spans="1:65" s="2" customFormat="1" ht="16.5" customHeight="1" x14ac:dyDescent="0.2">
      <c r="A245" s="32"/>
      <c r="B245" s="33"/>
      <c r="C245" s="171" t="s">
        <v>643</v>
      </c>
      <c r="D245" s="171" t="s">
        <v>144</v>
      </c>
      <c r="E245" s="172" t="s">
        <v>644</v>
      </c>
      <c r="F245" s="173" t="s">
        <v>645</v>
      </c>
      <c r="G245" s="174" t="s">
        <v>303</v>
      </c>
      <c r="H245" s="175">
        <v>1</v>
      </c>
      <c r="I245" s="176"/>
      <c r="J245" s="177">
        <f>ROUND(I245*H245,2)</f>
        <v>0</v>
      </c>
      <c r="K245" s="173" t="s">
        <v>19</v>
      </c>
      <c r="L245" s="37"/>
      <c r="M245" s="178" t="s">
        <v>19</v>
      </c>
      <c r="N245" s="179" t="s">
        <v>40</v>
      </c>
      <c r="O245" s="62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82" t="s">
        <v>646</v>
      </c>
      <c r="AT245" s="182" t="s">
        <v>144</v>
      </c>
      <c r="AU245" s="182" t="s">
        <v>79</v>
      </c>
      <c r="AY245" s="15" t="s">
        <v>141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5" t="s">
        <v>77</v>
      </c>
      <c r="BK245" s="183">
        <f>ROUND(I245*H245,2)</f>
        <v>0</v>
      </c>
      <c r="BL245" s="15" t="s">
        <v>646</v>
      </c>
      <c r="BM245" s="182" t="s">
        <v>647</v>
      </c>
    </row>
    <row r="246" spans="1:65" s="2" customFormat="1" ht="16.5" customHeight="1" x14ac:dyDescent="0.2">
      <c r="A246" s="32"/>
      <c r="B246" s="33"/>
      <c r="C246" s="171" t="s">
        <v>648</v>
      </c>
      <c r="D246" s="171" t="s">
        <v>144</v>
      </c>
      <c r="E246" s="172" t="s">
        <v>649</v>
      </c>
      <c r="F246" s="173" t="s">
        <v>650</v>
      </c>
      <c r="G246" s="174" t="s">
        <v>303</v>
      </c>
      <c r="H246" s="175">
        <v>1</v>
      </c>
      <c r="I246" s="176"/>
      <c r="J246" s="177">
        <f>ROUND(I246*H246,2)</f>
        <v>0</v>
      </c>
      <c r="K246" s="173" t="s">
        <v>19</v>
      </c>
      <c r="L246" s="37"/>
      <c r="M246" s="178" t="s">
        <v>19</v>
      </c>
      <c r="N246" s="179" t="s">
        <v>40</v>
      </c>
      <c r="O246" s="62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82" t="s">
        <v>148</v>
      </c>
      <c r="AT246" s="182" t="s">
        <v>144</v>
      </c>
      <c r="AU246" s="182" t="s">
        <v>79</v>
      </c>
      <c r="AY246" s="15" t="s">
        <v>141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5" t="s">
        <v>77</v>
      </c>
      <c r="BK246" s="183">
        <f>ROUND(I246*H246,2)</f>
        <v>0</v>
      </c>
      <c r="BL246" s="15" t="s">
        <v>148</v>
      </c>
      <c r="BM246" s="182" t="s">
        <v>651</v>
      </c>
    </row>
    <row r="247" spans="1:65" s="12" customFormat="1" ht="22.9" customHeight="1" x14ac:dyDescent="0.2">
      <c r="B247" s="155"/>
      <c r="C247" s="156"/>
      <c r="D247" s="157" t="s">
        <v>68</v>
      </c>
      <c r="E247" s="169" t="s">
        <v>652</v>
      </c>
      <c r="F247" s="169" t="s">
        <v>653</v>
      </c>
      <c r="G247" s="156"/>
      <c r="H247" s="156"/>
      <c r="I247" s="159"/>
      <c r="J247" s="170">
        <f>BK247</f>
        <v>0</v>
      </c>
      <c r="K247" s="156"/>
      <c r="L247" s="161"/>
      <c r="M247" s="162"/>
      <c r="N247" s="163"/>
      <c r="O247" s="163"/>
      <c r="P247" s="164">
        <f>P248</f>
        <v>0</v>
      </c>
      <c r="Q247" s="163"/>
      <c r="R247" s="164">
        <f>R248</f>
        <v>0</v>
      </c>
      <c r="S247" s="163"/>
      <c r="T247" s="165">
        <f>T248</f>
        <v>0</v>
      </c>
      <c r="AR247" s="166" t="s">
        <v>161</v>
      </c>
      <c r="AT247" s="167" t="s">
        <v>68</v>
      </c>
      <c r="AU247" s="167" t="s">
        <v>77</v>
      </c>
      <c r="AY247" s="166" t="s">
        <v>141</v>
      </c>
      <c r="BK247" s="168">
        <f>BK248</f>
        <v>0</v>
      </c>
    </row>
    <row r="248" spans="1:65" s="2" customFormat="1" ht="16.5" customHeight="1" x14ac:dyDescent="0.2">
      <c r="A248" s="32"/>
      <c r="B248" s="33"/>
      <c r="C248" s="171" t="s">
        <v>654</v>
      </c>
      <c r="D248" s="171" t="s">
        <v>144</v>
      </c>
      <c r="E248" s="172" t="s">
        <v>655</v>
      </c>
      <c r="F248" s="173" t="s">
        <v>656</v>
      </c>
      <c r="G248" s="174" t="s">
        <v>303</v>
      </c>
      <c r="H248" s="175">
        <v>1</v>
      </c>
      <c r="I248" s="176"/>
      <c r="J248" s="177">
        <f>ROUND(I248*H248,2)</f>
        <v>0</v>
      </c>
      <c r="K248" s="173" t="s">
        <v>19</v>
      </c>
      <c r="L248" s="37"/>
      <c r="M248" s="178" t="s">
        <v>19</v>
      </c>
      <c r="N248" s="179" t="s">
        <v>40</v>
      </c>
      <c r="O248" s="62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82" t="s">
        <v>148</v>
      </c>
      <c r="AT248" s="182" t="s">
        <v>144</v>
      </c>
      <c r="AU248" s="182" t="s">
        <v>79</v>
      </c>
      <c r="AY248" s="15" t="s">
        <v>141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5" t="s">
        <v>77</v>
      </c>
      <c r="BK248" s="183">
        <f>ROUND(I248*H248,2)</f>
        <v>0</v>
      </c>
      <c r="BL248" s="15" t="s">
        <v>148</v>
      </c>
      <c r="BM248" s="182" t="s">
        <v>657</v>
      </c>
    </row>
    <row r="249" spans="1:65" s="12" customFormat="1" ht="22.9" customHeight="1" x14ac:dyDescent="0.2">
      <c r="B249" s="155"/>
      <c r="C249" s="156"/>
      <c r="D249" s="157" t="s">
        <v>68</v>
      </c>
      <c r="E249" s="169" t="s">
        <v>658</v>
      </c>
      <c r="F249" s="169" t="s">
        <v>659</v>
      </c>
      <c r="G249" s="156"/>
      <c r="H249" s="156"/>
      <c r="I249" s="159"/>
      <c r="J249" s="170">
        <f>BK249</f>
        <v>0</v>
      </c>
      <c r="K249" s="156"/>
      <c r="L249" s="161"/>
      <c r="M249" s="162"/>
      <c r="N249" s="163"/>
      <c r="O249" s="163"/>
      <c r="P249" s="164">
        <f>SUM(P250:P251)</f>
        <v>0</v>
      </c>
      <c r="Q249" s="163"/>
      <c r="R249" s="164">
        <f>SUM(R250:R251)</f>
        <v>0</v>
      </c>
      <c r="S249" s="163"/>
      <c r="T249" s="165">
        <f>SUM(T250:T251)</f>
        <v>0</v>
      </c>
      <c r="AR249" s="166" t="s">
        <v>161</v>
      </c>
      <c r="AT249" s="167" t="s">
        <v>68</v>
      </c>
      <c r="AU249" s="167" t="s">
        <v>77</v>
      </c>
      <c r="AY249" s="166" t="s">
        <v>141</v>
      </c>
      <c r="BK249" s="168">
        <f>SUM(BK250:BK251)</f>
        <v>0</v>
      </c>
    </row>
    <row r="250" spans="1:65" s="2" customFormat="1" ht="16.5" customHeight="1" x14ac:dyDescent="0.2">
      <c r="A250" s="32"/>
      <c r="B250" s="33"/>
      <c r="C250" s="171" t="s">
        <v>660</v>
      </c>
      <c r="D250" s="171" t="s">
        <v>144</v>
      </c>
      <c r="E250" s="172" t="s">
        <v>661</v>
      </c>
      <c r="F250" s="173" t="s">
        <v>662</v>
      </c>
      <c r="G250" s="174" t="s">
        <v>303</v>
      </c>
      <c r="H250" s="175">
        <v>1</v>
      </c>
      <c r="I250" s="176"/>
      <c r="J250" s="177">
        <f>ROUND(I250*H250,2)</f>
        <v>0</v>
      </c>
      <c r="K250" s="173" t="s">
        <v>19</v>
      </c>
      <c r="L250" s="37"/>
      <c r="M250" s="178" t="s">
        <v>19</v>
      </c>
      <c r="N250" s="179" t="s">
        <v>40</v>
      </c>
      <c r="O250" s="62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82" t="s">
        <v>148</v>
      </c>
      <c r="AT250" s="182" t="s">
        <v>144</v>
      </c>
      <c r="AU250" s="182" t="s">
        <v>79</v>
      </c>
      <c r="AY250" s="15" t="s">
        <v>141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5" t="s">
        <v>77</v>
      </c>
      <c r="BK250" s="183">
        <f>ROUND(I250*H250,2)</f>
        <v>0</v>
      </c>
      <c r="BL250" s="15" t="s">
        <v>148</v>
      </c>
      <c r="BM250" s="182" t="s">
        <v>663</v>
      </c>
    </row>
    <row r="251" spans="1:65" s="2" customFormat="1" ht="16.5" customHeight="1" x14ac:dyDescent="0.2">
      <c r="A251" s="32"/>
      <c r="B251" s="33"/>
      <c r="C251" s="171" t="s">
        <v>664</v>
      </c>
      <c r="D251" s="171" t="s">
        <v>144</v>
      </c>
      <c r="E251" s="172" t="s">
        <v>665</v>
      </c>
      <c r="F251" s="173" t="s">
        <v>666</v>
      </c>
      <c r="G251" s="174" t="s">
        <v>303</v>
      </c>
      <c r="H251" s="175">
        <v>1</v>
      </c>
      <c r="I251" s="176"/>
      <c r="J251" s="177">
        <f>ROUND(I251*H251,2)</f>
        <v>0</v>
      </c>
      <c r="K251" s="173" t="s">
        <v>19</v>
      </c>
      <c r="L251" s="37"/>
      <c r="M251" s="178" t="s">
        <v>19</v>
      </c>
      <c r="N251" s="179" t="s">
        <v>40</v>
      </c>
      <c r="O251" s="62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82" t="s">
        <v>148</v>
      </c>
      <c r="AT251" s="182" t="s">
        <v>144</v>
      </c>
      <c r="AU251" s="182" t="s">
        <v>79</v>
      </c>
      <c r="AY251" s="15" t="s">
        <v>141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5" t="s">
        <v>77</v>
      </c>
      <c r="BK251" s="183">
        <f>ROUND(I251*H251,2)</f>
        <v>0</v>
      </c>
      <c r="BL251" s="15" t="s">
        <v>148</v>
      </c>
      <c r="BM251" s="182" t="s">
        <v>667</v>
      </c>
    </row>
    <row r="252" spans="1:65" s="12" customFormat="1" ht="22.9" customHeight="1" x14ac:dyDescent="0.2">
      <c r="B252" s="155"/>
      <c r="C252" s="156"/>
      <c r="D252" s="157" t="s">
        <v>68</v>
      </c>
      <c r="E252" s="169" t="s">
        <v>668</v>
      </c>
      <c r="F252" s="169" t="s">
        <v>669</v>
      </c>
      <c r="G252" s="156"/>
      <c r="H252" s="156"/>
      <c r="I252" s="159"/>
      <c r="J252" s="170">
        <f>BK252</f>
        <v>0</v>
      </c>
      <c r="K252" s="156"/>
      <c r="L252" s="161"/>
      <c r="M252" s="162"/>
      <c r="N252" s="163"/>
      <c r="O252" s="163"/>
      <c r="P252" s="164">
        <f>SUM(P253:P254)</f>
        <v>0</v>
      </c>
      <c r="Q252" s="163"/>
      <c r="R252" s="164">
        <f>SUM(R253:R254)</f>
        <v>0</v>
      </c>
      <c r="S252" s="163"/>
      <c r="T252" s="165">
        <f>SUM(T253:T254)</f>
        <v>0</v>
      </c>
      <c r="AR252" s="166" t="s">
        <v>161</v>
      </c>
      <c r="AT252" s="167" t="s">
        <v>68</v>
      </c>
      <c r="AU252" s="167" t="s">
        <v>77</v>
      </c>
      <c r="AY252" s="166" t="s">
        <v>141</v>
      </c>
      <c r="BK252" s="168">
        <f>SUM(BK253:BK254)</f>
        <v>0</v>
      </c>
    </row>
    <row r="253" spans="1:65" s="2" customFormat="1" ht="16.5" customHeight="1" x14ac:dyDescent="0.2">
      <c r="A253" s="32"/>
      <c r="B253" s="33"/>
      <c r="C253" s="171" t="s">
        <v>670</v>
      </c>
      <c r="D253" s="171" t="s">
        <v>144</v>
      </c>
      <c r="E253" s="172" t="s">
        <v>671</v>
      </c>
      <c r="F253" s="173" t="s">
        <v>672</v>
      </c>
      <c r="G253" s="174" t="s">
        <v>303</v>
      </c>
      <c r="H253" s="175">
        <v>1</v>
      </c>
      <c r="I253" s="176"/>
      <c r="J253" s="177">
        <f>ROUND(I253*H253,2)</f>
        <v>0</v>
      </c>
      <c r="K253" s="173" t="s">
        <v>19</v>
      </c>
      <c r="L253" s="37"/>
      <c r="M253" s="178" t="s">
        <v>19</v>
      </c>
      <c r="N253" s="179" t="s">
        <v>40</v>
      </c>
      <c r="O253" s="62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82" t="s">
        <v>148</v>
      </c>
      <c r="AT253" s="182" t="s">
        <v>144</v>
      </c>
      <c r="AU253" s="182" t="s">
        <v>79</v>
      </c>
      <c r="AY253" s="15" t="s">
        <v>141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5" t="s">
        <v>77</v>
      </c>
      <c r="BK253" s="183">
        <f>ROUND(I253*H253,2)</f>
        <v>0</v>
      </c>
      <c r="BL253" s="15" t="s">
        <v>148</v>
      </c>
      <c r="BM253" s="182" t="s">
        <v>673</v>
      </c>
    </row>
    <row r="254" spans="1:65" s="2" customFormat="1" ht="16.5" customHeight="1" x14ac:dyDescent="0.2">
      <c r="A254" s="32"/>
      <c r="B254" s="33"/>
      <c r="C254" s="171" t="s">
        <v>674</v>
      </c>
      <c r="D254" s="171" t="s">
        <v>144</v>
      </c>
      <c r="E254" s="172" t="s">
        <v>675</v>
      </c>
      <c r="F254" s="173" t="s">
        <v>676</v>
      </c>
      <c r="G254" s="174" t="s">
        <v>303</v>
      </c>
      <c r="H254" s="175">
        <v>1</v>
      </c>
      <c r="I254" s="176"/>
      <c r="J254" s="177">
        <f>ROUND(I254*H254,2)</f>
        <v>0</v>
      </c>
      <c r="K254" s="173" t="s">
        <v>19</v>
      </c>
      <c r="L254" s="37"/>
      <c r="M254" s="199" t="s">
        <v>19</v>
      </c>
      <c r="N254" s="200" t="s">
        <v>40</v>
      </c>
      <c r="O254" s="201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82" t="s">
        <v>148</v>
      </c>
      <c r="AT254" s="182" t="s">
        <v>144</v>
      </c>
      <c r="AU254" s="182" t="s">
        <v>79</v>
      </c>
      <c r="AY254" s="15" t="s">
        <v>141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5" t="s">
        <v>77</v>
      </c>
      <c r="BK254" s="183">
        <f>ROUND(I254*H254,2)</f>
        <v>0</v>
      </c>
      <c r="BL254" s="15" t="s">
        <v>148</v>
      </c>
      <c r="BM254" s="182" t="s">
        <v>677</v>
      </c>
    </row>
    <row r="255" spans="1:65" s="2" customFormat="1" ht="6.95" customHeight="1" x14ac:dyDescent="0.2">
      <c r="A255" s="32"/>
      <c r="B255" s="45"/>
      <c r="C255" s="46"/>
      <c r="D255" s="46"/>
      <c r="E255" s="46"/>
      <c r="F255" s="46"/>
      <c r="G255" s="46"/>
      <c r="H255" s="46"/>
      <c r="I255" s="46"/>
      <c r="J255" s="46"/>
      <c r="K255" s="46"/>
      <c r="L255" s="37"/>
      <c r="M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</row>
  </sheetData>
  <sheetProtection algorithmName="SHA-512" hashValue="9jVswnQSna2ERXrM/O4skFFfNv9675dsOmpLNkJ+SFdRhqZCU6t4UqygFo5KrXWtNaGxEF7WK1+a6G+uJxgS+g==" saltValue="hsPg0pdO2VAqcy2Ywx5gCn0t9PFjG1psijKSc9cqL0rJOZ7m5muyTneVcK8WcbOZlyVjjE4xXN9biNvS/Yzfog==" spinCount="100000" sheet="1" objects="1" scenarios="1" formatColumns="0" formatRows="0" autoFilter="0"/>
  <autoFilter ref="C105:K254" xr:uid="{00000000-0009-0000-0000-000001000000}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hyperlinks>
    <hyperlink ref="F184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5" t="s">
        <v>82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 x14ac:dyDescent="0.2">
      <c r="B4" s="18"/>
      <c r="D4" s="101" t="s">
        <v>92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25" t="str">
        <f>'Rekapitulace stavby'!K6</f>
        <v>Rekonstrukce kuchyně ZŠ Chomutov, Zahradní 5265</v>
      </c>
      <c r="F7" s="326"/>
      <c r="G7" s="326"/>
      <c r="H7" s="326"/>
      <c r="L7" s="18"/>
    </row>
    <row r="8" spans="1:46" s="2" customFormat="1" ht="12" customHeight="1" x14ac:dyDescent="0.2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27" t="s">
        <v>678</v>
      </c>
      <c r="F9" s="328"/>
      <c r="G9" s="328"/>
      <c r="H9" s="32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22. 4. 2022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">
        <v>19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">
        <v>22</v>
      </c>
      <c r="F15" s="32"/>
      <c r="G15" s="32"/>
      <c r="H15" s="32"/>
      <c r="I15" s="103" t="s">
        <v>27</v>
      </c>
      <c r="J15" s="105" t="s">
        <v>19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29" t="str">
        <f>'Rekapitulace stavby'!E14</f>
        <v>Vyplň údaj</v>
      </c>
      <c r="F18" s="330"/>
      <c r="G18" s="330"/>
      <c r="H18" s="33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">
        <v>22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">
        <v>22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31" t="s">
        <v>19</v>
      </c>
      <c r="F27" s="331"/>
      <c r="G27" s="331"/>
      <c r="H27" s="33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ROUND(J91,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39</v>
      </c>
      <c r="E33" s="103" t="s">
        <v>40</v>
      </c>
      <c r="F33" s="115">
        <f>ROUND((SUM(BE91:BE144)),  2)</f>
        <v>0</v>
      </c>
      <c r="G33" s="32"/>
      <c r="H33" s="32"/>
      <c r="I33" s="116">
        <v>0.21</v>
      </c>
      <c r="J33" s="115">
        <f>ROUND(((SUM(BE91:BE144))*I33),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41</v>
      </c>
      <c r="F34" s="115">
        <f>ROUND((SUM(BF91:BF144)),  2)</f>
        <v>0</v>
      </c>
      <c r="G34" s="32"/>
      <c r="H34" s="32"/>
      <c r="I34" s="116">
        <v>0.15</v>
      </c>
      <c r="J34" s="115">
        <f>ROUND(((SUM(BF91:BF144))*I34),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42</v>
      </c>
      <c r="F35" s="115">
        <f>ROUND((SUM(BG91:BG144)),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43</v>
      </c>
      <c r="F36" s="115">
        <f>ROUND((SUM(BH91:BH144)),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44</v>
      </c>
      <c r="F37" s="115">
        <f>ROUND((SUM(BI91:BI144)),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2" t="str">
        <f>E7</f>
        <v>Rekonstrukce kuchyně ZŠ Chomutov, Zahradní 5265</v>
      </c>
      <c r="F48" s="333"/>
      <c r="G48" s="333"/>
      <c r="H48" s="33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85" t="str">
        <f>E9</f>
        <v>SO 02 - Elektroinstalace</v>
      </c>
      <c r="F50" s="334"/>
      <c r="G50" s="334"/>
      <c r="H50" s="33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22. 4. 2022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96</v>
      </c>
      <c r="D57" s="129"/>
      <c r="E57" s="129"/>
      <c r="F57" s="129"/>
      <c r="G57" s="129"/>
      <c r="H57" s="129"/>
      <c r="I57" s="129"/>
      <c r="J57" s="130" t="s">
        <v>97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J91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98</v>
      </c>
    </row>
    <row r="60" spans="1:47" s="9" customFormat="1" ht="24.95" customHeight="1" x14ac:dyDescent="0.2">
      <c r="B60" s="132"/>
      <c r="C60" s="133"/>
      <c r="D60" s="134" t="s">
        <v>679</v>
      </c>
      <c r="E60" s="135"/>
      <c r="F60" s="135"/>
      <c r="G60" s="135"/>
      <c r="H60" s="135"/>
      <c r="I60" s="135"/>
      <c r="J60" s="136">
        <f>J92</f>
        <v>0</v>
      </c>
      <c r="K60" s="133"/>
      <c r="L60" s="137"/>
    </row>
    <row r="61" spans="1:47" s="9" customFormat="1" ht="24.95" customHeight="1" x14ac:dyDescent="0.2">
      <c r="B61" s="132"/>
      <c r="C61" s="133"/>
      <c r="D61" s="134" t="s">
        <v>680</v>
      </c>
      <c r="E61" s="135"/>
      <c r="F61" s="135"/>
      <c r="G61" s="135"/>
      <c r="H61" s="135"/>
      <c r="I61" s="135"/>
      <c r="J61" s="136">
        <f>J94</f>
        <v>0</v>
      </c>
      <c r="K61" s="133"/>
      <c r="L61" s="137"/>
    </row>
    <row r="62" spans="1:47" s="9" customFormat="1" ht="24.95" customHeight="1" x14ac:dyDescent="0.2">
      <c r="B62" s="132"/>
      <c r="C62" s="133"/>
      <c r="D62" s="134" t="s">
        <v>681</v>
      </c>
      <c r="E62" s="135"/>
      <c r="F62" s="135"/>
      <c r="G62" s="135"/>
      <c r="H62" s="135"/>
      <c r="I62" s="135"/>
      <c r="J62" s="136">
        <f>J110</f>
        <v>0</v>
      </c>
      <c r="K62" s="133"/>
      <c r="L62" s="137"/>
    </row>
    <row r="63" spans="1:47" s="9" customFormat="1" ht="24.95" customHeight="1" x14ac:dyDescent="0.2">
      <c r="B63" s="132"/>
      <c r="C63" s="133"/>
      <c r="D63" s="134" t="s">
        <v>682</v>
      </c>
      <c r="E63" s="135"/>
      <c r="F63" s="135"/>
      <c r="G63" s="135"/>
      <c r="H63" s="135"/>
      <c r="I63" s="135"/>
      <c r="J63" s="136">
        <f>J121</f>
        <v>0</v>
      </c>
      <c r="K63" s="133"/>
      <c r="L63" s="137"/>
    </row>
    <row r="64" spans="1:47" s="9" customFormat="1" ht="24.95" customHeight="1" x14ac:dyDescent="0.2">
      <c r="B64" s="132"/>
      <c r="C64" s="133"/>
      <c r="D64" s="134" t="s">
        <v>683</v>
      </c>
      <c r="E64" s="135"/>
      <c r="F64" s="135"/>
      <c r="G64" s="135"/>
      <c r="H64" s="135"/>
      <c r="I64" s="135"/>
      <c r="J64" s="136">
        <f>J127</f>
        <v>0</v>
      </c>
      <c r="K64" s="133"/>
      <c r="L64" s="137"/>
    </row>
    <row r="65" spans="1:31" s="9" customFormat="1" ht="24.95" customHeight="1" x14ac:dyDescent="0.2">
      <c r="B65" s="132"/>
      <c r="C65" s="133"/>
      <c r="D65" s="134" t="s">
        <v>106</v>
      </c>
      <c r="E65" s="135"/>
      <c r="F65" s="135"/>
      <c r="G65" s="135"/>
      <c r="H65" s="135"/>
      <c r="I65" s="135"/>
      <c r="J65" s="136">
        <f>J129</f>
        <v>0</v>
      </c>
      <c r="K65" s="133"/>
      <c r="L65" s="137"/>
    </row>
    <row r="66" spans="1:31" s="10" customFormat="1" ht="19.899999999999999" customHeight="1" x14ac:dyDescent="0.2">
      <c r="B66" s="138"/>
      <c r="C66" s="139"/>
      <c r="D66" s="140" t="s">
        <v>108</v>
      </c>
      <c r="E66" s="141"/>
      <c r="F66" s="141"/>
      <c r="G66" s="141"/>
      <c r="H66" s="141"/>
      <c r="I66" s="141"/>
      <c r="J66" s="142">
        <f>J130</f>
        <v>0</v>
      </c>
      <c r="K66" s="139"/>
      <c r="L66" s="143"/>
    </row>
    <row r="67" spans="1:31" s="9" customFormat="1" ht="24.95" customHeight="1" x14ac:dyDescent="0.2">
      <c r="B67" s="132"/>
      <c r="C67" s="133"/>
      <c r="D67" s="134" t="s">
        <v>120</v>
      </c>
      <c r="E67" s="135"/>
      <c r="F67" s="135"/>
      <c r="G67" s="135"/>
      <c r="H67" s="135"/>
      <c r="I67" s="135"/>
      <c r="J67" s="136">
        <f>J134</f>
        <v>0</v>
      </c>
      <c r="K67" s="133"/>
      <c r="L67" s="137"/>
    </row>
    <row r="68" spans="1:31" s="10" customFormat="1" ht="19.899999999999999" customHeight="1" x14ac:dyDescent="0.2">
      <c r="B68" s="138"/>
      <c r="C68" s="139"/>
      <c r="D68" s="140" t="s">
        <v>684</v>
      </c>
      <c r="E68" s="141"/>
      <c r="F68" s="141"/>
      <c r="G68" s="141"/>
      <c r="H68" s="141"/>
      <c r="I68" s="141"/>
      <c r="J68" s="142">
        <f>J135</f>
        <v>0</v>
      </c>
      <c r="K68" s="139"/>
      <c r="L68" s="143"/>
    </row>
    <row r="69" spans="1:31" s="10" customFormat="1" ht="19.899999999999999" customHeight="1" x14ac:dyDescent="0.2">
      <c r="B69" s="138"/>
      <c r="C69" s="139"/>
      <c r="D69" s="140" t="s">
        <v>122</v>
      </c>
      <c r="E69" s="141"/>
      <c r="F69" s="141"/>
      <c r="G69" s="141"/>
      <c r="H69" s="141"/>
      <c r="I69" s="141"/>
      <c r="J69" s="142">
        <f>J138</f>
        <v>0</v>
      </c>
      <c r="K69" s="139"/>
      <c r="L69" s="143"/>
    </row>
    <row r="70" spans="1:31" s="10" customFormat="1" ht="19.899999999999999" customHeight="1" x14ac:dyDescent="0.2">
      <c r="B70" s="138"/>
      <c r="C70" s="139"/>
      <c r="D70" s="140" t="s">
        <v>123</v>
      </c>
      <c r="E70" s="141"/>
      <c r="F70" s="141"/>
      <c r="G70" s="141"/>
      <c r="H70" s="141"/>
      <c r="I70" s="141"/>
      <c r="J70" s="142">
        <f>J140</f>
        <v>0</v>
      </c>
      <c r="K70" s="139"/>
      <c r="L70" s="143"/>
    </row>
    <row r="71" spans="1:31" s="10" customFormat="1" ht="19.899999999999999" customHeight="1" x14ac:dyDescent="0.2">
      <c r="B71" s="138"/>
      <c r="C71" s="139"/>
      <c r="D71" s="140" t="s">
        <v>124</v>
      </c>
      <c r="E71" s="141"/>
      <c r="F71" s="141"/>
      <c r="G71" s="141"/>
      <c r="H71" s="141"/>
      <c r="I71" s="141"/>
      <c r="J71" s="142">
        <f>J142</f>
        <v>0</v>
      </c>
      <c r="K71" s="139"/>
      <c r="L71" s="143"/>
    </row>
    <row r="72" spans="1:31" s="2" customFormat="1" ht="21.75" customHeight="1" x14ac:dyDescent="0.2">
      <c r="A72" s="32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 x14ac:dyDescent="0.2">
      <c r="A73" s="32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7" spans="1:31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4.95" customHeight="1" x14ac:dyDescent="0.2">
      <c r="A78" s="32"/>
      <c r="B78" s="33"/>
      <c r="C78" s="21" t="s">
        <v>126</v>
      </c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16</v>
      </c>
      <c r="D80" s="34"/>
      <c r="E80" s="34"/>
      <c r="F80" s="34"/>
      <c r="G80" s="34"/>
      <c r="H80" s="34"/>
      <c r="I80" s="34"/>
      <c r="J80" s="34"/>
      <c r="K80" s="34"/>
      <c r="L80" s="104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32"/>
      <c r="B81" s="33"/>
      <c r="C81" s="34"/>
      <c r="D81" s="34"/>
      <c r="E81" s="332" t="str">
        <f>E7</f>
        <v>Rekonstrukce kuchyně ZŠ Chomutov, Zahradní 5265</v>
      </c>
      <c r="F81" s="333"/>
      <c r="G81" s="333"/>
      <c r="H81" s="333"/>
      <c r="I81" s="34"/>
      <c r="J81" s="34"/>
      <c r="K81" s="34"/>
      <c r="L81" s="104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93</v>
      </c>
      <c r="D82" s="34"/>
      <c r="E82" s="34"/>
      <c r="F82" s="34"/>
      <c r="G82" s="34"/>
      <c r="H82" s="34"/>
      <c r="I82" s="34"/>
      <c r="J82" s="34"/>
      <c r="K82" s="34"/>
      <c r="L82" s="104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6.5" customHeight="1" x14ac:dyDescent="0.2">
      <c r="A83" s="32"/>
      <c r="B83" s="33"/>
      <c r="C83" s="34"/>
      <c r="D83" s="34"/>
      <c r="E83" s="285" t="str">
        <f>E9</f>
        <v>SO 02 - Elektroinstalace</v>
      </c>
      <c r="F83" s="334"/>
      <c r="G83" s="334"/>
      <c r="H83" s="334"/>
      <c r="I83" s="34"/>
      <c r="J83" s="34"/>
      <c r="K83" s="34"/>
      <c r="L83" s="104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 x14ac:dyDescent="0.2">
      <c r="A84" s="32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104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2" customHeight="1" x14ac:dyDescent="0.2">
      <c r="A85" s="32"/>
      <c r="B85" s="33"/>
      <c r="C85" s="27" t="s">
        <v>21</v>
      </c>
      <c r="D85" s="34"/>
      <c r="E85" s="34"/>
      <c r="F85" s="25" t="str">
        <f>F12</f>
        <v xml:space="preserve"> </v>
      </c>
      <c r="G85" s="34"/>
      <c r="H85" s="34"/>
      <c r="I85" s="27" t="s">
        <v>23</v>
      </c>
      <c r="J85" s="57" t="str">
        <f>IF(J12="","",J12)</f>
        <v>22. 4. 2022</v>
      </c>
      <c r="K85" s="34"/>
      <c r="L85" s="104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 x14ac:dyDescent="0.2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104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5.2" customHeight="1" x14ac:dyDescent="0.2">
      <c r="A87" s="32"/>
      <c r="B87" s="33"/>
      <c r="C87" s="27" t="s">
        <v>25</v>
      </c>
      <c r="D87" s="34"/>
      <c r="E87" s="34"/>
      <c r="F87" s="25" t="str">
        <f>E15</f>
        <v xml:space="preserve"> </v>
      </c>
      <c r="G87" s="34"/>
      <c r="H87" s="34"/>
      <c r="I87" s="27" t="s">
        <v>30</v>
      </c>
      <c r="J87" s="30" t="str">
        <f>E21</f>
        <v xml:space="preserve"> </v>
      </c>
      <c r="K87" s="34"/>
      <c r="L87" s="104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15.2" customHeight="1" x14ac:dyDescent="0.2">
      <c r="A88" s="32"/>
      <c r="B88" s="33"/>
      <c r="C88" s="27" t="s">
        <v>28</v>
      </c>
      <c r="D88" s="34"/>
      <c r="E88" s="34"/>
      <c r="F88" s="25" t="str">
        <f>IF(E18="","",E18)</f>
        <v>Vyplň údaj</v>
      </c>
      <c r="G88" s="34"/>
      <c r="H88" s="34"/>
      <c r="I88" s="27" t="s">
        <v>32</v>
      </c>
      <c r="J88" s="30" t="str">
        <f>E24</f>
        <v xml:space="preserve"> </v>
      </c>
      <c r="K88" s="34"/>
      <c r="L88" s="104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0.35" customHeight="1" x14ac:dyDescent="0.2">
      <c r="A89" s="32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104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11" customFormat="1" ht="29.25" customHeight="1" x14ac:dyDescent="0.2">
      <c r="A90" s="144"/>
      <c r="B90" s="145"/>
      <c r="C90" s="146" t="s">
        <v>127</v>
      </c>
      <c r="D90" s="147" t="s">
        <v>54</v>
      </c>
      <c r="E90" s="147" t="s">
        <v>50</v>
      </c>
      <c r="F90" s="147" t="s">
        <v>51</v>
      </c>
      <c r="G90" s="147" t="s">
        <v>128</v>
      </c>
      <c r="H90" s="147" t="s">
        <v>129</v>
      </c>
      <c r="I90" s="147" t="s">
        <v>130</v>
      </c>
      <c r="J90" s="147" t="s">
        <v>97</v>
      </c>
      <c r="K90" s="148" t="s">
        <v>131</v>
      </c>
      <c r="L90" s="149"/>
      <c r="M90" s="66" t="s">
        <v>19</v>
      </c>
      <c r="N90" s="67" t="s">
        <v>39</v>
      </c>
      <c r="O90" s="67" t="s">
        <v>132</v>
      </c>
      <c r="P90" s="67" t="s">
        <v>133</v>
      </c>
      <c r="Q90" s="67" t="s">
        <v>134</v>
      </c>
      <c r="R90" s="67" t="s">
        <v>135</v>
      </c>
      <c r="S90" s="67" t="s">
        <v>136</v>
      </c>
      <c r="T90" s="68" t="s">
        <v>137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</row>
    <row r="91" spans="1:65" s="2" customFormat="1" ht="22.9" customHeight="1" x14ac:dyDescent="0.25">
      <c r="A91" s="32"/>
      <c r="B91" s="33"/>
      <c r="C91" s="73" t="s">
        <v>138</v>
      </c>
      <c r="D91" s="34"/>
      <c r="E91" s="34"/>
      <c r="F91" s="34"/>
      <c r="G91" s="34"/>
      <c r="H91" s="34"/>
      <c r="I91" s="34"/>
      <c r="J91" s="150">
        <f>BK91</f>
        <v>0</v>
      </c>
      <c r="K91" s="34"/>
      <c r="L91" s="37"/>
      <c r="M91" s="69"/>
      <c r="N91" s="151"/>
      <c r="O91" s="70"/>
      <c r="P91" s="152">
        <f>P92+P94+P110+P121+P127+P129+P134</f>
        <v>0</v>
      </c>
      <c r="Q91" s="70"/>
      <c r="R91" s="152">
        <f>R92+R94+R110+R121+R127+R129+R134</f>
        <v>0</v>
      </c>
      <c r="S91" s="70"/>
      <c r="T91" s="153">
        <f>T92+T94+T110+T121+T127+T129+T134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68</v>
      </c>
      <c r="AU91" s="15" t="s">
        <v>98</v>
      </c>
      <c r="BK91" s="154">
        <f>BK92+BK94+BK110+BK121+BK127+BK129+BK134</f>
        <v>0</v>
      </c>
    </row>
    <row r="92" spans="1:65" s="12" customFormat="1" ht="25.9" customHeight="1" x14ac:dyDescent="0.2">
      <c r="B92" s="155"/>
      <c r="C92" s="156"/>
      <c r="D92" s="157" t="s">
        <v>68</v>
      </c>
      <c r="E92" s="158" t="s">
        <v>444</v>
      </c>
      <c r="F92" s="158" t="s">
        <v>685</v>
      </c>
      <c r="G92" s="156"/>
      <c r="H92" s="156"/>
      <c r="I92" s="159"/>
      <c r="J92" s="160">
        <f>BK92</f>
        <v>0</v>
      </c>
      <c r="K92" s="156"/>
      <c r="L92" s="161"/>
      <c r="M92" s="162"/>
      <c r="N92" s="163"/>
      <c r="O92" s="163"/>
      <c r="P92" s="164">
        <f>P93</f>
        <v>0</v>
      </c>
      <c r="Q92" s="163"/>
      <c r="R92" s="164">
        <f>R93</f>
        <v>0</v>
      </c>
      <c r="S92" s="163"/>
      <c r="T92" s="165">
        <f>T93</f>
        <v>0</v>
      </c>
      <c r="AR92" s="166" t="s">
        <v>77</v>
      </c>
      <c r="AT92" s="167" t="s">
        <v>68</v>
      </c>
      <c r="AU92" s="167" t="s">
        <v>69</v>
      </c>
      <c r="AY92" s="166" t="s">
        <v>141</v>
      </c>
      <c r="BK92" s="168">
        <f>BK93</f>
        <v>0</v>
      </c>
    </row>
    <row r="93" spans="1:65" s="2" customFormat="1" ht="16.5" customHeight="1" x14ac:dyDescent="0.2">
      <c r="A93" s="32"/>
      <c r="B93" s="33"/>
      <c r="C93" s="171" t="s">
        <v>77</v>
      </c>
      <c r="D93" s="171" t="s">
        <v>144</v>
      </c>
      <c r="E93" s="172" t="s">
        <v>686</v>
      </c>
      <c r="F93" s="173" t="s">
        <v>687</v>
      </c>
      <c r="G93" s="174" t="s">
        <v>688</v>
      </c>
      <c r="H93" s="175">
        <v>1</v>
      </c>
      <c r="I93" s="176"/>
      <c r="J93" s="177">
        <f>ROUND(I93*H93,2)</f>
        <v>0</v>
      </c>
      <c r="K93" s="173" t="s">
        <v>19</v>
      </c>
      <c r="L93" s="37"/>
      <c r="M93" s="178" t="s">
        <v>19</v>
      </c>
      <c r="N93" s="179" t="s">
        <v>40</v>
      </c>
      <c r="O93" s="62"/>
      <c r="P93" s="180">
        <f>O93*H93</f>
        <v>0</v>
      </c>
      <c r="Q93" s="180">
        <v>0</v>
      </c>
      <c r="R93" s="180">
        <f>Q93*H93</f>
        <v>0</v>
      </c>
      <c r="S93" s="180">
        <v>0</v>
      </c>
      <c r="T93" s="181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82" t="s">
        <v>148</v>
      </c>
      <c r="AT93" s="182" t="s">
        <v>144</v>
      </c>
      <c r="AU93" s="182" t="s">
        <v>77</v>
      </c>
      <c r="AY93" s="15" t="s">
        <v>141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5" t="s">
        <v>77</v>
      </c>
      <c r="BK93" s="183">
        <f>ROUND(I93*H93,2)</f>
        <v>0</v>
      </c>
      <c r="BL93" s="15" t="s">
        <v>148</v>
      </c>
      <c r="BM93" s="182" t="s">
        <v>689</v>
      </c>
    </row>
    <row r="94" spans="1:65" s="12" customFormat="1" ht="25.9" customHeight="1" x14ac:dyDescent="0.2">
      <c r="B94" s="155"/>
      <c r="C94" s="156"/>
      <c r="D94" s="157" t="s">
        <v>68</v>
      </c>
      <c r="E94" s="158" t="s">
        <v>690</v>
      </c>
      <c r="F94" s="158" t="s">
        <v>691</v>
      </c>
      <c r="G94" s="156"/>
      <c r="H94" s="156"/>
      <c r="I94" s="159"/>
      <c r="J94" s="160">
        <f>BK94</f>
        <v>0</v>
      </c>
      <c r="K94" s="156"/>
      <c r="L94" s="161"/>
      <c r="M94" s="162"/>
      <c r="N94" s="163"/>
      <c r="O94" s="163"/>
      <c r="P94" s="164">
        <f>SUM(P95:P109)</f>
        <v>0</v>
      </c>
      <c r="Q94" s="163"/>
      <c r="R94" s="164">
        <f>SUM(R95:R109)</f>
        <v>0</v>
      </c>
      <c r="S94" s="163"/>
      <c r="T94" s="165">
        <f>SUM(T95:T109)</f>
        <v>0</v>
      </c>
      <c r="AR94" s="166" t="s">
        <v>77</v>
      </c>
      <c r="AT94" s="167" t="s">
        <v>68</v>
      </c>
      <c r="AU94" s="167" t="s">
        <v>69</v>
      </c>
      <c r="AY94" s="166" t="s">
        <v>141</v>
      </c>
      <c r="BK94" s="168">
        <f>SUM(BK95:BK109)</f>
        <v>0</v>
      </c>
    </row>
    <row r="95" spans="1:65" s="2" customFormat="1" ht="16.5" customHeight="1" x14ac:dyDescent="0.2">
      <c r="A95" s="32"/>
      <c r="B95" s="33"/>
      <c r="C95" s="171" t="s">
        <v>79</v>
      </c>
      <c r="D95" s="171" t="s">
        <v>144</v>
      </c>
      <c r="E95" s="172" t="s">
        <v>692</v>
      </c>
      <c r="F95" s="173" t="s">
        <v>693</v>
      </c>
      <c r="G95" s="174" t="s">
        <v>191</v>
      </c>
      <c r="H95" s="175">
        <v>41.4</v>
      </c>
      <c r="I95" s="176"/>
      <c r="J95" s="177">
        <f t="shared" ref="J95:J109" si="0">ROUND(I95*H95,2)</f>
        <v>0</v>
      </c>
      <c r="K95" s="173" t="s">
        <v>19</v>
      </c>
      <c r="L95" s="37"/>
      <c r="M95" s="178" t="s">
        <v>19</v>
      </c>
      <c r="N95" s="179" t="s">
        <v>40</v>
      </c>
      <c r="O95" s="62"/>
      <c r="P95" s="180">
        <f t="shared" ref="P95:P109" si="1">O95*H95</f>
        <v>0</v>
      </c>
      <c r="Q95" s="180">
        <v>0</v>
      </c>
      <c r="R95" s="180">
        <f t="shared" ref="R95:R109" si="2">Q95*H95</f>
        <v>0</v>
      </c>
      <c r="S95" s="180">
        <v>0</v>
      </c>
      <c r="T95" s="181">
        <f t="shared" ref="T95:T109" si="3"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82" t="s">
        <v>148</v>
      </c>
      <c r="AT95" s="182" t="s">
        <v>144</v>
      </c>
      <c r="AU95" s="182" t="s">
        <v>77</v>
      </c>
      <c r="AY95" s="15" t="s">
        <v>141</v>
      </c>
      <c r="BE95" s="183">
        <f t="shared" ref="BE95:BE109" si="4">IF(N95="základní",J95,0)</f>
        <v>0</v>
      </c>
      <c r="BF95" s="183">
        <f t="shared" ref="BF95:BF109" si="5">IF(N95="snížená",J95,0)</f>
        <v>0</v>
      </c>
      <c r="BG95" s="183">
        <f t="shared" ref="BG95:BG109" si="6">IF(N95="zákl. přenesená",J95,0)</f>
        <v>0</v>
      </c>
      <c r="BH95" s="183">
        <f t="shared" ref="BH95:BH109" si="7">IF(N95="sníž. přenesená",J95,0)</f>
        <v>0</v>
      </c>
      <c r="BI95" s="183">
        <f t="shared" ref="BI95:BI109" si="8">IF(N95="nulová",J95,0)</f>
        <v>0</v>
      </c>
      <c r="BJ95" s="15" t="s">
        <v>77</v>
      </c>
      <c r="BK95" s="183">
        <f t="shared" ref="BK95:BK109" si="9">ROUND(I95*H95,2)</f>
        <v>0</v>
      </c>
      <c r="BL95" s="15" t="s">
        <v>148</v>
      </c>
      <c r="BM95" s="182" t="s">
        <v>694</v>
      </c>
    </row>
    <row r="96" spans="1:65" s="2" customFormat="1" ht="24.2" customHeight="1" x14ac:dyDescent="0.2">
      <c r="A96" s="32"/>
      <c r="B96" s="33"/>
      <c r="C96" s="171" t="s">
        <v>142</v>
      </c>
      <c r="D96" s="171" t="s">
        <v>144</v>
      </c>
      <c r="E96" s="172" t="s">
        <v>695</v>
      </c>
      <c r="F96" s="173" t="s">
        <v>696</v>
      </c>
      <c r="G96" s="174" t="s">
        <v>191</v>
      </c>
      <c r="H96" s="175">
        <v>172.5</v>
      </c>
      <c r="I96" s="176"/>
      <c r="J96" s="177">
        <f t="shared" si="0"/>
        <v>0</v>
      </c>
      <c r="K96" s="173" t="s">
        <v>19</v>
      </c>
      <c r="L96" s="37"/>
      <c r="M96" s="178" t="s">
        <v>19</v>
      </c>
      <c r="N96" s="179" t="s">
        <v>40</v>
      </c>
      <c r="O96" s="62"/>
      <c r="P96" s="180">
        <f t="shared" si="1"/>
        <v>0</v>
      </c>
      <c r="Q96" s="180">
        <v>0</v>
      </c>
      <c r="R96" s="180">
        <f t="shared" si="2"/>
        <v>0</v>
      </c>
      <c r="S96" s="180">
        <v>0</v>
      </c>
      <c r="T96" s="181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82" t="s">
        <v>148</v>
      </c>
      <c r="AT96" s="182" t="s">
        <v>144</v>
      </c>
      <c r="AU96" s="182" t="s">
        <v>77</v>
      </c>
      <c r="AY96" s="15" t="s">
        <v>141</v>
      </c>
      <c r="BE96" s="183">
        <f t="shared" si="4"/>
        <v>0</v>
      </c>
      <c r="BF96" s="183">
        <f t="shared" si="5"/>
        <v>0</v>
      </c>
      <c r="BG96" s="183">
        <f t="shared" si="6"/>
        <v>0</v>
      </c>
      <c r="BH96" s="183">
        <f t="shared" si="7"/>
        <v>0</v>
      </c>
      <c r="BI96" s="183">
        <f t="shared" si="8"/>
        <v>0</v>
      </c>
      <c r="BJ96" s="15" t="s">
        <v>77</v>
      </c>
      <c r="BK96" s="183">
        <f t="shared" si="9"/>
        <v>0</v>
      </c>
      <c r="BL96" s="15" t="s">
        <v>148</v>
      </c>
      <c r="BM96" s="182" t="s">
        <v>697</v>
      </c>
    </row>
    <row r="97" spans="1:65" s="2" customFormat="1" ht="16.5" customHeight="1" x14ac:dyDescent="0.2">
      <c r="A97" s="32"/>
      <c r="B97" s="33"/>
      <c r="C97" s="171" t="s">
        <v>148</v>
      </c>
      <c r="D97" s="171" t="s">
        <v>144</v>
      </c>
      <c r="E97" s="172" t="s">
        <v>698</v>
      </c>
      <c r="F97" s="173" t="s">
        <v>699</v>
      </c>
      <c r="G97" s="174" t="s">
        <v>191</v>
      </c>
      <c r="H97" s="175">
        <v>230</v>
      </c>
      <c r="I97" s="176"/>
      <c r="J97" s="177">
        <f t="shared" si="0"/>
        <v>0</v>
      </c>
      <c r="K97" s="173" t="s">
        <v>19</v>
      </c>
      <c r="L97" s="37"/>
      <c r="M97" s="178" t="s">
        <v>19</v>
      </c>
      <c r="N97" s="179" t="s">
        <v>40</v>
      </c>
      <c r="O97" s="62"/>
      <c r="P97" s="180">
        <f t="shared" si="1"/>
        <v>0</v>
      </c>
      <c r="Q97" s="180">
        <v>0</v>
      </c>
      <c r="R97" s="180">
        <f t="shared" si="2"/>
        <v>0</v>
      </c>
      <c r="S97" s="180">
        <v>0</v>
      </c>
      <c r="T97" s="181">
        <f t="shared" si="3"/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82" t="s">
        <v>148</v>
      </c>
      <c r="AT97" s="182" t="s">
        <v>144</v>
      </c>
      <c r="AU97" s="182" t="s">
        <v>77</v>
      </c>
      <c r="AY97" s="15" t="s">
        <v>141</v>
      </c>
      <c r="BE97" s="183">
        <f t="shared" si="4"/>
        <v>0</v>
      </c>
      <c r="BF97" s="183">
        <f t="shared" si="5"/>
        <v>0</v>
      </c>
      <c r="BG97" s="183">
        <f t="shared" si="6"/>
        <v>0</v>
      </c>
      <c r="BH97" s="183">
        <f t="shared" si="7"/>
        <v>0</v>
      </c>
      <c r="BI97" s="183">
        <f t="shared" si="8"/>
        <v>0</v>
      </c>
      <c r="BJ97" s="15" t="s">
        <v>77</v>
      </c>
      <c r="BK97" s="183">
        <f t="shared" si="9"/>
        <v>0</v>
      </c>
      <c r="BL97" s="15" t="s">
        <v>148</v>
      </c>
      <c r="BM97" s="182" t="s">
        <v>700</v>
      </c>
    </row>
    <row r="98" spans="1:65" s="2" customFormat="1" ht="16.5" customHeight="1" x14ac:dyDescent="0.2">
      <c r="A98" s="32"/>
      <c r="B98" s="33"/>
      <c r="C98" s="171" t="s">
        <v>161</v>
      </c>
      <c r="D98" s="171" t="s">
        <v>144</v>
      </c>
      <c r="E98" s="172" t="s">
        <v>701</v>
      </c>
      <c r="F98" s="173" t="s">
        <v>702</v>
      </c>
      <c r="G98" s="174" t="s">
        <v>191</v>
      </c>
      <c r="H98" s="175">
        <v>115</v>
      </c>
      <c r="I98" s="176"/>
      <c r="J98" s="177">
        <f t="shared" si="0"/>
        <v>0</v>
      </c>
      <c r="K98" s="173" t="s">
        <v>19</v>
      </c>
      <c r="L98" s="37"/>
      <c r="M98" s="178" t="s">
        <v>19</v>
      </c>
      <c r="N98" s="179" t="s">
        <v>40</v>
      </c>
      <c r="O98" s="62"/>
      <c r="P98" s="180">
        <f t="shared" si="1"/>
        <v>0</v>
      </c>
      <c r="Q98" s="180">
        <v>0</v>
      </c>
      <c r="R98" s="180">
        <f t="shared" si="2"/>
        <v>0</v>
      </c>
      <c r="S98" s="180">
        <v>0</v>
      </c>
      <c r="T98" s="181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82" t="s">
        <v>148</v>
      </c>
      <c r="AT98" s="182" t="s">
        <v>144</v>
      </c>
      <c r="AU98" s="182" t="s">
        <v>77</v>
      </c>
      <c r="AY98" s="15" t="s">
        <v>141</v>
      </c>
      <c r="BE98" s="183">
        <f t="shared" si="4"/>
        <v>0</v>
      </c>
      <c r="BF98" s="183">
        <f t="shared" si="5"/>
        <v>0</v>
      </c>
      <c r="BG98" s="183">
        <f t="shared" si="6"/>
        <v>0</v>
      </c>
      <c r="BH98" s="183">
        <f t="shared" si="7"/>
        <v>0</v>
      </c>
      <c r="BI98" s="183">
        <f t="shared" si="8"/>
        <v>0</v>
      </c>
      <c r="BJ98" s="15" t="s">
        <v>77</v>
      </c>
      <c r="BK98" s="183">
        <f t="shared" si="9"/>
        <v>0</v>
      </c>
      <c r="BL98" s="15" t="s">
        <v>148</v>
      </c>
      <c r="BM98" s="182" t="s">
        <v>703</v>
      </c>
    </row>
    <row r="99" spans="1:65" s="2" customFormat="1" ht="16.5" customHeight="1" x14ac:dyDescent="0.2">
      <c r="A99" s="32"/>
      <c r="B99" s="33"/>
      <c r="C99" s="171" t="s">
        <v>166</v>
      </c>
      <c r="D99" s="171" t="s">
        <v>144</v>
      </c>
      <c r="E99" s="172" t="s">
        <v>704</v>
      </c>
      <c r="F99" s="173" t="s">
        <v>705</v>
      </c>
      <c r="G99" s="174" t="s">
        <v>191</v>
      </c>
      <c r="H99" s="175">
        <v>138</v>
      </c>
      <c r="I99" s="176"/>
      <c r="J99" s="177">
        <f t="shared" si="0"/>
        <v>0</v>
      </c>
      <c r="K99" s="173" t="s">
        <v>19</v>
      </c>
      <c r="L99" s="37"/>
      <c r="M99" s="178" t="s">
        <v>19</v>
      </c>
      <c r="N99" s="179" t="s">
        <v>40</v>
      </c>
      <c r="O99" s="62"/>
      <c r="P99" s="180">
        <f t="shared" si="1"/>
        <v>0</v>
      </c>
      <c r="Q99" s="180">
        <v>0</v>
      </c>
      <c r="R99" s="180">
        <f t="shared" si="2"/>
        <v>0</v>
      </c>
      <c r="S99" s="180">
        <v>0</v>
      </c>
      <c r="T99" s="181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82" t="s">
        <v>148</v>
      </c>
      <c r="AT99" s="182" t="s">
        <v>144</v>
      </c>
      <c r="AU99" s="182" t="s">
        <v>77</v>
      </c>
      <c r="AY99" s="15" t="s">
        <v>141</v>
      </c>
      <c r="BE99" s="183">
        <f t="shared" si="4"/>
        <v>0</v>
      </c>
      <c r="BF99" s="183">
        <f t="shared" si="5"/>
        <v>0</v>
      </c>
      <c r="BG99" s="183">
        <f t="shared" si="6"/>
        <v>0</v>
      </c>
      <c r="BH99" s="183">
        <f t="shared" si="7"/>
        <v>0</v>
      </c>
      <c r="BI99" s="183">
        <f t="shared" si="8"/>
        <v>0</v>
      </c>
      <c r="BJ99" s="15" t="s">
        <v>77</v>
      </c>
      <c r="BK99" s="183">
        <f t="shared" si="9"/>
        <v>0</v>
      </c>
      <c r="BL99" s="15" t="s">
        <v>148</v>
      </c>
      <c r="BM99" s="182" t="s">
        <v>706</v>
      </c>
    </row>
    <row r="100" spans="1:65" s="2" customFormat="1" ht="16.5" customHeight="1" x14ac:dyDescent="0.2">
      <c r="A100" s="32"/>
      <c r="B100" s="33"/>
      <c r="C100" s="171" t="s">
        <v>170</v>
      </c>
      <c r="D100" s="171" t="s">
        <v>144</v>
      </c>
      <c r="E100" s="172" t="s">
        <v>707</v>
      </c>
      <c r="F100" s="173" t="s">
        <v>708</v>
      </c>
      <c r="G100" s="174" t="s">
        <v>191</v>
      </c>
      <c r="H100" s="175">
        <v>28.75</v>
      </c>
      <c r="I100" s="176"/>
      <c r="J100" s="177">
        <f t="shared" si="0"/>
        <v>0</v>
      </c>
      <c r="K100" s="173" t="s">
        <v>19</v>
      </c>
      <c r="L100" s="37"/>
      <c r="M100" s="178" t="s">
        <v>19</v>
      </c>
      <c r="N100" s="179" t="s">
        <v>40</v>
      </c>
      <c r="O100" s="62"/>
      <c r="P100" s="180">
        <f t="shared" si="1"/>
        <v>0</v>
      </c>
      <c r="Q100" s="180">
        <v>0</v>
      </c>
      <c r="R100" s="180">
        <f t="shared" si="2"/>
        <v>0</v>
      </c>
      <c r="S100" s="180">
        <v>0</v>
      </c>
      <c r="T100" s="181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82" t="s">
        <v>148</v>
      </c>
      <c r="AT100" s="182" t="s">
        <v>144</v>
      </c>
      <c r="AU100" s="182" t="s">
        <v>77</v>
      </c>
      <c r="AY100" s="15" t="s">
        <v>141</v>
      </c>
      <c r="BE100" s="183">
        <f t="shared" si="4"/>
        <v>0</v>
      </c>
      <c r="BF100" s="183">
        <f t="shared" si="5"/>
        <v>0</v>
      </c>
      <c r="BG100" s="183">
        <f t="shared" si="6"/>
        <v>0</v>
      </c>
      <c r="BH100" s="183">
        <f t="shared" si="7"/>
        <v>0</v>
      </c>
      <c r="BI100" s="183">
        <f t="shared" si="8"/>
        <v>0</v>
      </c>
      <c r="BJ100" s="15" t="s">
        <v>77</v>
      </c>
      <c r="BK100" s="183">
        <f t="shared" si="9"/>
        <v>0</v>
      </c>
      <c r="BL100" s="15" t="s">
        <v>148</v>
      </c>
      <c r="BM100" s="182" t="s">
        <v>709</v>
      </c>
    </row>
    <row r="101" spans="1:65" s="2" customFormat="1" ht="16.5" customHeight="1" x14ac:dyDescent="0.2">
      <c r="A101" s="32"/>
      <c r="B101" s="33"/>
      <c r="C101" s="171" t="s">
        <v>174</v>
      </c>
      <c r="D101" s="171" t="s">
        <v>144</v>
      </c>
      <c r="E101" s="172" t="s">
        <v>710</v>
      </c>
      <c r="F101" s="173" t="s">
        <v>711</v>
      </c>
      <c r="G101" s="174" t="s">
        <v>191</v>
      </c>
      <c r="H101" s="175">
        <v>126.5</v>
      </c>
      <c r="I101" s="176"/>
      <c r="J101" s="177">
        <f t="shared" si="0"/>
        <v>0</v>
      </c>
      <c r="K101" s="173" t="s">
        <v>19</v>
      </c>
      <c r="L101" s="37"/>
      <c r="M101" s="178" t="s">
        <v>19</v>
      </c>
      <c r="N101" s="179" t="s">
        <v>40</v>
      </c>
      <c r="O101" s="62"/>
      <c r="P101" s="180">
        <f t="shared" si="1"/>
        <v>0</v>
      </c>
      <c r="Q101" s="180">
        <v>0</v>
      </c>
      <c r="R101" s="180">
        <f t="shared" si="2"/>
        <v>0</v>
      </c>
      <c r="S101" s="180">
        <v>0</v>
      </c>
      <c r="T101" s="181">
        <f t="shared" si="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82" t="s">
        <v>148</v>
      </c>
      <c r="AT101" s="182" t="s">
        <v>144</v>
      </c>
      <c r="AU101" s="182" t="s">
        <v>77</v>
      </c>
      <c r="AY101" s="15" t="s">
        <v>141</v>
      </c>
      <c r="BE101" s="183">
        <f t="shared" si="4"/>
        <v>0</v>
      </c>
      <c r="BF101" s="183">
        <f t="shared" si="5"/>
        <v>0</v>
      </c>
      <c r="BG101" s="183">
        <f t="shared" si="6"/>
        <v>0</v>
      </c>
      <c r="BH101" s="183">
        <f t="shared" si="7"/>
        <v>0</v>
      </c>
      <c r="BI101" s="183">
        <f t="shared" si="8"/>
        <v>0</v>
      </c>
      <c r="BJ101" s="15" t="s">
        <v>77</v>
      </c>
      <c r="BK101" s="183">
        <f t="shared" si="9"/>
        <v>0</v>
      </c>
      <c r="BL101" s="15" t="s">
        <v>148</v>
      </c>
      <c r="BM101" s="182" t="s">
        <v>712</v>
      </c>
    </row>
    <row r="102" spans="1:65" s="2" customFormat="1" ht="16.5" customHeight="1" x14ac:dyDescent="0.2">
      <c r="A102" s="32"/>
      <c r="B102" s="33"/>
      <c r="C102" s="171" t="s">
        <v>178</v>
      </c>
      <c r="D102" s="171" t="s">
        <v>144</v>
      </c>
      <c r="E102" s="172" t="s">
        <v>713</v>
      </c>
      <c r="F102" s="173" t="s">
        <v>714</v>
      </c>
      <c r="G102" s="174" t="s">
        <v>191</v>
      </c>
      <c r="H102" s="175">
        <v>115</v>
      </c>
      <c r="I102" s="176"/>
      <c r="J102" s="177">
        <f t="shared" si="0"/>
        <v>0</v>
      </c>
      <c r="K102" s="173" t="s">
        <v>19</v>
      </c>
      <c r="L102" s="37"/>
      <c r="M102" s="178" t="s">
        <v>19</v>
      </c>
      <c r="N102" s="179" t="s">
        <v>40</v>
      </c>
      <c r="O102" s="62"/>
      <c r="P102" s="180">
        <f t="shared" si="1"/>
        <v>0</v>
      </c>
      <c r="Q102" s="180">
        <v>0</v>
      </c>
      <c r="R102" s="180">
        <f t="shared" si="2"/>
        <v>0</v>
      </c>
      <c r="S102" s="180">
        <v>0</v>
      </c>
      <c r="T102" s="181">
        <f t="shared" si="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82" t="s">
        <v>148</v>
      </c>
      <c r="AT102" s="182" t="s">
        <v>144</v>
      </c>
      <c r="AU102" s="182" t="s">
        <v>77</v>
      </c>
      <c r="AY102" s="15" t="s">
        <v>141</v>
      </c>
      <c r="BE102" s="183">
        <f t="shared" si="4"/>
        <v>0</v>
      </c>
      <c r="BF102" s="183">
        <f t="shared" si="5"/>
        <v>0</v>
      </c>
      <c r="BG102" s="183">
        <f t="shared" si="6"/>
        <v>0</v>
      </c>
      <c r="BH102" s="183">
        <f t="shared" si="7"/>
        <v>0</v>
      </c>
      <c r="BI102" s="183">
        <f t="shared" si="8"/>
        <v>0</v>
      </c>
      <c r="BJ102" s="15" t="s">
        <v>77</v>
      </c>
      <c r="BK102" s="183">
        <f t="shared" si="9"/>
        <v>0</v>
      </c>
      <c r="BL102" s="15" t="s">
        <v>148</v>
      </c>
      <c r="BM102" s="182" t="s">
        <v>715</v>
      </c>
    </row>
    <row r="103" spans="1:65" s="2" customFormat="1" ht="16.5" customHeight="1" x14ac:dyDescent="0.2">
      <c r="A103" s="32"/>
      <c r="B103" s="33"/>
      <c r="C103" s="171" t="s">
        <v>182</v>
      </c>
      <c r="D103" s="171" t="s">
        <v>144</v>
      </c>
      <c r="E103" s="172" t="s">
        <v>716</v>
      </c>
      <c r="F103" s="173" t="s">
        <v>717</v>
      </c>
      <c r="G103" s="174" t="s">
        <v>191</v>
      </c>
      <c r="H103" s="175">
        <v>92</v>
      </c>
      <c r="I103" s="176"/>
      <c r="J103" s="177">
        <f t="shared" si="0"/>
        <v>0</v>
      </c>
      <c r="K103" s="173" t="s">
        <v>19</v>
      </c>
      <c r="L103" s="37"/>
      <c r="M103" s="178" t="s">
        <v>19</v>
      </c>
      <c r="N103" s="179" t="s">
        <v>40</v>
      </c>
      <c r="O103" s="62"/>
      <c r="P103" s="180">
        <f t="shared" si="1"/>
        <v>0</v>
      </c>
      <c r="Q103" s="180">
        <v>0</v>
      </c>
      <c r="R103" s="180">
        <f t="shared" si="2"/>
        <v>0</v>
      </c>
      <c r="S103" s="180">
        <v>0</v>
      </c>
      <c r="T103" s="181">
        <f t="shared" si="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82" t="s">
        <v>148</v>
      </c>
      <c r="AT103" s="182" t="s">
        <v>144</v>
      </c>
      <c r="AU103" s="182" t="s">
        <v>77</v>
      </c>
      <c r="AY103" s="15" t="s">
        <v>141</v>
      </c>
      <c r="BE103" s="183">
        <f t="shared" si="4"/>
        <v>0</v>
      </c>
      <c r="BF103" s="183">
        <f t="shared" si="5"/>
        <v>0</v>
      </c>
      <c r="BG103" s="183">
        <f t="shared" si="6"/>
        <v>0</v>
      </c>
      <c r="BH103" s="183">
        <f t="shared" si="7"/>
        <v>0</v>
      </c>
      <c r="BI103" s="183">
        <f t="shared" si="8"/>
        <v>0</v>
      </c>
      <c r="BJ103" s="15" t="s">
        <v>77</v>
      </c>
      <c r="BK103" s="183">
        <f t="shared" si="9"/>
        <v>0</v>
      </c>
      <c r="BL103" s="15" t="s">
        <v>148</v>
      </c>
      <c r="BM103" s="182" t="s">
        <v>718</v>
      </c>
    </row>
    <row r="104" spans="1:65" s="2" customFormat="1" ht="16.5" customHeight="1" x14ac:dyDescent="0.2">
      <c r="A104" s="32"/>
      <c r="B104" s="33"/>
      <c r="C104" s="171" t="s">
        <v>188</v>
      </c>
      <c r="D104" s="171" t="s">
        <v>144</v>
      </c>
      <c r="E104" s="172" t="s">
        <v>719</v>
      </c>
      <c r="F104" s="173" t="s">
        <v>720</v>
      </c>
      <c r="G104" s="174" t="s">
        <v>191</v>
      </c>
      <c r="H104" s="175">
        <v>575</v>
      </c>
      <c r="I104" s="176"/>
      <c r="J104" s="177">
        <f t="shared" si="0"/>
        <v>0</v>
      </c>
      <c r="K104" s="173" t="s">
        <v>19</v>
      </c>
      <c r="L104" s="37"/>
      <c r="M104" s="178" t="s">
        <v>19</v>
      </c>
      <c r="N104" s="179" t="s">
        <v>40</v>
      </c>
      <c r="O104" s="62"/>
      <c r="P104" s="180">
        <f t="shared" si="1"/>
        <v>0</v>
      </c>
      <c r="Q104" s="180">
        <v>0</v>
      </c>
      <c r="R104" s="180">
        <f t="shared" si="2"/>
        <v>0</v>
      </c>
      <c r="S104" s="180">
        <v>0</v>
      </c>
      <c r="T104" s="181">
        <f t="shared" si="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82" t="s">
        <v>148</v>
      </c>
      <c r="AT104" s="182" t="s">
        <v>144</v>
      </c>
      <c r="AU104" s="182" t="s">
        <v>77</v>
      </c>
      <c r="AY104" s="15" t="s">
        <v>141</v>
      </c>
      <c r="BE104" s="183">
        <f t="shared" si="4"/>
        <v>0</v>
      </c>
      <c r="BF104" s="183">
        <f t="shared" si="5"/>
        <v>0</v>
      </c>
      <c r="BG104" s="183">
        <f t="shared" si="6"/>
        <v>0</v>
      </c>
      <c r="BH104" s="183">
        <f t="shared" si="7"/>
        <v>0</v>
      </c>
      <c r="BI104" s="183">
        <f t="shared" si="8"/>
        <v>0</v>
      </c>
      <c r="BJ104" s="15" t="s">
        <v>77</v>
      </c>
      <c r="BK104" s="183">
        <f t="shared" si="9"/>
        <v>0</v>
      </c>
      <c r="BL104" s="15" t="s">
        <v>148</v>
      </c>
      <c r="BM104" s="182" t="s">
        <v>721</v>
      </c>
    </row>
    <row r="105" spans="1:65" s="2" customFormat="1" ht="16.5" customHeight="1" x14ac:dyDescent="0.2">
      <c r="A105" s="32"/>
      <c r="B105" s="33"/>
      <c r="C105" s="171" t="s">
        <v>193</v>
      </c>
      <c r="D105" s="171" t="s">
        <v>144</v>
      </c>
      <c r="E105" s="172" t="s">
        <v>722</v>
      </c>
      <c r="F105" s="173" t="s">
        <v>723</v>
      </c>
      <c r="G105" s="174" t="s">
        <v>191</v>
      </c>
      <c r="H105" s="175">
        <v>460</v>
      </c>
      <c r="I105" s="176"/>
      <c r="J105" s="177">
        <f t="shared" si="0"/>
        <v>0</v>
      </c>
      <c r="K105" s="173" t="s">
        <v>19</v>
      </c>
      <c r="L105" s="37"/>
      <c r="M105" s="178" t="s">
        <v>19</v>
      </c>
      <c r="N105" s="179" t="s">
        <v>40</v>
      </c>
      <c r="O105" s="62"/>
      <c r="P105" s="180">
        <f t="shared" si="1"/>
        <v>0</v>
      </c>
      <c r="Q105" s="180">
        <v>0</v>
      </c>
      <c r="R105" s="180">
        <f t="shared" si="2"/>
        <v>0</v>
      </c>
      <c r="S105" s="180">
        <v>0</v>
      </c>
      <c r="T105" s="181">
        <f t="shared" si="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82" t="s">
        <v>148</v>
      </c>
      <c r="AT105" s="182" t="s">
        <v>144</v>
      </c>
      <c r="AU105" s="182" t="s">
        <v>77</v>
      </c>
      <c r="AY105" s="15" t="s">
        <v>141</v>
      </c>
      <c r="BE105" s="183">
        <f t="shared" si="4"/>
        <v>0</v>
      </c>
      <c r="BF105" s="183">
        <f t="shared" si="5"/>
        <v>0</v>
      </c>
      <c r="BG105" s="183">
        <f t="shared" si="6"/>
        <v>0</v>
      </c>
      <c r="BH105" s="183">
        <f t="shared" si="7"/>
        <v>0</v>
      </c>
      <c r="BI105" s="183">
        <f t="shared" si="8"/>
        <v>0</v>
      </c>
      <c r="BJ105" s="15" t="s">
        <v>77</v>
      </c>
      <c r="BK105" s="183">
        <f t="shared" si="9"/>
        <v>0</v>
      </c>
      <c r="BL105" s="15" t="s">
        <v>148</v>
      </c>
      <c r="BM105" s="182" t="s">
        <v>724</v>
      </c>
    </row>
    <row r="106" spans="1:65" s="2" customFormat="1" ht="16.5" customHeight="1" x14ac:dyDescent="0.2">
      <c r="A106" s="32"/>
      <c r="B106" s="33"/>
      <c r="C106" s="171" t="s">
        <v>197</v>
      </c>
      <c r="D106" s="171" t="s">
        <v>144</v>
      </c>
      <c r="E106" s="172" t="s">
        <v>725</v>
      </c>
      <c r="F106" s="173" t="s">
        <v>726</v>
      </c>
      <c r="G106" s="174" t="s">
        <v>191</v>
      </c>
      <c r="H106" s="175">
        <v>103.5</v>
      </c>
      <c r="I106" s="176"/>
      <c r="J106" s="177">
        <f t="shared" si="0"/>
        <v>0</v>
      </c>
      <c r="K106" s="173" t="s">
        <v>19</v>
      </c>
      <c r="L106" s="37"/>
      <c r="M106" s="178" t="s">
        <v>19</v>
      </c>
      <c r="N106" s="179" t="s">
        <v>40</v>
      </c>
      <c r="O106" s="62"/>
      <c r="P106" s="180">
        <f t="shared" si="1"/>
        <v>0</v>
      </c>
      <c r="Q106" s="180">
        <v>0</v>
      </c>
      <c r="R106" s="180">
        <f t="shared" si="2"/>
        <v>0</v>
      </c>
      <c r="S106" s="180">
        <v>0</v>
      </c>
      <c r="T106" s="181">
        <f t="shared" si="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82" t="s">
        <v>148</v>
      </c>
      <c r="AT106" s="182" t="s">
        <v>144</v>
      </c>
      <c r="AU106" s="182" t="s">
        <v>77</v>
      </c>
      <c r="AY106" s="15" t="s">
        <v>141</v>
      </c>
      <c r="BE106" s="183">
        <f t="shared" si="4"/>
        <v>0</v>
      </c>
      <c r="BF106" s="183">
        <f t="shared" si="5"/>
        <v>0</v>
      </c>
      <c r="BG106" s="183">
        <f t="shared" si="6"/>
        <v>0</v>
      </c>
      <c r="BH106" s="183">
        <f t="shared" si="7"/>
        <v>0</v>
      </c>
      <c r="BI106" s="183">
        <f t="shared" si="8"/>
        <v>0</v>
      </c>
      <c r="BJ106" s="15" t="s">
        <v>77</v>
      </c>
      <c r="BK106" s="183">
        <f t="shared" si="9"/>
        <v>0</v>
      </c>
      <c r="BL106" s="15" t="s">
        <v>148</v>
      </c>
      <c r="BM106" s="182" t="s">
        <v>727</v>
      </c>
    </row>
    <row r="107" spans="1:65" s="2" customFormat="1" ht="16.5" customHeight="1" x14ac:dyDescent="0.2">
      <c r="A107" s="32"/>
      <c r="B107" s="33"/>
      <c r="C107" s="171" t="s">
        <v>201</v>
      </c>
      <c r="D107" s="171" t="s">
        <v>144</v>
      </c>
      <c r="E107" s="172" t="s">
        <v>728</v>
      </c>
      <c r="F107" s="173" t="s">
        <v>729</v>
      </c>
      <c r="G107" s="174" t="s">
        <v>191</v>
      </c>
      <c r="H107" s="175">
        <v>2.875</v>
      </c>
      <c r="I107" s="176"/>
      <c r="J107" s="177">
        <f t="shared" si="0"/>
        <v>0</v>
      </c>
      <c r="K107" s="173" t="s">
        <v>19</v>
      </c>
      <c r="L107" s="37"/>
      <c r="M107" s="178" t="s">
        <v>19</v>
      </c>
      <c r="N107" s="179" t="s">
        <v>40</v>
      </c>
      <c r="O107" s="62"/>
      <c r="P107" s="180">
        <f t="shared" si="1"/>
        <v>0</v>
      </c>
      <c r="Q107" s="180">
        <v>0</v>
      </c>
      <c r="R107" s="180">
        <f t="shared" si="2"/>
        <v>0</v>
      </c>
      <c r="S107" s="180">
        <v>0</v>
      </c>
      <c r="T107" s="181">
        <f t="shared" si="3"/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82" t="s">
        <v>148</v>
      </c>
      <c r="AT107" s="182" t="s">
        <v>144</v>
      </c>
      <c r="AU107" s="182" t="s">
        <v>77</v>
      </c>
      <c r="AY107" s="15" t="s">
        <v>141</v>
      </c>
      <c r="BE107" s="183">
        <f t="shared" si="4"/>
        <v>0</v>
      </c>
      <c r="BF107" s="183">
        <f t="shared" si="5"/>
        <v>0</v>
      </c>
      <c r="BG107" s="183">
        <f t="shared" si="6"/>
        <v>0</v>
      </c>
      <c r="BH107" s="183">
        <f t="shared" si="7"/>
        <v>0</v>
      </c>
      <c r="BI107" s="183">
        <f t="shared" si="8"/>
        <v>0</v>
      </c>
      <c r="BJ107" s="15" t="s">
        <v>77</v>
      </c>
      <c r="BK107" s="183">
        <f t="shared" si="9"/>
        <v>0</v>
      </c>
      <c r="BL107" s="15" t="s">
        <v>148</v>
      </c>
      <c r="BM107" s="182" t="s">
        <v>730</v>
      </c>
    </row>
    <row r="108" spans="1:65" s="2" customFormat="1" ht="16.5" customHeight="1" x14ac:dyDescent="0.2">
      <c r="A108" s="32"/>
      <c r="B108" s="33"/>
      <c r="C108" s="171" t="s">
        <v>8</v>
      </c>
      <c r="D108" s="171" t="s">
        <v>144</v>
      </c>
      <c r="E108" s="172" t="s">
        <v>731</v>
      </c>
      <c r="F108" s="173" t="s">
        <v>732</v>
      </c>
      <c r="G108" s="174" t="s">
        <v>191</v>
      </c>
      <c r="H108" s="175">
        <v>14.375</v>
      </c>
      <c r="I108" s="176"/>
      <c r="J108" s="177">
        <f t="shared" si="0"/>
        <v>0</v>
      </c>
      <c r="K108" s="173" t="s">
        <v>19</v>
      </c>
      <c r="L108" s="37"/>
      <c r="M108" s="178" t="s">
        <v>19</v>
      </c>
      <c r="N108" s="179" t="s">
        <v>40</v>
      </c>
      <c r="O108" s="62"/>
      <c r="P108" s="180">
        <f t="shared" si="1"/>
        <v>0</v>
      </c>
      <c r="Q108" s="180">
        <v>0</v>
      </c>
      <c r="R108" s="180">
        <f t="shared" si="2"/>
        <v>0</v>
      </c>
      <c r="S108" s="180">
        <v>0</v>
      </c>
      <c r="T108" s="181">
        <f t="shared" si="3"/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82" t="s">
        <v>148</v>
      </c>
      <c r="AT108" s="182" t="s">
        <v>144</v>
      </c>
      <c r="AU108" s="182" t="s">
        <v>77</v>
      </c>
      <c r="AY108" s="15" t="s">
        <v>141</v>
      </c>
      <c r="BE108" s="183">
        <f t="shared" si="4"/>
        <v>0</v>
      </c>
      <c r="BF108" s="183">
        <f t="shared" si="5"/>
        <v>0</v>
      </c>
      <c r="BG108" s="183">
        <f t="shared" si="6"/>
        <v>0</v>
      </c>
      <c r="BH108" s="183">
        <f t="shared" si="7"/>
        <v>0</v>
      </c>
      <c r="BI108" s="183">
        <f t="shared" si="8"/>
        <v>0</v>
      </c>
      <c r="BJ108" s="15" t="s">
        <v>77</v>
      </c>
      <c r="BK108" s="183">
        <f t="shared" si="9"/>
        <v>0</v>
      </c>
      <c r="BL108" s="15" t="s">
        <v>148</v>
      </c>
      <c r="BM108" s="182" t="s">
        <v>733</v>
      </c>
    </row>
    <row r="109" spans="1:65" s="2" customFormat="1" ht="16.5" customHeight="1" x14ac:dyDescent="0.2">
      <c r="A109" s="32"/>
      <c r="B109" s="33"/>
      <c r="C109" s="171" t="s">
        <v>208</v>
      </c>
      <c r="D109" s="171" t="s">
        <v>144</v>
      </c>
      <c r="E109" s="172" t="s">
        <v>734</v>
      </c>
      <c r="F109" s="173" t="s">
        <v>735</v>
      </c>
      <c r="G109" s="174" t="s">
        <v>191</v>
      </c>
      <c r="H109" s="175">
        <v>2.875</v>
      </c>
      <c r="I109" s="176"/>
      <c r="J109" s="177">
        <f t="shared" si="0"/>
        <v>0</v>
      </c>
      <c r="K109" s="173" t="s">
        <v>19</v>
      </c>
      <c r="L109" s="37"/>
      <c r="M109" s="178" t="s">
        <v>19</v>
      </c>
      <c r="N109" s="179" t="s">
        <v>40</v>
      </c>
      <c r="O109" s="62"/>
      <c r="P109" s="180">
        <f t="shared" si="1"/>
        <v>0</v>
      </c>
      <c r="Q109" s="180">
        <v>0</v>
      </c>
      <c r="R109" s="180">
        <f t="shared" si="2"/>
        <v>0</v>
      </c>
      <c r="S109" s="180">
        <v>0</v>
      </c>
      <c r="T109" s="181">
        <f t="shared" si="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82" t="s">
        <v>148</v>
      </c>
      <c r="AT109" s="182" t="s">
        <v>144</v>
      </c>
      <c r="AU109" s="182" t="s">
        <v>77</v>
      </c>
      <c r="AY109" s="15" t="s">
        <v>141</v>
      </c>
      <c r="BE109" s="183">
        <f t="shared" si="4"/>
        <v>0</v>
      </c>
      <c r="BF109" s="183">
        <f t="shared" si="5"/>
        <v>0</v>
      </c>
      <c r="BG109" s="183">
        <f t="shared" si="6"/>
        <v>0</v>
      </c>
      <c r="BH109" s="183">
        <f t="shared" si="7"/>
        <v>0</v>
      </c>
      <c r="BI109" s="183">
        <f t="shared" si="8"/>
        <v>0</v>
      </c>
      <c r="BJ109" s="15" t="s">
        <v>77</v>
      </c>
      <c r="BK109" s="183">
        <f t="shared" si="9"/>
        <v>0</v>
      </c>
      <c r="BL109" s="15" t="s">
        <v>148</v>
      </c>
      <c r="BM109" s="182" t="s">
        <v>736</v>
      </c>
    </row>
    <row r="110" spans="1:65" s="12" customFormat="1" ht="25.9" customHeight="1" x14ac:dyDescent="0.2">
      <c r="B110" s="155"/>
      <c r="C110" s="156"/>
      <c r="D110" s="157" t="s">
        <v>68</v>
      </c>
      <c r="E110" s="158" t="s">
        <v>737</v>
      </c>
      <c r="F110" s="158" t="s">
        <v>738</v>
      </c>
      <c r="G110" s="156"/>
      <c r="H110" s="156"/>
      <c r="I110" s="159"/>
      <c r="J110" s="160">
        <f>BK110</f>
        <v>0</v>
      </c>
      <c r="K110" s="156"/>
      <c r="L110" s="161"/>
      <c r="M110" s="162"/>
      <c r="N110" s="163"/>
      <c r="O110" s="163"/>
      <c r="P110" s="164">
        <f>SUM(P111:P120)</f>
        <v>0</v>
      </c>
      <c r="Q110" s="163"/>
      <c r="R110" s="164">
        <f>SUM(R111:R120)</f>
        <v>0</v>
      </c>
      <c r="S110" s="163"/>
      <c r="T110" s="165">
        <f>SUM(T111:T120)</f>
        <v>0</v>
      </c>
      <c r="AR110" s="166" t="s">
        <v>77</v>
      </c>
      <c r="AT110" s="167" t="s">
        <v>68</v>
      </c>
      <c r="AU110" s="167" t="s">
        <v>69</v>
      </c>
      <c r="AY110" s="166" t="s">
        <v>141</v>
      </c>
      <c r="BK110" s="168">
        <f>SUM(BK111:BK120)</f>
        <v>0</v>
      </c>
    </row>
    <row r="111" spans="1:65" s="2" customFormat="1" ht="16.5" customHeight="1" x14ac:dyDescent="0.2">
      <c r="A111" s="32"/>
      <c r="B111" s="33"/>
      <c r="C111" s="171" t="s">
        <v>212</v>
      </c>
      <c r="D111" s="171" t="s">
        <v>144</v>
      </c>
      <c r="E111" s="172" t="s">
        <v>739</v>
      </c>
      <c r="F111" s="173" t="s">
        <v>740</v>
      </c>
      <c r="G111" s="174" t="s">
        <v>303</v>
      </c>
      <c r="H111" s="175">
        <v>1</v>
      </c>
      <c r="I111" s="176"/>
      <c r="J111" s="177">
        <f t="shared" ref="J111:J120" si="10">ROUND(I111*H111,2)</f>
        <v>0</v>
      </c>
      <c r="K111" s="173" t="s">
        <v>19</v>
      </c>
      <c r="L111" s="37"/>
      <c r="M111" s="178" t="s">
        <v>19</v>
      </c>
      <c r="N111" s="179" t="s">
        <v>40</v>
      </c>
      <c r="O111" s="62"/>
      <c r="P111" s="180">
        <f t="shared" ref="P111:P120" si="11">O111*H111</f>
        <v>0</v>
      </c>
      <c r="Q111" s="180">
        <v>0</v>
      </c>
      <c r="R111" s="180">
        <f t="shared" ref="R111:R120" si="12">Q111*H111</f>
        <v>0</v>
      </c>
      <c r="S111" s="180">
        <v>0</v>
      </c>
      <c r="T111" s="181">
        <f t="shared" ref="T111:T120" si="13"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82" t="s">
        <v>148</v>
      </c>
      <c r="AT111" s="182" t="s">
        <v>144</v>
      </c>
      <c r="AU111" s="182" t="s">
        <v>77</v>
      </c>
      <c r="AY111" s="15" t="s">
        <v>141</v>
      </c>
      <c r="BE111" s="183">
        <f t="shared" ref="BE111:BE120" si="14">IF(N111="základní",J111,0)</f>
        <v>0</v>
      </c>
      <c r="BF111" s="183">
        <f t="shared" ref="BF111:BF120" si="15">IF(N111="snížená",J111,0)</f>
        <v>0</v>
      </c>
      <c r="BG111" s="183">
        <f t="shared" ref="BG111:BG120" si="16">IF(N111="zákl. přenesená",J111,0)</f>
        <v>0</v>
      </c>
      <c r="BH111" s="183">
        <f t="shared" ref="BH111:BH120" si="17">IF(N111="sníž. přenesená",J111,0)</f>
        <v>0</v>
      </c>
      <c r="BI111" s="183">
        <f t="shared" ref="BI111:BI120" si="18">IF(N111="nulová",J111,0)</f>
        <v>0</v>
      </c>
      <c r="BJ111" s="15" t="s">
        <v>77</v>
      </c>
      <c r="BK111" s="183">
        <f t="shared" ref="BK111:BK120" si="19">ROUND(I111*H111,2)</f>
        <v>0</v>
      </c>
      <c r="BL111" s="15" t="s">
        <v>148</v>
      </c>
      <c r="BM111" s="182" t="s">
        <v>741</v>
      </c>
    </row>
    <row r="112" spans="1:65" s="2" customFormat="1" ht="16.5" customHeight="1" x14ac:dyDescent="0.2">
      <c r="A112" s="32"/>
      <c r="B112" s="33"/>
      <c r="C112" s="171" t="s">
        <v>216</v>
      </c>
      <c r="D112" s="171" t="s">
        <v>144</v>
      </c>
      <c r="E112" s="172" t="s">
        <v>742</v>
      </c>
      <c r="F112" s="173" t="s">
        <v>743</v>
      </c>
      <c r="G112" s="174" t="s">
        <v>688</v>
      </c>
      <c r="H112" s="175">
        <v>56</v>
      </c>
      <c r="I112" s="176"/>
      <c r="J112" s="177">
        <f t="shared" si="10"/>
        <v>0</v>
      </c>
      <c r="K112" s="173" t="s">
        <v>19</v>
      </c>
      <c r="L112" s="37"/>
      <c r="M112" s="178" t="s">
        <v>19</v>
      </c>
      <c r="N112" s="179" t="s">
        <v>40</v>
      </c>
      <c r="O112" s="62"/>
      <c r="P112" s="180">
        <f t="shared" si="11"/>
        <v>0</v>
      </c>
      <c r="Q112" s="180">
        <v>0</v>
      </c>
      <c r="R112" s="180">
        <f t="shared" si="12"/>
        <v>0</v>
      </c>
      <c r="S112" s="180">
        <v>0</v>
      </c>
      <c r="T112" s="181">
        <f t="shared" si="1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82" t="s">
        <v>148</v>
      </c>
      <c r="AT112" s="182" t="s">
        <v>144</v>
      </c>
      <c r="AU112" s="182" t="s">
        <v>77</v>
      </c>
      <c r="AY112" s="15" t="s">
        <v>141</v>
      </c>
      <c r="BE112" s="183">
        <f t="shared" si="14"/>
        <v>0</v>
      </c>
      <c r="BF112" s="183">
        <f t="shared" si="15"/>
        <v>0</v>
      </c>
      <c r="BG112" s="183">
        <f t="shared" si="16"/>
        <v>0</v>
      </c>
      <c r="BH112" s="183">
        <f t="shared" si="17"/>
        <v>0</v>
      </c>
      <c r="BI112" s="183">
        <f t="shared" si="18"/>
        <v>0</v>
      </c>
      <c r="BJ112" s="15" t="s">
        <v>77</v>
      </c>
      <c r="BK112" s="183">
        <f t="shared" si="19"/>
        <v>0</v>
      </c>
      <c r="BL112" s="15" t="s">
        <v>148</v>
      </c>
      <c r="BM112" s="182" t="s">
        <v>744</v>
      </c>
    </row>
    <row r="113" spans="1:65" s="2" customFormat="1" ht="16.5" customHeight="1" x14ac:dyDescent="0.2">
      <c r="A113" s="32"/>
      <c r="B113" s="33"/>
      <c r="C113" s="171" t="s">
        <v>220</v>
      </c>
      <c r="D113" s="171" t="s">
        <v>144</v>
      </c>
      <c r="E113" s="172" t="s">
        <v>745</v>
      </c>
      <c r="F113" s="173" t="s">
        <v>746</v>
      </c>
      <c r="G113" s="174" t="s">
        <v>688</v>
      </c>
      <c r="H113" s="175">
        <v>40</v>
      </c>
      <c r="I113" s="176"/>
      <c r="J113" s="177">
        <f t="shared" si="10"/>
        <v>0</v>
      </c>
      <c r="K113" s="173" t="s">
        <v>19</v>
      </c>
      <c r="L113" s="37"/>
      <c r="M113" s="178" t="s">
        <v>19</v>
      </c>
      <c r="N113" s="179" t="s">
        <v>40</v>
      </c>
      <c r="O113" s="62"/>
      <c r="P113" s="180">
        <f t="shared" si="11"/>
        <v>0</v>
      </c>
      <c r="Q113" s="180">
        <v>0</v>
      </c>
      <c r="R113" s="180">
        <f t="shared" si="12"/>
        <v>0</v>
      </c>
      <c r="S113" s="180">
        <v>0</v>
      </c>
      <c r="T113" s="181">
        <f t="shared" si="1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82" t="s">
        <v>148</v>
      </c>
      <c r="AT113" s="182" t="s">
        <v>144</v>
      </c>
      <c r="AU113" s="182" t="s">
        <v>77</v>
      </c>
      <c r="AY113" s="15" t="s">
        <v>141</v>
      </c>
      <c r="BE113" s="183">
        <f t="shared" si="14"/>
        <v>0</v>
      </c>
      <c r="BF113" s="183">
        <f t="shared" si="15"/>
        <v>0</v>
      </c>
      <c r="BG113" s="183">
        <f t="shared" si="16"/>
        <v>0</v>
      </c>
      <c r="BH113" s="183">
        <f t="shared" si="17"/>
        <v>0</v>
      </c>
      <c r="BI113" s="183">
        <f t="shared" si="18"/>
        <v>0</v>
      </c>
      <c r="BJ113" s="15" t="s">
        <v>77</v>
      </c>
      <c r="BK113" s="183">
        <f t="shared" si="19"/>
        <v>0</v>
      </c>
      <c r="BL113" s="15" t="s">
        <v>148</v>
      </c>
      <c r="BM113" s="182" t="s">
        <v>747</v>
      </c>
    </row>
    <row r="114" spans="1:65" s="2" customFormat="1" ht="16.5" customHeight="1" x14ac:dyDescent="0.2">
      <c r="A114" s="32"/>
      <c r="B114" s="33"/>
      <c r="C114" s="171" t="s">
        <v>224</v>
      </c>
      <c r="D114" s="171" t="s">
        <v>144</v>
      </c>
      <c r="E114" s="172" t="s">
        <v>748</v>
      </c>
      <c r="F114" s="173" t="s">
        <v>749</v>
      </c>
      <c r="G114" s="174" t="s">
        <v>688</v>
      </c>
      <c r="H114" s="175">
        <v>500</v>
      </c>
      <c r="I114" s="176"/>
      <c r="J114" s="177">
        <f t="shared" si="10"/>
        <v>0</v>
      </c>
      <c r="K114" s="173" t="s">
        <v>19</v>
      </c>
      <c r="L114" s="37"/>
      <c r="M114" s="178" t="s">
        <v>19</v>
      </c>
      <c r="N114" s="179" t="s">
        <v>40</v>
      </c>
      <c r="O114" s="62"/>
      <c r="P114" s="180">
        <f t="shared" si="11"/>
        <v>0</v>
      </c>
      <c r="Q114" s="180">
        <v>0</v>
      </c>
      <c r="R114" s="180">
        <f t="shared" si="12"/>
        <v>0</v>
      </c>
      <c r="S114" s="180">
        <v>0</v>
      </c>
      <c r="T114" s="181">
        <f t="shared" si="1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82" t="s">
        <v>148</v>
      </c>
      <c r="AT114" s="182" t="s">
        <v>144</v>
      </c>
      <c r="AU114" s="182" t="s">
        <v>77</v>
      </c>
      <c r="AY114" s="15" t="s">
        <v>141</v>
      </c>
      <c r="BE114" s="183">
        <f t="shared" si="14"/>
        <v>0</v>
      </c>
      <c r="BF114" s="183">
        <f t="shared" si="15"/>
        <v>0</v>
      </c>
      <c r="BG114" s="183">
        <f t="shared" si="16"/>
        <v>0</v>
      </c>
      <c r="BH114" s="183">
        <f t="shared" si="17"/>
        <v>0</v>
      </c>
      <c r="BI114" s="183">
        <f t="shared" si="18"/>
        <v>0</v>
      </c>
      <c r="BJ114" s="15" t="s">
        <v>77</v>
      </c>
      <c r="BK114" s="183">
        <f t="shared" si="19"/>
        <v>0</v>
      </c>
      <c r="BL114" s="15" t="s">
        <v>148</v>
      </c>
      <c r="BM114" s="182" t="s">
        <v>750</v>
      </c>
    </row>
    <row r="115" spans="1:65" s="2" customFormat="1" ht="16.5" customHeight="1" x14ac:dyDescent="0.2">
      <c r="A115" s="32"/>
      <c r="B115" s="33"/>
      <c r="C115" s="171" t="s">
        <v>7</v>
      </c>
      <c r="D115" s="171" t="s">
        <v>144</v>
      </c>
      <c r="E115" s="172" t="s">
        <v>751</v>
      </c>
      <c r="F115" s="173" t="s">
        <v>752</v>
      </c>
      <c r="G115" s="174" t="s">
        <v>688</v>
      </c>
      <c r="H115" s="175">
        <v>40</v>
      </c>
      <c r="I115" s="176"/>
      <c r="J115" s="177">
        <f t="shared" si="10"/>
        <v>0</v>
      </c>
      <c r="K115" s="173" t="s">
        <v>19</v>
      </c>
      <c r="L115" s="37"/>
      <c r="M115" s="178" t="s">
        <v>19</v>
      </c>
      <c r="N115" s="179" t="s">
        <v>40</v>
      </c>
      <c r="O115" s="62"/>
      <c r="P115" s="180">
        <f t="shared" si="11"/>
        <v>0</v>
      </c>
      <c r="Q115" s="180">
        <v>0</v>
      </c>
      <c r="R115" s="180">
        <f t="shared" si="12"/>
        <v>0</v>
      </c>
      <c r="S115" s="180">
        <v>0</v>
      </c>
      <c r="T115" s="181">
        <f t="shared" si="1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82" t="s">
        <v>148</v>
      </c>
      <c r="AT115" s="182" t="s">
        <v>144</v>
      </c>
      <c r="AU115" s="182" t="s">
        <v>77</v>
      </c>
      <c r="AY115" s="15" t="s">
        <v>141</v>
      </c>
      <c r="BE115" s="183">
        <f t="shared" si="14"/>
        <v>0</v>
      </c>
      <c r="BF115" s="183">
        <f t="shared" si="15"/>
        <v>0</v>
      </c>
      <c r="BG115" s="183">
        <f t="shared" si="16"/>
        <v>0</v>
      </c>
      <c r="BH115" s="183">
        <f t="shared" si="17"/>
        <v>0</v>
      </c>
      <c r="BI115" s="183">
        <f t="shared" si="18"/>
        <v>0</v>
      </c>
      <c r="BJ115" s="15" t="s">
        <v>77</v>
      </c>
      <c r="BK115" s="183">
        <f t="shared" si="19"/>
        <v>0</v>
      </c>
      <c r="BL115" s="15" t="s">
        <v>148</v>
      </c>
      <c r="BM115" s="182" t="s">
        <v>753</v>
      </c>
    </row>
    <row r="116" spans="1:65" s="2" customFormat="1" ht="16.5" customHeight="1" x14ac:dyDescent="0.2">
      <c r="A116" s="32"/>
      <c r="B116" s="33"/>
      <c r="C116" s="171" t="s">
        <v>231</v>
      </c>
      <c r="D116" s="171" t="s">
        <v>144</v>
      </c>
      <c r="E116" s="172" t="s">
        <v>754</v>
      </c>
      <c r="F116" s="173" t="s">
        <v>755</v>
      </c>
      <c r="G116" s="174" t="s">
        <v>688</v>
      </c>
      <c r="H116" s="175">
        <v>3</v>
      </c>
      <c r="I116" s="176"/>
      <c r="J116" s="177">
        <f t="shared" si="10"/>
        <v>0</v>
      </c>
      <c r="K116" s="173" t="s">
        <v>19</v>
      </c>
      <c r="L116" s="37"/>
      <c r="M116" s="178" t="s">
        <v>19</v>
      </c>
      <c r="N116" s="179" t="s">
        <v>40</v>
      </c>
      <c r="O116" s="62"/>
      <c r="P116" s="180">
        <f t="shared" si="11"/>
        <v>0</v>
      </c>
      <c r="Q116" s="180">
        <v>0</v>
      </c>
      <c r="R116" s="180">
        <f t="shared" si="12"/>
        <v>0</v>
      </c>
      <c r="S116" s="180">
        <v>0</v>
      </c>
      <c r="T116" s="181">
        <f t="shared" si="1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82" t="s">
        <v>148</v>
      </c>
      <c r="AT116" s="182" t="s">
        <v>144</v>
      </c>
      <c r="AU116" s="182" t="s">
        <v>77</v>
      </c>
      <c r="AY116" s="15" t="s">
        <v>141</v>
      </c>
      <c r="BE116" s="183">
        <f t="shared" si="14"/>
        <v>0</v>
      </c>
      <c r="BF116" s="183">
        <f t="shared" si="15"/>
        <v>0</v>
      </c>
      <c r="BG116" s="183">
        <f t="shared" si="16"/>
        <v>0</v>
      </c>
      <c r="BH116" s="183">
        <f t="shared" si="17"/>
        <v>0</v>
      </c>
      <c r="BI116" s="183">
        <f t="shared" si="18"/>
        <v>0</v>
      </c>
      <c r="BJ116" s="15" t="s">
        <v>77</v>
      </c>
      <c r="BK116" s="183">
        <f t="shared" si="19"/>
        <v>0</v>
      </c>
      <c r="BL116" s="15" t="s">
        <v>148</v>
      </c>
      <c r="BM116" s="182" t="s">
        <v>756</v>
      </c>
    </row>
    <row r="117" spans="1:65" s="2" customFormat="1" ht="16.5" customHeight="1" x14ac:dyDescent="0.2">
      <c r="A117" s="32"/>
      <c r="B117" s="33"/>
      <c r="C117" s="171" t="s">
        <v>235</v>
      </c>
      <c r="D117" s="171" t="s">
        <v>144</v>
      </c>
      <c r="E117" s="172" t="s">
        <v>757</v>
      </c>
      <c r="F117" s="173" t="s">
        <v>758</v>
      </c>
      <c r="G117" s="174" t="s">
        <v>688</v>
      </c>
      <c r="H117" s="175">
        <v>3</v>
      </c>
      <c r="I117" s="176"/>
      <c r="J117" s="177">
        <f t="shared" si="10"/>
        <v>0</v>
      </c>
      <c r="K117" s="173" t="s">
        <v>19</v>
      </c>
      <c r="L117" s="37"/>
      <c r="M117" s="178" t="s">
        <v>19</v>
      </c>
      <c r="N117" s="179" t="s">
        <v>40</v>
      </c>
      <c r="O117" s="62"/>
      <c r="P117" s="180">
        <f t="shared" si="11"/>
        <v>0</v>
      </c>
      <c r="Q117" s="180">
        <v>0</v>
      </c>
      <c r="R117" s="180">
        <f t="shared" si="12"/>
        <v>0</v>
      </c>
      <c r="S117" s="180">
        <v>0</v>
      </c>
      <c r="T117" s="181">
        <f t="shared" si="1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82" t="s">
        <v>148</v>
      </c>
      <c r="AT117" s="182" t="s">
        <v>144</v>
      </c>
      <c r="AU117" s="182" t="s">
        <v>77</v>
      </c>
      <c r="AY117" s="15" t="s">
        <v>141</v>
      </c>
      <c r="BE117" s="183">
        <f t="shared" si="14"/>
        <v>0</v>
      </c>
      <c r="BF117" s="183">
        <f t="shared" si="15"/>
        <v>0</v>
      </c>
      <c r="BG117" s="183">
        <f t="shared" si="16"/>
        <v>0</v>
      </c>
      <c r="BH117" s="183">
        <f t="shared" si="17"/>
        <v>0</v>
      </c>
      <c r="BI117" s="183">
        <f t="shared" si="18"/>
        <v>0</v>
      </c>
      <c r="BJ117" s="15" t="s">
        <v>77</v>
      </c>
      <c r="BK117" s="183">
        <f t="shared" si="19"/>
        <v>0</v>
      </c>
      <c r="BL117" s="15" t="s">
        <v>148</v>
      </c>
      <c r="BM117" s="182" t="s">
        <v>759</v>
      </c>
    </row>
    <row r="118" spans="1:65" s="2" customFormat="1" ht="16.5" customHeight="1" x14ac:dyDescent="0.2">
      <c r="A118" s="32"/>
      <c r="B118" s="33"/>
      <c r="C118" s="171" t="s">
        <v>239</v>
      </c>
      <c r="D118" s="171" t="s">
        <v>144</v>
      </c>
      <c r="E118" s="172" t="s">
        <v>760</v>
      </c>
      <c r="F118" s="173" t="s">
        <v>761</v>
      </c>
      <c r="G118" s="174" t="s">
        <v>688</v>
      </c>
      <c r="H118" s="175">
        <v>9</v>
      </c>
      <c r="I118" s="176"/>
      <c r="J118" s="177">
        <f t="shared" si="10"/>
        <v>0</v>
      </c>
      <c r="K118" s="173" t="s">
        <v>19</v>
      </c>
      <c r="L118" s="37"/>
      <c r="M118" s="178" t="s">
        <v>19</v>
      </c>
      <c r="N118" s="179" t="s">
        <v>40</v>
      </c>
      <c r="O118" s="62"/>
      <c r="P118" s="180">
        <f t="shared" si="11"/>
        <v>0</v>
      </c>
      <c r="Q118" s="180">
        <v>0</v>
      </c>
      <c r="R118" s="180">
        <f t="shared" si="12"/>
        <v>0</v>
      </c>
      <c r="S118" s="180">
        <v>0</v>
      </c>
      <c r="T118" s="181">
        <f t="shared" si="1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82" t="s">
        <v>148</v>
      </c>
      <c r="AT118" s="182" t="s">
        <v>144</v>
      </c>
      <c r="AU118" s="182" t="s">
        <v>77</v>
      </c>
      <c r="AY118" s="15" t="s">
        <v>141</v>
      </c>
      <c r="BE118" s="183">
        <f t="shared" si="14"/>
        <v>0</v>
      </c>
      <c r="BF118" s="183">
        <f t="shared" si="15"/>
        <v>0</v>
      </c>
      <c r="BG118" s="183">
        <f t="shared" si="16"/>
        <v>0</v>
      </c>
      <c r="BH118" s="183">
        <f t="shared" si="17"/>
        <v>0</v>
      </c>
      <c r="BI118" s="183">
        <f t="shared" si="18"/>
        <v>0</v>
      </c>
      <c r="BJ118" s="15" t="s">
        <v>77</v>
      </c>
      <c r="BK118" s="183">
        <f t="shared" si="19"/>
        <v>0</v>
      </c>
      <c r="BL118" s="15" t="s">
        <v>148</v>
      </c>
      <c r="BM118" s="182" t="s">
        <v>762</v>
      </c>
    </row>
    <row r="119" spans="1:65" s="2" customFormat="1" ht="16.5" customHeight="1" x14ac:dyDescent="0.2">
      <c r="A119" s="32"/>
      <c r="B119" s="33"/>
      <c r="C119" s="171" t="s">
        <v>243</v>
      </c>
      <c r="D119" s="171" t="s">
        <v>144</v>
      </c>
      <c r="E119" s="172" t="s">
        <v>763</v>
      </c>
      <c r="F119" s="173" t="s">
        <v>764</v>
      </c>
      <c r="G119" s="174" t="s">
        <v>688</v>
      </c>
      <c r="H119" s="175">
        <v>1</v>
      </c>
      <c r="I119" s="176"/>
      <c r="J119" s="177">
        <f t="shared" si="10"/>
        <v>0</v>
      </c>
      <c r="K119" s="173" t="s">
        <v>19</v>
      </c>
      <c r="L119" s="37"/>
      <c r="M119" s="178" t="s">
        <v>19</v>
      </c>
      <c r="N119" s="179" t="s">
        <v>40</v>
      </c>
      <c r="O119" s="62"/>
      <c r="P119" s="180">
        <f t="shared" si="11"/>
        <v>0</v>
      </c>
      <c r="Q119" s="180">
        <v>0</v>
      </c>
      <c r="R119" s="180">
        <f t="shared" si="12"/>
        <v>0</v>
      </c>
      <c r="S119" s="180">
        <v>0</v>
      </c>
      <c r="T119" s="181">
        <f t="shared" si="1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82" t="s">
        <v>148</v>
      </c>
      <c r="AT119" s="182" t="s">
        <v>144</v>
      </c>
      <c r="AU119" s="182" t="s">
        <v>77</v>
      </c>
      <c r="AY119" s="15" t="s">
        <v>141</v>
      </c>
      <c r="BE119" s="183">
        <f t="shared" si="14"/>
        <v>0</v>
      </c>
      <c r="BF119" s="183">
        <f t="shared" si="15"/>
        <v>0</v>
      </c>
      <c r="BG119" s="183">
        <f t="shared" si="16"/>
        <v>0</v>
      </c>
      <c r="BH119" s="183">
        <f t="shared" si="17"/>
        <v>0</v>
      </c>
      <c r="BI119" s="183">
        <f t="shared" si="18"/>
        <v>0</v>
      </c>
      <c r="BJ119" s="15" t="s">
        <v>77</v>
      </c>
      <c r="BK119" s="183">
        <f t="shared" si="19"/>
        <v>0</v>
      </c>
      <c r="BL119" s="15" t="s">
        <v>148</v>
      </c>
      <c r="BM119" s="182" t="s">
        <v>765</v>
      </c>
    </row>
    <row r="120" spans="1:65" s="2" customFormat="1" ht="16.5" customHeight="1" x14ac:dyDescent="0.2">
      <c r="A120" s="32"/>
      <c r="B120" s="33"/>
      <c r="C120" s="171" t="s">
        <v>247</v>
      </c>
      <c r="D120" s="171" t="s">
        <v>144</v>
      </c>
      <c r="E120" s="172" t="s">
        <v>766</v>
      </c>
      <c r="F120" s="173" t="s">
        <v>767</v>
      </c>
      <c r="G120" s="174" t="s">
        <v>688</v>
      </c>
      <c r="H120" s="175">
        <v>15</v>
      </c>
      <c r="I120" s="176"/>
      <c r="J120" s="177">
        <f t="shared" si="10"/>
        <v>0</v>
      </c>
      <c r="K120" s="173" t="s">
        <v>19</v>
      </c>
      <c r="L120" s="37"/>
      <c r="M120" s="178" t="s">
        <v>19</v>
      </c>
      <c r="N120" s="179" t="s">
        <v>40</v>
      </c>
      <c r="O120" s="62"/>
      <c r="P120" s="180">
        <f t="shared" si="11"/>
        <v>0</v>
      </c>
      <c r="Q120" s="180">
        <v>0</v>
      </c>
      <c r="R120" s="180">
        <f t="shared" si="12"/>
        <v>0</v>
      </c>
      <c r="S120" s="180">
        <v>0</v>
      </c>
      <c r="T120" s="181">
        <f t="shared" si="1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82" t="s">
        <v>148</v>
      </c>
      <c r="AT120" s="182" t="s">
        <v>144</v>
      </c>
      <c r="AU120" s="182" t="s">
        <v>77</v>
      </c>
      <c r="AY120" s="15" t="s">
        <v>141</v>
      </c>
      <c r="BE120" s="183">
        <f t="shared" si="14"/>
        <v>0</v>
      </c>
      <c r="BF120" s="183">
        <f t="shared" si="15"/>
        <v>0</v>
      </c>
      <c r="BG120" s="183">
        <f t="shared" si="16"/>
        <v>0</v>
      </c>
      <c r="BH120" s="183">
        <f t="shared" si="17"/>
        <v>0</v>
      </c>
      <c r="BI120" s="183">
        <f t="shared" si="18"/>
        <v>0</v>
      </c>
      <c r="BJ120" s="15" t="s">
        <v>77</v>
      </c>
      <c r="BK120" s="183">
        <f t="shared" si="19"/>
        <v>0</v>
      </c>
      <c r="BL120" s="15" t="s">
        <v>148</v>
      </c>
      <c r="BM120" s="182" t="s">
        <v>768</v>
      </c>
    </row>
    <row r="121" spans="1:65" s="12" customFormat="1" ht="25.9" customHeight="1" x14ac:dyDescent="0.2">
      <c r="B121" s="155"/>
      <c r="C121" s="156"/>
      <c r="D121" s="157" t="s">
        <v>68</v>
      </c>
      <c r="E121" s="158" t="s">
        <v>769</v>
      </c>
      <c r="F121" s="158" t="s">
        <v>770</v>
      </c>
      <c r="G121" s="156"/>
      <c r="H121" s="156"/>
      <c r="I121" s="159"/>
      <c r="J121" s="160">
        <f>BK121</f>
        <v>0</v>
      </c>
      <c r="K121" s="156"/>
      <c r="L121" s="161"/>
      <c r="M121" s="162"/>
      <c r="N121" s="163"/>
      <c r="O121" s="163"/>
      <c r="P121" s="164">
        <f>SUM(P122:P126)</f>
        <v>0</v>
      </c>
      <c r="Q121" s="163"/>
      <c r="R121" s="164">
        <f>SUM(R122:R126)</f>
        <v>0</v>
      </c>
      <c r="S121" s="163"/>
      <c r="T121" s="165">
        <f>SUM(T122:T126)</f>
        <v>0</v>
      </c>
      <c r="AR121" s="166" t="s">
        <v>77</v>
      </c>
      <c r="AT121" s="167" t="s">
        <v>68</v>
      </c>
      <c r="AU121" s="167" t="s">
        <v>69</v>
      </c>
      <c r="AY121" s="166" t="s">
        <v>141</v>
      </c>
      <c r="BK121" s="168">
        <f>SUM(BK122:BK126)</f>
        <v>0</v>
      </c>
    </row>
    <row r="122" spans="1:65" s="2" customFormat="1" ht="24.2" customHeight="1" x14ac:dyDescent="0.2">
      <c r="A122" s="32"/>
      <c r="B122" s="33"/>
      <c r="C122" s="171" t="s">
        <v>251</v>
      </c>
      <c r="D122" s="171" t="s">
        <v>144</v>
      </c>
      <c r="E122" s="172" t="s">
        <v>771</v>
      </c>
      <c r="F122" s="173" t="s">
        <v>772</v>
      </c>
      <c r="G122" s="174" t="s">
        <v>773</v>
      </c>
      <c r="H122" s="175">
        <v>1</v>
      </c>
      <c r="I122" s="176"/>
      <c r="J122" s="177">
        <f>ROUND(I122*H122,2)</f>
        <v>0</v>
      </c>
      <c r="K122" s="173" t="s">
        <v>19</v>
      </c>
      <c r="L122" s="37"/>
      <c r="M122" s="178" t="s">
        <v>19</v>
      </c>
      <c r="N122" s="179" t="s">
        <v>40</v>
      </c>
      <c r="O122" s="62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82" t="s">
        <v>148</v>
      </c>
      <c r="AT122" s="182" t="s">
        <v>144</v>
      </c>
      <c r="AU122" s="182" t="s">
        <v>77</v>
      </c>
      <c r="AY122" s="15" t="s">
        <v>141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5" t="s">
        <v>77</v>
      </c>
      <c r="BK122" s="183">
        <f>ROUND(I122*H122,2)</f>
        <v>0</v>
      </c>
      <c r="BL122" s="15" t="s">
        <v>148</v>
      </c>
      <c r="BM122" s="182" t="s">
        <v>774</v>
      </c>
    </row>
    <row r="123" spans="1:65" s="2" customFormat="1" ht="24.2" customHeight="1" x14ac:dyDescent="0.2">
      <c r="A123" s="32"/>
      <c r="B123" s="33"/>
      <c r="C123" s="171" t="s">
        <v>256</v>
      </c>
      <c r="D123" s="171" t="s">
        <v>144</v>
      </c>
      <c r="E123" s="172" t="s">
        <v>775</v>
      </c>
      <c r="F123" s="173" t="s">
        <v>776</v>
      </c>
      <c r="G123" s="174" t="s">
        <v>773</v>
      </c>
      <c r="H123" s="175">
        <v>1</v>
      </c>
      <c r="I123" s="176"/>
      <c r="J123" s="177">
        <f>ROUND(I123*H123,2)</f>
        <v>0</v>
      </c>
      <c r="K123" s="173" t="s">
        <v>19</v>
      </c>
      <c r="L123" s="37"/>
      <c r="M123" s="178" t="s">
        <v>19</v>
      </c>
      <c r="N123" s="179" t="s">
        <v>40</v>
      </c>
      <c r="O123" s="62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2" t="s">
        <v>148</v>
      </c>
      <c r="AT123" s="182" t="s">
        <v>144</v>
      </c>
      <c r="AU123" s="182" t="s">
        <v>77</v>
      </c>
      <c r="AY123" s="15" t="s">
        <v>141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5" t="s">
        <v>77</v>
      </c>
      <c r="BK123" s="183">
        <f>ROUND(I123*H123,2)</f>
        <v>0</v>
      </c>
      <c r="BL123" s="15" t="s">
        <v>148</v>
      </c>
      <c r="BM123" s="182" t="s">
        <v>777</v>
      </c>
    </row>
    <row r="124" spans="1:65" s="2" customFormat="1" ht="24.2" customHeight="1" x14ac:dyDescent="0.2">
      <c r="A124" s="32"/>
      <c r="B124" s="33"/>
      <c r="C124" s="171" t="s">
        <v>260</v>
      </c>
      <c r="D124" s="171" t="s">
        <v>144</v>
      </c>
      <c r="E124" s="172" t="s">
        <v>778</v>
      </c>
      <c r="F124" s="173" t="s">
        <v>779</v>
      </c>
      <c r="G124" s="174" t="s">
        <v>773</v>
      </c>
      <c r="H124" s="175">
        <v>1</v>
      </c>
      <c r="I124" s="176"/>
      <c r="J124" s="177">
        <f>ROUND(I124*H124,2)</f>
        <v>0</v>
      </c>
      <c r="K124" s="173" t="s">
        <v>19</v>
      </c>
      <c r="L124" s="37"/>
      <c r="M124" s="178" t="s">
        <v>19</v>
      </c>
      <c r="N124" s="179" t="s">
        <v>40</v>
      </c>
      <c r="O124" s="62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82" t="s">
        <v>148</v>
      </c>
      <c r="AT124" s="182" t="s">
        <v>144</v>
      </c>
      <c r="AU124" s="182" t="s">
        <v>77</v>
      </c>
      <c r="AY124" s="15" t="s">
        <v>141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5" t="s">
        <v>77</v>
      </c>
      <c r="BK124" s="183">
        <f>ROUND(I124*H124,2)</f>
        <v>0</v>
      </c>
      <c r="BL124" s="15" t="s">
        <v>148</v>
      </c>
      <c r="BM124" s="182" t="s">
        <v>780</v>
      </c>
    </row>
    <row r="125" spans="1:65" s="2" customFormat="1" ht="16.5" customHeight="1" x14ac:dyDescent="0.2">
      <c r="A125" s="32"/>
      <c r="B125" s="33"/>
      <c r="C125" s="171" t="s">
        <v>264</v>
      </c>
      <c r="D125" s="171" t="s">
        <v>144</v>
      </c>
      <c r="E125" s="172" t="s">
        <v>781</v>
      </c>
      <c r="F125" s="173" t="s">
        <v>782</v>
      </c>
      <c r="G125" s="174" t="s">
        <v>303</v>
      </c>
      <c r="H125" s="175">
        <v>1</v>
      </c>
      <c r="I125" s="176"/>
      <c r="J125" s="177">
        <f>ROUND(I125*H125,2)</f>
        <v>0</v>
      </c>
      <c r="K125" s="173" t="s">
        <v>19</v>
      </c>
      <c r="L125" s="37"/>
      <c r="M125" s="178" t="s">
        <v>19</v>
      </c>
      <c r="N125" s="179" t="s">
        <v>40</v>
      </c>
      <c r="O125" s="62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82" t="s">
        <v>148</v>
      </c>
      <c r="AT125" s="182" t="s">
        <v>144</v>
      </c>
      <c r="AU125" s="182" t="s">
        <v>77</v>
      </c>
      <c r="AY125" s="15" t="s">
        <v>141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5" t="s">
        <v>77</v>
      </c>
      <c r="BK125" s="183">
        <f>ROUND(I125*H125,2)</f>
        <v>0</v>
      </c>
      <c r="BL125" s="15" t="s">
        <v>148</v>
      </c>
      <c r="BM125" s="182" t="s">
        <v>783</v>
      </c>
    </row>
    <row r="126" spans="1:65" s="2" customFormat="1" ht="16.5" customHeight="1" x14ac:dyDescent="0.2">
      <c r="A126" s="32"/>
      <c r="B126" s="33"/>
      <c r="C126" s="171" t="s">
        <v>268</v>
      </c>
      <c r="D126" s="171" t="s">
        <v>144</v>
      </c>
      <c r="E126" s="172" t="s">
        <v>784</v>
      </c>
      <c r="F126" s="173" t="s">
        <v>785</v>
      </c>
      <c r="G126" s="174" t="s">
        <v>303</v>
      </c>
      <c r="H126" s="175">
        <v>1</v>
      </c>
      <c r="I126" s="176"/>
      <c r="J126" s="177">
        <f>ROUND(I126*H126,2)</f>
        <v>0</v>
      </c>
      <c r="K126" s="173" t="s">
        <v>19</v>
      </c>
      <c r="L126" s="37"/>
      <c r="M126" s="178" t="s">
        <v>19</v>
      </c>
      <c r="N126" s="179" t="s">
        <v>40</v>
      </c>
      <c r="O126" s="62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82" t="s">
        <v>148</v>
      </c>
      <c r="AT126" s="182" t="s">
        <v>144</v>
      </c>
      <c r="AU126" s="182" t="s">
        <v>77</v>
      </c>
      <c r="AY126" s="15" t="s">
        <v>141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5" t="s">
        <v>77</v>
      </c>
      <c r="BK126" s="183">
        <f>ROUND(I126*H126,2)</f>
        <v>0</v>
      </c>
      <c r="BL126" s="15" t="s">
        <v>148</v>
      </c>
      <c r="BM126" s="182" t="s">
        <v>786</v>
      </c>
    </row>
    <row r="127" spans="1:65" s="12" customFormat="1" ht="25.9" customHeight="1" x14ac:dyDescent="0.2">
      <c r="B127" s="155"/>
      <c r="C127" s="156"/>
      <c r="D127" s="157" t="s">
        <v>68</v>
      </c>
      <c r="E127" s="158" t="s">
        <v>787</v>
      </c>
      <c r="F127" s="158" t="s">
        <v>669</v>
      </c>
      <c r="G127" s="156"/>
      <c r="H127" s="156"/>
      <c r="I127" s="159"/>
      <c r="J127" s="160">
        <f>BK127</f>
        <v>0</v>
      </c>
      <c r="K127" s="156"/>
      <c r="L127" s="161"/>
      <c r="M127" s="162"/>
      <c r="N127" s="163"/>
      <c r="O127" s="163"/>
      <c r="P127" s="164">
        <f>P128</f>
        <v>0</v>
      </c>
      <c r="Q127" s="163"/>
      <c r="R127" s="164">
        <f>R128</f>
        <v>0</v>
      </c>
      <c r="S127" s="163"/>
      <c r="T127" s="165">
        <f>T128</f>
        <v>0</v>
      </c>
      <c r="AR127" s="166" t="s">
        <v>77</v>
      </c>
      <c r="AT127" s="167" t="s">
        <v>68</v>
      </c>
      <c r="AU127" s="167" t="s">
        <v>69</v>
      </c>
      <c r="AY127" s="166" t="s">
        <v>141</v>
      </c>
      <c r="BK127" s="168">
        <f>BK128</f>
        <v>0</v>
      </c>
    </row>
    <row r="128" spans="1:65" s="2" customFormat="1" ht="33" customHeight="1" x14ac:dyDescent="0.2">
      <c r="A128" s="32"/>
      <c r="B128" s="33"/>
      <c r="C128" s="171" t="s">
        <v>272</v>
      </c>
      <c r="D128" s="171" t="s">
        <v>144</v>
      </c>
      <c r="E128" s="172" t="s">
        <v>788</v>
      </c>
      <c r="F128" s="173" t="s">
        <v>789</v>
      </c>
      <c r="G128" s="174" t="s">
        <v>688</v>
      </c>
      <c r="H128" s="175">
        <v>1</v>
      </c>
      <c r="I128" s="176"/>
      <c r="J128" s="177">
        <f>ROUND(I128*H128,2)</f>
        <v>0</v>
      </c>
      <c r="K128" s="173" t="s">
        <v>19</v>
      </c>
      <c r="L128" s="37"/>
      <c r="M128" s="178" t="s">
        <v>19</v>
      </c>
      <c r="N128" s="179" t="s">
        <v>40</v>
      </c>
      <c r="O128" s="62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82" t="s">
        <v>148</v>
      </c>
      <c r="AT128" s="182" t="s">
        <v>144</v>
      </c>
      <c r="AU128" s="182" t="s">
        <v>77</v>
      </c>
      <c r="AY128" s="15" t="s">
        <v>141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5" t="s">
        <v>77</v>
      </c>
      <c r="BK128" s="183">
        <f>ROUND(I128*H128,2)</f>
        <v>0</v>
      </c>
      <c r="BL128" s="15" t="s">
        <v>148</v>
      </c>
      <c r="BM128" s="182" t="s">
        <v>790</v>
      </c>
    </row>
    <row r="129" spans="1:65" s="12" customFormat="1" ht="25.9" customHeight="1" x14ac:dyDescent="0.2">
      <c r="B129" s="155"/>
      <c r="C129" s="156"/>
      <c r="D129" s="157" t="s">
        <v>68</v>
      </c>
      <c r="E129" s="158" t="s">
        <v>353</v>
      </c>
      <c r="F129" s="158" t="s">
        <v>354</v>
      </c>
      <c r="G129" s="156"/>
      <c r="H129" s="156"/>
      <c r="I129" s="159"/>
      <c r="J129" s="160">
        <f>BK129</f>
        <v>0</v>
      </c>
      <c r="K129" s="156"/>
      <c r="L129" s="161"/>
      <c r="M129" s="162"/>
      <c r="N129" s="163"/>
      <c r="O129" s="163"/>
      <c r="P129" s="164">
        <f>P130</f>
        <v>0</v>
      </c>
      <c r="Q129" s="163"/>
      <c r="R129" s="164">
        <f>R130</f>
        <v>0</v>
      </c>
      <c r="S129" s="163"/>
      <c r="T129" s="165">
        <f>T130</f>
        <v>0</v>
      </c>
      <c r="AR129" s="166" t="s">
        <v>79</v>
      </c>
      <c r="AT129" s="167" t="s">
        <v>68</v>
      </c>
      <c r="AU129" s="167" t="s">
        <v>69</v>
      </c>
      <c r="AY129" s="166" t="s">
        <v>141</v>
      </c>
      <c r="BK129" s="168">
        <f>BK130</f>
        <v>0</v>
      </c>
    </row>
    <row r="130" spans="1:65" s="12" customFormat="1" ht="22.9" customHeight="1" x14ac:dyDescent="0.2">
      <c r="B130" s="155"/>
      <c r="C130" s="156"/>
      <c r="D130" s="157" t="s">
        <v>68</v>
      </c>
      <c r="E130" s="169" t="s">
        <v>393</v>
      </c>
      <c r="F130" s="169" t="s">
        <v>394</v>
      </c>
      <c r="G130" s="156"/>
      <c r="H130" s="156"/>
      <c r="I130" s="159"/>
      <c r="J130" s="170">
        <f>BK130</f>
        <v>0</v>
      </c>
      <c r="K130" s="156"/>
      <c r="L130" s="161"/>
      <c r="M130" s="162"/>
      <c r="N130" s="163"/>
      <c r="O130" s="163"/>
      <c r="P130" s="164">
        <f>SUM(P131:P133)</f>
        <v>0</v>
      </c>
      <c r="Q130" s="163"/>
      <c r="R130" s="164">
        <f>SUM(R131:R133)</f>
        <v>0</v>
      </c>
      <c r="S130" s="163"/>
      <c r="T130" s="165">
        <f>SUM(T131:T133)</f>
        <v>0</v>
      </c>
      <c r="AR130" s="166" t="s">
        <v>79</v>
      </c>
      <c r="AT130" s="167" t="s">
        <v>68</v>
      </c>
      <c r="AU130" s="167" t="s">
        <v>77</v>
      </c>
      <c r="AY130" s="166" t="s">
        <v>141</v>
      </c>
      <c r="BK130" s="168">
        <f>SUM(BK131:BK133)</f>
        <v>0</v>
      </c>
    </row>
    <row r="131" spans="1:65" s="2" customFormat="1" ht="16.5" customHeight="1" x14ac:dyDescent="0.2">
      <c r="A131" s="32"/>
      <c r="B131" s="33"/>
      <c r="C131" s="171" t="s">
        <v>276</v>
      </c>
      <c r="D131" s="171" t="s">
        <v>144</v>
      </c>
      <c r="E131" s="172" t="s">
        <v>791</v>
      </c>
      <c r="F131" s="173" t="s">
        <v>792</v>
      </c>
      <c r="G131" s="174" t="s">
        <v>152</v>
      </c>
      <c r="H131" s="175">
        <v>1</v>
      </c>
      <c r="I131" s="176"/>
      <c r="J131" s="177">
        <f>ROUND(I131*H131,2)</f>
        <v>0</v>
      </c>
      <c r="K131" s="173" t="s">
        <v>19</v>
      </c>
      <c r="L131" s="37"/>
      <c r="M131" s="178" t="s">
        <v>19</v>
      </c>
      <c r="N131" s="179" t="s">
        <v>40</v>
      </c>
      <c r="O131" s="62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82" t="s">
        <v>208</v>
      </c>
      <c r="AT131" s="182" t="s">
        <v>144</v>
      </c>
      <c r="AU131" s="182" t="s">
        <v>79</v>
      </c>
      <c r="AY131" s="15" t="s">
        <v>141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5" t="s">
        <v>77</v>
      </c>
      <c r="BK131" s="183">
        <f>ROUND(I131*H131,2)</f>
        <v>0</v>
      </c>
      <c r="BL131" s="15" t="s">
        <v>208</v>
      </c>
      <c r="BM131" s="182" t="s">
        <v>793</v>
      </c>
    </row>
    <row r="132" spans="1:65" s="2" customFormat="1" ht="16.5" customHeight="1" x14ac:dyDescent="0.2">
      <c r="A132" s="32"/>
      <c r="B132" s="33"/>
      <c r="C132" s="171" t="s">
        <v>280</v>
      </c>
      <c r="D132" s="171" t="s">
        <v>144</v>
      </c>
      <c r="E132" s="172" t="s">
        <v>794</v>
      </c>
      <c r="F132" s="173" t="s">
        <v>795</v>
      </c>
      <c r="G132" s="174" t="s">
        <v>152</v>
      </c>
      <c r="H132" s="175">
        <v>1</v>
      </c>
      <c r="I132" s="176"/>
      <c r="J132" s="177">
        <f>ROUND(I132*H132,2)</f>
        <v>0</v>
      </c>
      <c r="K132" s="173" t="s">
        <v>19</v>
      </c>
      <c r="L132" s="37"/>
      <c r="M132" s="178" t="s">
        <v>19</v>
      </c>
      <c r="N132" s="179" t="s">
        <v>40</v>
      </c>
      <c r="O132" s="62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82" t="s">
        <v>208</v>
      </c>
      <c r="AT132" s="182" t="s">
        <v>144</v>
      </c>
      <c r="AU132" s="182" t="s">
        <v>79</v>
      </c>
      <c r="AY132" s="15" t="s">
        <v>141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5" t="s">
        <v>77</v>
      </c>
      <c r="BK132" s="183">
        <f>ROUND(I132*H132,2)</f>
        <v>0</v>
      </c>
      <c r="BL132" s="15" t="s">
        <v>208</v>
      </c>
      <c r="BM132" s="182" t="s">
        <v>796</v>
      </c>
    </row>
    <row r="133" spans="1:65" s="2" customFormat="1" ht="16.5" customHeight="1" x14ac:dyDescent="0.2">
      <c r="A133" s="32"/>
      <c r="B133" s="33"/>
      <c r="C133" s="171" t="s">
        <v>284</v>
      </c>
      <c r="D133" s="171" t="s">
        <v>144</v>
      </c>
      <c r="E133" s="172" t="s">
        <v>797</v>
      </c>
      <c r="F133" s="173" t="s">
        <v>798</v>
      </c>
      <c r="G133" s="174" t="s">
        <v>152</v>
      </c>
      <c r="H133" s="175">
        <v>1</v>
      </c>
      <c r="I133" s="176"/>
      <c r="J133" s="177">
        <f>ROUND(I133*H133,2)</f>
        <v>0</v>
      </c>
      <c r="K133" s="173" t="s">
        <v>19</v>
      </c>
      <c r="L133" s="37"/>
      <c r="M133" s="178" t="s">
        <v>19</v>
      </c>
      <c r="N133" s="179" t="s">
        <v>40</v>
      </c>
      <c r="O133" s="62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82" t="s">
        <v>208</v>
      </c>
      <c r="AT133" s="182" t="s">
        <v>144</v>
      </c>
      <c r="AU133" s="182" t="s">
        <v>79</v>
      </c>
      <c r="AY133" s="15" t="s">
        <v>141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5" t="s">
        <v>77</v>
      </c>
      <c r="BK133" s="183">
        <f>ROUND(I133*H133,2)</f>
        <v>0</v>
      </c>
      <c r="BL133" s="15" t="s">
        <v>208</v>
      </c>
      <c r="BM133" s="182" t="s">
        <v>799</v>
      </c>
    </row>
    <row r="134" spans="1:65" s="12" customFormat="1" ht="25.9" customHeight="1" x14ac:dyDescent="0.2">
      <c r="B134" s="155"/>
      <c r="C134" s="156"/>
      <c r="D134" s="157" t="s">
        <v>68</v>
      </c>
      <c r="E134" s="158" t="s">
        <v>625</v>
      </c>
      <c r="F134" s="158" t="s">
        <v>626</v>
      </c>
      <c r="G134" s="156"/>
      <c r="H134" s="156"/>
      <c r="I134" s="159"/>
      <c r="J134" s="160">
        <f>BK134</f>
        <v>0</v>
      </c>
      <c r="K134" s="156"/>
      <c r="L134" s="161"/>
      <c r="M134" s="162"/>
      <c r="N134" s="163"/>
      <c r="O134" s="163"/>
      <c r="P134" s="164">
        <f>P135+P138+P140+P142</f>
        <v>0</v>
      </c>
      <c r="Q134" s="163"/>
      <c r="R134" s="164">
        <f>R135+R138+R140+R142</f>
        <v>0</v>
      </c>
      <c r="S134" s="163"/>
      <c r="T134" s="165">
        <f>T135+T138+T140+T142</f>
        <v>0</v>
      </c>
      <c r="AR134" s="166" t="s">
        <v>161</v>
      </c>
      <c r="AT134" s="167" t="s">
        <v>68</v>
      </c>
      <c r="AU134" s="167" t="s">
        <v>69</v>
      </c>
      <c r="AY134" s="166" t="s">
        <v>141</v>
      </c>
      <c r="BK134" s="168">
        <f>BK135+BK138+BK140+BK142</f>
        <v>0</v>
      </c>
    </row>
    <row r="135" spans="1:65" s="12" customFormat="1" ht="22.9" customHeight="1" x14ac:dyDescent="0.2">
      <c r="B135" s="155"/>
      <c r="C135" s="156"/>
      <c r="D135" s="157" t="s">
        <v>68</v>
      </c>
      <c r="E135" s="169" t="s">
        <v>800</v>
      </c>
      <c r="F135" s="169" t="s">
        <v>801</v>
      </c>
      <c r="G135" s="156"/>
      <c r="H135" s="156"/>
      <c r="I135" s="159"/>
      <c r="J135" s="170">
        <f>BK135</f>
        <v>0</v>
      </c>
      <c r="K135" s="156"/>
      <c r="L135" s="161"/>
      <c r="M135" s="162"/>
      <c r="N135" s="163"/>
      <c r="O135" s="163"/>
      <c r="P135" s="164">
        <f>SUM(P136:P137)</f>
        <v>0</v>
      </c>
      <c r="Q135" s="163"/>
      <c r="R135" s="164">
        <f>SUM(R136:R137)</f>
        <v>0</v>
      </c>
      <c r="S135" s="163"/>
      <c r="T135" s="165">
        <f>SUM(T136:T137)</f>
        <v>0</v>
      </c>
      <c r="AR135" s="166" t="s">
        <v>161</v>
      </c>
      <c r="AT135" s="167" t="s">
        <v>68</v>
      </c>
      <c r="AU135" s="167" t="s">
        <v>77</v>
      </c>
      <c r="AY135" s="166" t="s">
        <v>141</v>
      </c>
      <c r="BK135" s="168">
        <f>SUM(BK136:BK137)</f>
        <v>0</v>
      </c>
    </row>
    <row r="136" spans="1:65" s="2" customFormat="1" ht="16.5" customHeight="1" x14ac:dyDescent="0.2">
      <c r="A136" s="32"/>
      <c r="B136" s="33"/>
      <c r="C136" s="171" t="s">
        <v>288</v>
      </c>
      <c r="D136" s="171" t="s">
        <v>144</v>
      </c>
      <c r="E136" s="172" t="s">
        <v>802</v>
      </c>
      <c r="F136" s="173" t="s">
        <v>803</v>
      </c>
      <c r="G136" s="174" t="s">
        <v>303</v>
      </c>
      <c r="H136" s="175">
        <v>1</v>
      </c>
      <c r="I136" s="176"/>
      <c r="J136" s="177">
        <f>ROUND(I136*H136,2)</f>
        <v>0</v>
      </c>
      <c r="K136" s="173" t="s">
        <v>19</v>
      </c>
      <c r="L136" s="37"/>
      <c r="M136" s="178" t="s">
        <v>19</v>
      </c>
      <c r="N136" s="179" t="s">
        <v>40</v>
      </c>
      <c r="O136" s="62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82" t="s">
        <v>646</v>
      </c>
      <c r="AT136" s="182" t="s">
        <v>144</v>
      </c>
      <c r="AU136" s="182" t="s">
        <v>79</v>
      </c>
      <c r="AY136" s="15" t="s">
        <v>141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5" t="s">
        <v>77</v>
      </c>
      <c r="BK136" s="183">
        <f>ROUND(I136*H136,2)</f>
        <v>0</v>
      </c>
      <c r="BL136" s="15" t="s">
        <v>646</v>
      </c>
      <c r="BM136" s="182" t="s">
        <v>804</v>
      </c>
    </row>
    <row r="137" spans="1:65" s="2" customFormat="1" ht="16.5" customHeight="1" x14ac:dyDescent="0.2">
      <c r="A137" s="32"/>
      <c r="B137" s="33"/>
      <c r="C137" s="171" t="s">
        <v>292</v>
      </c>
      <c r="D137" s="171" t="s">
        <v>144</v>
      </c>
      <c r="E137" s="172" t="s">
        <v>805</v>
      </c>
      <c r="F137" s="173" t="s">
        <v>806</v>
      </c>
      <c r="G137" s="174" t="s">
        <v>303</v>
      </c>
      <c r="H137" s="175">
        <v>1</v>
      </c>
      <c r="I137" s="176"/>
      <c r="J137" s="177">
        <f>ROUND(I137*H137,2)</f>
        <v>0</v>
      </c>
      <c r="K137" s="173" t="s">
        <v>19</v>
      </c>
      <c r="L137" s="37"/>
      <c r="M137" s="178" t="s">
        <v>19</v>
      </c>
      <c r="N137" s="179" t="s">
        <v>40</v>
      </c>
      <c r="O137" s="62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82" t="s">
        <v>646</v>
      </c>
      <c r="AT137" s="182" t="s">
        <v>144</v>
      </c>
      <c r="AU137" s="182" t="s">
        <v>79</v>
      </c>
      <c r="AY137" s="15" t="s">
        <v>141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5" t="s">
        <v>77</v>
      </c>
      <c r="BK137" s="183">
        <f>ROUND(I137*H137,2)</f>
        <v>0</v>
      </c>
      <c r="BL137" s="15" t="s">
        <v>646</v>
      </c>
      <c r="BM137" s="182" t="s">
        <v>807</v>
      </c>
    </row>
    <row r="138" spans="1:65" s="12" customFormat="1" ht="22.9" customHeight="1" x14ac:dyDescent="0.2">
      <c r="B138" s="155"/>
      <c r="C138" s="156"/>
      <c r="D138" s="157" t="s">
        <v>68</v>
      </c>
      <c r="E138" s="169" t="s">
        <v>633</v>
      </c>
      <c r="F138" s="169" t="s">
        <v>634</v>
      </c>
      <c r="G138" s="156"/>
      <c r="H138" s="156"/>
      <c r="I138" s="159"/>
      <c r="J138" s="170">
        <f>BK138</f>
        <v>0</v>
      </c>
      <c r="K138" s="156"/>
      <c r="L138" s="161"/>
      <c r="M138" s="162"/>
      <c r="N138" s="163"/>
      <c r="O138" s="163"/>
      <c r="P138" s="164">
        <f>P139</f>
        <v>0</v>
      </c>
      <c r="Q138" s="163"/>
      <c r="R138" s="164">
        <f>R139</f>
        <v>0</v>
      </c>
      <c r="S138" s="163"/>
      <c r="T138" s="165">
        <f>T139</f>
        <v>0</v>
      </c>
      <c r="AR138" s="166" t="s">
        <v>161</v>
      </c>
      <c r="AT138" s="167" t="s">
        <v>68</v>
      </c>
      <c r="AU138" s="167" t="s">
        <v>77</v>
      </c>
      <c r="AY138" s="166" t="s">
        <v>141</v>
      </c>
      <c r="BK138" s="168">
        <f>BK139</f>
        <v>0</v>
      </c>
    </row>
    <row r="139" spans="1:65" s="2" customFormat="1" ht="16.5" customHeight="1" x14ac:dyDescent="0.2">
      <c r="A139" s="32"/>
      <c r="B139" s="33"/>
      <c r="C139" s="171" t="s">
        <v>296</v>
      </c>
      <c r="D139" s="171" t="s">
        <v>144</v>
      </c>
      <c r="E139" s="172" t="s">
        <v>644</v>
      </c>
      <c r="F139" s="173" t="s">
        <v>645</v>
      </c>
      <c r="G139" s="174" t="s">
        <v>303</v>
      </c>
      <c r="H139" s="175">
        <v>1</v>
      </c>
      <c r="I139" s="176"/>
      <c r="J139" s="177">
        <f>ROUND(I139*H139,2)</f>
        <v>0</v>
      </c>
      <c r="K139" s="173" t="s">
        <v>19</v>
      </c>
      <c r="L139" s="37"/>
      <c r="M139" s="178" t="s">
        <v>19</v>
      </c>
      <c r="N139" s="179" t="s">
        <v>40</v>
      </c>
      <c r="O139" s="62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82" t="s">
        <v>646</v>
      </c>
      <c r="AT139" s="182" t="s">
        <v>144</v>
      </c>
      <c r="AU139" s="182" t="s">
        <v>79</v>
      </c>
      <c r="AY139" s="15" t="s">
        <v>141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5" t="s">
        <v>77</v>
      </c>
      <c r="BK139" s="183">
        <f>ROUND(I139*H139,2)</f>
        <v>0</v>
      </c>
      <c r="BL139" s="15" t="s">
        <v>646</v>
      </c>
      <c r="BM139" s="182" t="s">
        <v>808</v>
      </c>
    </row>
    <row r="140" spans="1:65" s="12" customFormat="1" ht="22.9" customHeight="1" x14ac:dyDescent="0.2">
      <c r="B140" s="155"/>
      <c r="C140" s="156"/>
      <c r="D140" s="157" t="s">
        <v>68</v>
      </c>
      <c r="E140" s="169" t="s">
        <v>652</v>
      </c>
      <c r="F140" s="169" t="s">
        <v>653</v>
      </c>
      <c r="G140" s="156"/>
      <c r="H140" s="156"/>
      <c r="I140" s="159"/>
      <c r="J140" s="170">
        <f>BK140</f>
        <v>0</v>
      </c>
      <c r="K140" s="156"/>
      <c r="L140" s="161"/>
      <c r="M140" s="162"/>
      <c r="N140" s="163"/>
      <c r="O140" s="163"/>
      <c r="P140" s="164">
        <f>P141</f>
        <v>0</v>
      </c>
      <c r="Q140" s="163"/>
      <c r="R140" s="164">
        <f>R141</f>
        <v>0</v>
      </c>
      <c r="S140" s="163"/>
      <c r="T140" s="165">
        <f>T141</f>
        <v>0</v>
      </c>
      <c r="AR140" s="166" t="s">
        <v>161</v>
      </c>
      <c r="AT140" s="167" t="s">
        <v>68</v>
      </c>
      <c r="AU140" s="167" t="s">
        <v>77</v>
      </c>
      <c r="AY140" s="166" t="s">
        <v>141</v>
      </c>
      <c r="BK140" s="168">
        <f>BK141</f>
        <v>0</v>
      </c>
    </row>
    <row r="141" spans="1:65" s="2" customFormat="1" ht="16.5" customHeight="1" x14ac:dyDescent="0.2">
      <c r="A141" s="32"/>
      <c r="B141" s="33"/>
      <c r="C141" s="171" t="s">
        <v>300</v>
      </c>
      <c r="D141" s="171" t="s">
        <v>144</v>
      </c>
      <c r="E141" s="172" t="s">
        <v>655</v>
      </c>
      <c r="F141" s="173" t="s">
        <v>656</v>
      </c>
      <c r="G141" s="174" t="s">
        <v>303</v>
      </c>
      <c r="H141" s="175">
        <v>1</v>
      </c>
      <c r="I141" s="176"/>
      <c r="J141" s="177">
        <f>ROUND(I141*H141,2)</f>
        <v>0</v>
      </c>
      <c r="K141" s="173" t="s">
        <v>19</v>
      </c>
      <c r="L141" s="37"/>
      <c r="M141" s="178" t="s">
        <v>19</v>
      </c>
      <c r="N141" s="179" t="s">
        <v>40</v>
      </c>
      <c r="O141" s="62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82" t="s">
        <v>646</v>
      </c>
      <c r="AT141" s="182" t="s">
        <v>144</v>
      </c>
      <c r="AU141" s="182" t="s">
        <v>79</v>
      </c>
      <c r="AY141" s="15" t="s">
        <v>141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5" t="s">
        <v>77</v>
      </c>
      <c r="BK141" s="183">
        <f>ROUND(I141*H141,2)</f>
        <v>0</v>
      </c>
      <c r="BL141" s="15" t="s">
        <v>646</v>
      </c>
      <c r="BM141" s="182" t="s">
        <v>809</v>
      </c>
    </row>
    <row r="142" spans="1:65" s="12" customFormat="1" ht="22.9" customHeight="1" x14ac:dyDescent="0.2">
      <c r="B142" s="155"/>
      <c r="C142" s="156"/>
      <c r="D142" s="157" t="s">
        <v>68</v>
      </c>
      <c r="E142" s="169" t="s">
        <v>658</v>
      </c>
      <c r="F142" s="169" t="s">
        <v>659</v>
      </c>
      <c r="G142" s="156"/>
      <c r="H142" s="156"/>
      <c r="I142" s="159"/>
      <c r="J142" s="170">
        <f>BK142</f>
        <v>0</v>
      </c>
      <c r="K142" s="156"/>
      <c r="L142" s="161"/>
      <c r="M142" s="162"/>
      <c r="N142" s="163"/>
      <c r="O142" s="163"/>
      <c r="P142" s="164">
        <f>SUM(P143:P144)</f>
        <v>0</v>
      </c>
      <c r="Q142" s="163"/>
      <c r="R142" s="164">
        <f>SUM(R143:R144)</f>
        <v>0</v>
      </c>
      <c r="S142" s="163"/>
      <c r="T142" s="165">
        <f>SUM(T143:T144)</f>
        <v>0</v>
      </c>
      <c r="AR142" s="166" t="s">
        <v>161</v>
      </c>
      <c r="AT142" s="167" t="s">
        <v>68</v>
      </c>
      <c r="AU142" s="167" t="s">
        <v>77</v>
      </c>
      <c r="AY142" s="166" t="s">
        <v>141</v>
      </c>
      <c r="BK142" s="168">
        <f>SUM(BK143:BK144)</f>
        <v>0</v>
      </c>
    </row>
    <row r="143" spans="1:65" s="2" customFormat="1" ht="16.5" customHeight="1" x14ac:dyDescent="0.2">
      <c r="A143" s="32"/>
      <c r="B143" s="33"/>
      <c r="C143" s="171" t="s">
        <v>305</v>
      </c>
      <c r="D143" s="171" t="s">
        <v>144</v>
      </c>
      <c r="E143" s="172" t="s">
        <v>661</v>
      </c>
      <c r="F143" s="173" t="s">
        <v>662</v>
      </c>
      <c r="G143" s="174" t="s">
        <v>303</v>
      </c>
      <c r="H143" s="175">
        <v>1</v>
      </c>
      <c r="I143" s="176"/>
      <c r="J143" s="177">
        <f>ROUND(I143*H143,2)</f>
        <v>0</v>
      </c>
      <c r="K143" s="173" t="s">
        <v>19</v>
      </c>
      <c r="L143" s="37"/>
      <c r="M143" s="178" t="s">
        <v>19</v>
      </c>
      <c r="N143" s="179" t="s">
        <v>40</v>
      </c>
      <c r="O143" s="62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82" t="s">
        <v>646</v>
      </c>
      <c r="AT143" s="182" t="s">
        <v>144</v>
      </c>
      <c r="AU143" s="182" t="s">
        <v>79</v>
      </c>
      <c r="AY143" s="15" t="s">
        <v>141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5" t="s">
        <v>77</v>
      </c>
      <c r="BK143" s="183">
        <f>ROUND(I143*H143,2)</f>
        <v>0</v>
      </c>
      <c r="BL143" s="15" t="s">
        <v>646</v>
      </c>
      <c r="BM143" s="182" t="s">
        <v>810</v>
      </c>
    </row>
    <row r="144" spans="1:65" s="2" customFormat="1" ht="16.5" customHeight="1" x14ac:dyDescent="0.2">
      <c r="A144" s="32"/>
      <c r="B144" s="33"/>
      <c r="C144" s="171" t="s">
        <v>309</v>
      </c>
      <c r="D144" s="171" t="s">
        <v>144</v>
      </c>
      <c r="E144" s="172" t="s">
        <v>665</v>
      </c>
      <c r="F144" s="173" t="s">
        <v>666</v>
      </c>
      <c r="G144" s="174" t="s">
        <v>303</v>
      </c>
      <c r="H144" s="175">
        <v>1</v>
      </c>
      <c r="I144" s="176"/>
      <c r="J144" s="177">
        <f>ROUND(I144*H144,2)</f>
        <v>0</v>
      </c>
      <c r="K144" s="173" t="s">
        <v>19</v>
      </c>
      <c r="L144" s="37"/>
      <c r="M144" s="199" t="s">
        <v>19</v>
      </c>
      <c r="N144" s="200" t="s">
        <v>40</v>
      </c>
      <c r="O144" s="20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82" t="s">
        <v>646</v>
      </c>
      <c r="AT144" s="182" t="s">
        <v>144</v>
      </c>
      <c r="AU144" s="182" t="s">
        <v>79</v>
      </c>
      <c r="AY144" s="15" t="s">
        <v>141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5" t="s">
        <v>77</v>
      </c>
      <c r="BK144" s="183">
        <f>ROUND(I144*H144,2)</f>
        <v>0</v>
      </c>
      <c r="BL144" s="15" t="s">
        <v>646</v>
      </c>
      <c r="BM144" s="182" t="s">
        <v>811</v>
      </c>
    </row>
    <row r="145" spans="1:31" s="2" customFormat="1" ht="6.95" customHeight="1" x14ac:dyDescent="0.2">
      <c r="A145" s="32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37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sheetProtection algorithmName="SHA-512" hashValue="G3mwXPaibhCLXKin0zqmz0aUEEOd7E5caphwZRnwzeltnQQPYyzQtQSGK0T7tXyl1ZJpVu+u1HAx51Fy1gAk0g==" saltValue="vkcPTa3dwuSdt2lUmZNGk2Hjjb3+flZ9FfP/hUqt84M2gt+xW6JZoGzEkDNnkcaHNw3S2sAlCPgv5q/FV+r3mQ==" spinCount="100000" sheet="1" objects="1" scenarios="1" formatColumns="0" formatRows="0" autoFilter="0"/>
  <autoFilter ref="C90:K144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5" t="s">
        <v>85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 x14ac:dyDescent="0.2">
      <c r="B4" s="18"/>
      <c r="D4" s="101" t="s">
        <v>92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25" t="str">
        <f>'Rekapitulace stavby'!K6</f>
        <v>Rekonstrukce kuchyně ZŠ Chomutov, Zahradní 5265</v>
      </c>
      <c r="F7" s="326"/>
      <c r="G7" s="326"/>
      <c r="H7" s="326"/>
      <c r="L7" s="18"/>
    </row>
    <row r="8" spans="1:46" s="2" customFormat="1" ht="12" customHeight="1" x14ac:dyDescent="0.2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27" t="s">
        <v>812</v>
      </c>
      <c r="F9" s="328"/>
      <c r="G9" s="328"/>
      <c r="H9" s="32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22. 4. 2022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">
        <v>19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">
        <v>22</v>
      </c>
      <c r="F15" s="32"/>
      <c r="G15" s="32"/>
      <c r="H15" s="32"/>
      <c r="I15" s="103" t="s">
        <v>27</v>
      </c>
      <c r="J15" s="105" t="s">
        <v>19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29" t="str">
        <f>'Rekapitulace stavby'!E14</f>
        <v>Vyplň údaj</v>
      </c>
      <c r="F18" s="330"/>
      <c r="G18" s="330"/>
      <c r="H18" s="33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">
        <v>22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">
        <v>22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31" t="s">
        <v>19</v>
      </c>
      <c r="F27" s="331"/>
      <c r="G27" s="331"/>
      <c r="H27" s="33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ROUND(J83,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39</v>
      </c>
      <c r="E33" s="103" t="s">
        <v>40</v>
      </c>
      <c r="F33" s="115">
        <f>ROUND((SUM(BE83:BE92)),  2)</f>
        <v>0</v>
      </c>
      <c r="G33" s="32"/>
      <c r="H33" s="32"/>
      <c r="I33" s="116">
        <v>0.21</v>
      </c>
      <c r="J33" s="115">
        <f>ROUND(((SUM(BE83:BE92))*I33),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41</v>
      </c>
      <c r="F34" s="115">
        <f>ROUND((SUM(BF83:BF92)),  2)</f>
        <v>0</v>
      </c>
      <c r="G34" s="32"/>
      <c r="H34" s="32"/>
      <c r="I34" s="116">
        <v>0.15</v>
      </c>
      <c r="J34" s="115">
        <f>ROUND(((SUM(BF83:BF92))*I34),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42</v>
      </c>
      <c r="F35" s="115">
        <f>ROUND((SUM(BG83:BG92)),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43</v>
      </c>
      <c r="F36" s="115">
        <f>ROUND((SUM(BH83:BH92)),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44</v>
      </c>
      <c r="F37" s="115">
        <f>ROUND((SUM(BI83:BI92)),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2" t="str">
        <f>E7</f>
        <v>Rekonstrukce kuchyně ZŠ Chomutov, Zahradní 5265</v>
      </c>
      <c r="F48" s="333"/>
      <c r="G48" s="333"/>
      <c r="H48" s="33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85" t="str">
        <f>E9</f>
        <v>SO 03 - VZT</v>
      </c>
      <c r="F50" s="334"/>
      <c r="G50" s="334"/>
      <c r="H50" s="33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22. 4. 2022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96</v>
      </c>
      <c r="D57" s="129"/>
      <c r="E57" s="129"/>
      <c r="F57" s="129"/>
      <c r="G57" s="129"/>
      <c r="H57" s="129"/>
      <c r="I57" s="129"/>
      <c r="J57" s="130" t="s">
        <v>97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J83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98</v>
      </c>
    </row>
    <row r="60" spans="1:47" s="9" customFormat="1" ht="24.95" customHeight="1" x14ac:dyDescent="0.2">
      <c r="B60" s="132"/>
      <c r="C60" s="133"/>
      <c r="D60" s="134" t="s">
        <v>106</v>
      </c>
      <c r="E60" s="135"/>
      <c r="F60" s="135"/>
      <c r="G60" s="135"/>
      <c r="H60" s="135"/>
      <c r="I60" s="135"/>
      <c r="J60" s="136">
        <f>J84</f>
        <v>0</v>
      </c>
      <c r="K60" s="133"/>
      <c r="L60" s="137"/>
    </row>
    <row r="61" spans="1:47" s="10" customFormat="1" ht="19.899999999999999" customHeight="1" x14ac:dyDescent="0.2">
      <c r="B61" s="138"/>
      <c r="C61" s="139"/>
      <c r="D61" s="140" t="s">
        <v>813</v>
      </c>
      <c r="E61" s="141"/>
      <c r="F61" s="141"/>
      <c r="G61" s="141"/>
      <c r="H61" s="141"/>
      <c r="I61" s="141"/>
      <c r="J61" s="142">
        <f>J85</f>
        <v>0</v>
      </c>
      <c r="K61" s="139"/>
      <c r="L61" s="143"/>
    </row>
    <row r="62" spans="1:47" s="9" customFormat="1" ht="24.95" customHeight="1" x14ac:dyDescent="0.2">
      <c r="B62" s="132"/>
      <c r="C62" s="133"/>
      <c r="D62" s="134" t="s">
        <v>120</v>
      </c>
      <c r="E62" s="135"/>
      <c r="F62" s="135"/>
      <c r="G62" s="135"/>
      <c r="H62" s="135"/>
      <c r="I62" s="135"/>
      <c r="J62" s="136">
        <f>J89</f>
        <v>0</v>
      </c>
      <c r="K62" s="133"/>
      <c r="L62" s="137"/>
    </row>
    <row r="63" spans="1:47" s="10" customFormat="1" ht="19.899999999999999" customHeight="1" x14ac:dyDescent="0.2">
      <c r="B63" s="138"/>
      <c r="C63" s="139"/>
      <c r="D63" s="140" t="s">
        <v>124</v>
      </c>
      <c r="E63" s="141"/>
      <c r="F63" s="141"/>
      <c r="G63" s="141"/>
      <c r="H63" s="141"/>
      <c r="I63" s="141"/>
      <c r="J63" s="142">
        <f>J90</f>
        <v>0</v>
      </c>
      <c r="K63" s="139"/>
      <c r="L63" s="143"/>
    </row>
    <row r="64" spans="1:47" s="2" customFormat="1" ht="21.75" customHeight="1" x14ac:dyDescent="0.2">
      <c r="A64" s="32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104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 x14ac:dyDescent="0.2">
      <c r="A65" s="32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10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 x14ac:dyDescent="0.2">
      <c r="A69" s="32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 x14ac:dyDescent="0.2">
      <c r="A70" s="32"/>
      <c r="B70" s="33"/>
      <c r="C70" s="21" t="s">
        <v>126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16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4"/>
      <c r="D73" s="34"/>
      <c r="E73" s="332" t="str">
        <f>E7</f>
        <v>Rekonstrukce kuchyně ZŠ Chomutov, Zahradní 5265</v>
      </c>
      <c r="F73" s="333"/>
      <c r="G73" s="333"/>
      <c r="H73" s="333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93</v>
      </c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4"/>
      <c r="D75" s="34"/>
      <c r="E75" s="285" t="str">
        <f>E9</f>
        <v>SO 03 - VZT</v>
      </c>
      <c r="F75" s="334"/>
      <c r="G75" s="334"/>
      <c r="H75" s="3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21</v>
      </c>
      <c r="D77" s="34"/>
      <c r="E77" s="34"/>
      <c r="F77" s="25" t="str">
        <f>F12</f>
        <v xml:space="preserve"> </v>
      </c>
      <c r="G77" s="34"/>
      <c r="H77" s="34"/>
      <c r="I77" s="27" t="s">
        <v>23</v>
      </c>
      <c r="J77" s="57" t="str">
        <f>IF(J12="","",J12)</f>
        <v>22. 4. 2022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5.2" customHeight="1" x14ac:dyDescent="0.2">
      <c r="A79" s="32"/>
      <c r="B79" s="33"/>
      <c r="C79" s="27" t="s">
        <v>25</v>
      </c>
      <c r="D79" s="34"/>
      <c r="E79" s="34"/>
      <c r="F79" s="25" t="str">
        <f>E15</f>
        <v xml:space="preserve"> </v>
      </c>
      <c r="G79" s="34"/>
      <c r="H79" s="34"/>
      <c r="I79" s="27" t="s">
        <v>30</v>
      </c>
      <c r="J79" s="30" t="str">
        <f>E21</f>
        <v xml:space="preserve"> </v>
      </c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5.2" customHeight="1" x14ac:dyDescent="0.2">
      <c r="A80" s="32"/>
      <c r="B80" s="33"/>
      <c r="C80" s="27" t="s">
        <v>28</v>
      </c>
      <c r="D80" s="34"/>
      <c r="E80" s="34"/>
      <c r="F80" s="25" t="str">
        <f>IF(E18="","",E18)</f>
        <v>Vyplň údaj</v>
      </c>
      <c r="G80" s="34"/>
      <c r="H80" s="34"/>
      <c r="I80" s="27" t="s">
        <v>32</v>
      </c>
      <c r="J80" s="30" t="str">
        <f>E24</f>
        <v xml:space="preserve"> </v>
      </c>
      <c r="K80" s="34"/>
      <c r="L80" s="104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 x14ac:dyDescent="0.2">
      <c r="A81" s="32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04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 x14ac:dyDescent="0.2">
      <c r="A82" s="144"/>
      <c r="B82" s="145"/>
      <c r="C82" s="146" t="s">
        <v>127</v>
      </c>
      <c r="D82" s="147" t="s">
        <v>54</v>
      </c>
      <c r="E82" s="147" t="s">
        <v>50</v>
      </c>
      <c r="F82" s="147" t="s">
        <v>51</v>
      </c>
      <c r="G82" s="147" t="s">
        <v>128</v>
      </c>
      <c r="H82" s="147" t="s">
        <v>129</v>
      </c>
      <c r="I82" s="147" t="s">
        <v>130</v>
      </c>
      <c r="J82" s="147" t="s">
        <v>97</v>
      </c>
      <c r="K82" s="148" t="s">
        <v>131</v>
      </c>
      <c r="L82" s="149"/>
      <c r="M82" s="66" t="s">
        <v>19</v>
      </c>
      <c r="N82" s="67" t="s">
        <v>39</v>
      </c>
      <c r="O82" s="67" t="s">
        <v>132</v>
      </c>
      <c r="P82" s="67" t="s">
        <v>133</v>
      </c>
      <c r="Q82" s="67" t="s">
        <v>134</v>
      </c>
      <c r="R82" s="67" t="s">
        <v>135</v>
      </c>
      <c r="S82" s="67" t="s">
        <v>136</v>
      </c>
      <c r="T82" s="68" t="s">
        <v>137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</row>
    <row r="83" spans="1:65" s="2" customFormat="1" ht="22.9" customHeight="1" x14ac:dyDescent="0.25">
      <c r="A83" s="32"/>
      <c r="B83" s="33"/>
      <c r="C83" s="73" t="s">
        <v>138</v>
      </c>
      <c r="D83" s="34"/>
      <c r="E83" s="34"/>
      <c r="F83" s="34"/>
      <c r="G83" s="34"/>
      <c r="H83" s="34"/>
      <c r="I83" s="34"/>
      <c r="J83" s="150">
        <f>BK83</f>
        <v>0</v>
      </c>
      <c r="K83" s="34"/>
      <c r="L83" s="37"/>
      <c r="M83" s="69"/>
      <c r="N83" s="151"/>
      <c r="O83" s="70"/>
      <c r="P83" s="152">
        <f>P84+P89</f>
        <v>0</v>
      </c>
      <c r="Q83" s="70"/>
      <c r="R83" s="152">
        <f>R84+R89</f>
        <v>0</v>
      </c>
      <c r="S83" s="70"/>
      <c r="T83" s="153">
        <f>T84+T89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5" t="s">
        <v>68</v>
      </c>
      <c r="AU83" s="15" t="s">
        <v>98</v>
      </c>
      <c r="BK83" s="154">
        <f>BK84+BK89</f>
        <v>0</v>
      </c>
    </row>
    <row r="84" spans="1:65" s="12" customFormat="1" ht="25.9" customHeight="1" x14ac:dyDescent="0.2">
      <c r="B84" s="155"/>
      <c r="C84" s="156"/>
      <c r="D84" s="157" t="s">
        <v>68</v>
      </c>
      <c r="E84" s="158" t="s">
        <v>353</v>
      </c>
      <c r="F84" s="158" t="s">
        <v>354</v>
      </c>
      <c r="G84" s="156"/>
      <c r="H84" s="156"/>
      <c r="I84" s="159"/>
      <c r="J84" s="160">
        <f>BK84</f>
        <v>0</v>
      </c>
      <c r="K84" s="156"/>
      <c r="L84" s="161"/>
      <c r="M84" s="162"/>
      <c r="N84" s="163"/>
      <c r="O84" s="163"/>
      <c r="P84" s="164">
        <f>P85</f>
        <v>0</v>
      </c>
      <c r="Q84" s="163"/>
      <c r="R84" s="164">
        <f>R85</f>
        <v>0</v>
      </c>
      <c r="S84" s="163"/>
      <c r="T84" s="165">
        <f>T85</f>
        <v>0</v>
      </c>
      <c r="AR84" s="166" t="s">
        <v>79</v>
      </c>
      <c r="AT84" s="167" t="s">
        <v>68</v>
      </c>
      <c r="AU84" s="167" t="s">
        <v>69</v>
      </c>
      <c r="AY84" s="166" t="s">
        <v>141</v>
      </c>
      <c r="BK84" s="168">
        <f>BK85</f>
        <v>0</v>
      </c>
    </row>
    <row r="85" spans="1:65" s="12" customFormat="1" ht="22.9" customHeight="1" x14ac:dyDescent="0.2">
      <c r="B85" s="155"/>
      <c r="C85" s="156"/>
      <c r="D85" s="157" t="s">
        <v>68</v>
      </c>
      <c r="E85" s="169" t="s">
        <v>814</v>
      </c>
      <c r="F85" s="169" t="s">
        <v>815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SUM(P86:P88)</f>
        <v>0</v>
      </c>
      <c r="Q85" s="163"/>
      <c r="R85" s="164">
        <f>SUM(R86:R88)</f>
        <v>0</v>
      </c>
      <c r="S85" s="163"/>
      <c r="T85" s="165">
        <f>SUM(T86:T88)</f>
        <v>0</v>
      </c>
      <c r="AR85" s="166" t="s">
        <v>79</v>
      </c>
      <c r="AT85" s="167" t="s">
        <v>68</v>
      </c>
      <c r="AU85" s="167" t="s">
        <v>77</v>
      </c>
      <c r="AY85" s="166" t="s">
        <v>141</v>
      </c>
      <c r="BK85" s="168">
        <f>SUM(BK86:BK88)</f>
        <v>0</v>
      </c>
    </row>
    <row r="86" spans="1:65" s="2" customFormat="1" ht="16.5" customHeight="1" x14ac:dyDescent="0.2">
      <c r="A86" s="32"/>
      <c r="B86" s="33"/>
      <c r="C86" s="171" t="s">
        <v>77</v>
      </c>
      <c r="D86" s="171" t="s">
        <v>144</v>
      </c>
      <c r="E86" s="172" t="s">
        <v>816</v>
      </c>
      <c r="F86" s="173" t="s">
        <v>817</v>
      </c>
      <c r="G86" s="174" t="s">
        <v>303</v>
      </c>
      <c r="H86" s="175">
        <v>1</v>
      </c>
      <c r="I86" s="176"/>
      <c r="J86" s="177">
        <f>ROUND(I86*H86,2)</f>
        <v>0</v>
      </c>
      <c r="K86" s="173" t="s">
        <v>19</v>
      </c>
      <c r="L86" s="37"/>
      <c r="M86" s="178" t="s">
        <v>19</v>
      </c>
      <c r="N86" s="179" t="s">
        <v>40</v>
      </c>
      <c r="O86" s="62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82" t="s">
        <v>208</v>
      </c>
      <c r="AT86" s="182" t="s">
        <v>144</v>
      </c>
      <c r="AU86" s="182" t="s">
        <v>79</v>
      </c>
      <c r="AY86" s="15" t="s">
        <v>141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77</v>
      </c>
      <c r="BK86" s="183">
        <f>ROUND(I86*H86,2)</f>
        <v>0</v>
      </c>
      <c r="BL86" s="15" t="s">
        <v>208</v>
      </c>
      <c r="BM86" s="182" t="s">
        <v>818</v>
      </c>
    </row>
    <row r="87" spans="1:65" s="2" customFormat="1" ht="16.5" customHeight="1" x14ac:dyDescent="0.2">
      <c r="A87" s="32"/>
      <c r="B87" s="33"/>
      <c r="C87" s="171" t="s">
        <v>79</v>
      </c>
      <c r="D87" s="171" t="s">
        <v>144</v>
      </c>
      <c r="E87" s="172" t="s">
        <v>819</v>
      </c>
      <c r="F87" s="173" t="s">
        <v>820</v>
      </c>
      <c r="G87" s="174" t="s">
        <v>303</v>
      </c>
      <c r="H87" s="175">
        <v>1</v>
      </c>
      <c r="I87" s="176"/>
      <c r="J87" s="177">
        <f>ROUND(I87*H87,2)</f>
        <v>0</v>
      </c>
      <c r="K87" s="173" t="s">
        <v>19</v>
      </c>
      <c r="L87" s="37"/>
      <c r="M87" s="178" t="s">
        <v>19</v>
      </c>
      <c r="N87" s="179" t="s">
        <v>40</v>
      </c>
      <c r="O87" s="62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82" t="s">
        <v>208</v>
      </c>
      <c r="AT87" s="182" t="s">
        <v>144</v>
      </c>
      <c r="AU87" s="182" t="s">
        <v>79</v>
      </c>
      <c r="AY87" s="15" t="s">
        <v>141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5" t="s">
        <v>77</v>
      </c>
      <c r="BK87" s="183">
        <f>ROUND(I87*H87,2)</f>
        <v>0</v>
      </c>
      <c r="BL87" s="15" t="s">
        <v>208</v>
      </c>
      <c r="BM87" s="182" t="s">
        <v>821</v>
      </c>
    </row>
    <row r="88" spans="1:65" s="2" customFormat="1" ht="16.5" customHeight="1" x14ac:dyDescent="0.2">
      <c r="A88" s="32"/>
      <c r="B88" s="33"/>
      <c r="C88" s="171" t="s">
        <v>142</v>
      </c>
      <c r="D88" s="171" t="s">
        <v>144</v>
      </c>
      <c r="E88" s="172" t="s">
        <v>822</v>
      </c>
      <c r="F88" s="173" t="s">
        <v>823</v>
      </c>
      <c r="G88" s="174" t="s">
        <v>152</v>
      </c>
      <c r="H88" s="175">
        <v>2</v>
      </c>
      <c r="I88" s="176"/>
      <c r="J88" s="177">
        <f>ROUND(I88*H88,2)</f>
        <v>0</v>
      </c>
      <c r="K88" s="173" t="s">
        <v>19</v>
      </c>
      <c r="L88" s="37"/>
      <c r="M88" s="178" t="s">
        <v>19</v>
      </c>
      <c r="N88" s="179" t="s">
        <v>40</v>
      </c>
      <c r="O88" s="62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2" t="s">
        <v>208</v>
      </c>
      <c r="AT88" s="182" t="s">
        <v>144</v>
      </c>
      <c r="AU88" s="182" t="s">
        <v>79</v>
      </c>
      <c r="AY88" s="15" t="s">
        <v>141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5" t="s">
        <v>77</v>
      </c>
      <c r="BK88" s="183">
        <f>ROUND(I88*H88,2)</f>
        <v>0</v>
      </c>
      <c r="BL88" s="15" t="s">
        <v>208</v>
      </c>
      <c r="BM88" s="182" t="s">
        <v>824</v>
      </c>
    </row>
    <row r="89" spans="1:65" s="12" customFormat="1" ht="25.9" customHeight="1" x14ac:dyDescent="0.2">
      <c r="B89" s="155"/>
      <c r="C89" s="156"/>
      <c r="D89" s="157" t="s">
        <v>68</v>
      </c>
      <c r="E89" s="158" t="s">
        <v>625</v>
      </c>
      <c r="F89" s="158" t="s">
        <v>626</v>
      </c>
      <c r="G89" s="156"/>
      <c r="H89" s="156"/>
      <c r="I89" s="159"/>
      <c r="J89" s="160">
        <f>BK89</f>
        <v>0</v>
      </c>
      <c r="K89" s="156"/>
      <c r="L89" s="161"/>
      <c r="M89" s="162"/>
      <c r="N89" s="163"/>
      <c r="O89" s="163"/>
      <c r="P89" s="164">
        <f>P90</f>
        <v>0</v>
      </c>
      <c r="Q89" s="163"/>
      <c r="R89" s="164">
        <f>R90</f>
        <v>0</v>
      </c>
      <c r="S89" s="163"/>
      <c r="T89" s="165">
        <f>T90</f>
        <v>0</v>
      </c>
      <c r="AR89" s="166" t="s">
        <v>161</v>
      </c>
      <c r="AT89" s="167" t="s">
        <v>68</v>
      </c>
      <c r="AU89" s="167" t="s">
        <v>69</v>
      </c>
      <c r="AY89" s="166" t="s">
        <v>141</v>
      </c>
      <c r="BK89" s="168">
        <f>BK90</f>
        <v>0</v>
      </c>
    </row>
    <row r="90" spans="1:65" s="12" customFormat="1" ht="22.9" customHeight="1" x14ac:dyDescent="0.2">
      <c r="B90" s="155"/>
      <c r="C90" s="156"/>
      <c r="D90" s="157" t="s">
        <v>68</v>
      </c>
      <c r="E90" s="169" t="s">
        <v>658</v>
      </c>
      <c r="F90" s="169" t="s">
        <v>659</v>
      </c>
      <c r="G90" s="156"/>
      <c r="H90" s="156"/>
      <c r="I90" s="159"/>
      <c r="J90" s="170">
        <f>BK90</f>
        <v>0</v>
      </c>
      <c r="K90" s="156"/>
      <c r="L90" s="161"/>
      <c r="M90" s="162"/>
      <c r="N90" s="163"/>
      <c r="O90" s="163"/>
      <c r="P90" s="164">
        <f>SUM(P91:P92)</f>
        <v>0</v>
      </c>
      <c r="Q90" s="163"/>
      <c r="R90" s="164">
        <f>SUM(R91:R92)</f>
        <v>0</v>
      </c>
      <c r="S90" s="163"/>
      <c r="T90" s="165">
        <f>SUM(T91:T92)</f>
        <v>0</v>
      </c>
      <c r="AR90" s="166" t="s">
        <v>161</v>
      </c>
      <c r="AT90" s="167" t="s">
        <v>68</v>
      </c>
      <c r="AU90" s="167" t="s">
        <v>77</v>
      </c>
      <c r="AY90" s="166" t="s">
        <v>141</v>
      </c>
      <c r="BK90" s="168">
        <f>SUM(BK91:BK92)</f>
        <v>0</v>
      </c>
    </row>
    <row r="91" spans="1:65" s="2" customFormat="1" ht="16.5" customHeight="1" x14ac:dyDescent="0.2">
      <c r="A91" s="32"/>
      <c r="B91" s="33"/>
      <c r="C91" s="171" t="s">
        <v>148</v>
      </c>
      <c r="D91" s="171" t="s">
        <v>144</v>
      </c>
      <c r="E91" s="172" t="s">
        <v>661</v>
      </c>
      <c r="F91" s="173" t="s">
        <v>662</v>
      </c>
      <c r="G91" s="174" t="s">
        <v>303</v>
      </c>
      <c r="H91" s="175">
        <v>1</v>
      </c>
      <c r="I91" s="176"/>
      <c r="J91" s="177">
        <f>ROUND(I91*H91,2)</f>
        <v>0</v>
      </c>
      <c r="K91" s="173" t="s">
        <v>19</v>
      </c>
      <c r="L91" s="37"/>
      <c r="M91" s="178" t="s">
        <v>19</v>
      </c>
      <c r="N91" s="179" t="s">
        <v>40</v>
      </c>
      <c r="O91" s="62"/>
      <c r="P91" s="180">
        <f>O91*H91</f>
        <v>0</v>
      </c>
      <c r="Q91" s="180">
        <v>0</v>
      </c>
      <c r="R91" s="180">
        <f>Q91*H91</f>
        <v>0</v>
      </c>
      <c r="S91" s="180">
        <v>0</v>
      </c>
      <c r="T91" s="181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82" t="s">
        <v>646</v>
      </c>
      <c r="AT91" s="182" t="s">
        <v>144</v>
      </c>
      <c r="AU91" s="182" t="s">
        <v>79</v>
      </c>
      <c r="AY91" s="15" t="s">
        <v>141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5" t="s">
        <v>77</v>
      </c>
      <c r="BK91" s="183">
        <f>ROUND(I91*H91,2)</f>
        <v>0</v>
      </c>
      <c r="BL91" s="15" t="s">
        <v>646</v>
      </c>
      <c r="BM91" s="182" t="s">
        <v>825</v>
      </c>
    </row>
    <row r="92" spans="1:65" s="2" customFormat="1" ht="16.5" customHeight="1" x14ac:dyDescent="0.2">
      <c r="A92" s="32"/>
      <c r="B92" s="33"/>
      <c r="C92" s="171" t="s">
        <v>161</v>
      </c>
      <c r="D92" s="171" t="s">
        <v>144</v>
      </c>
      <c r="E92" s="172" t="s">
        <v>665</v>
      </c>
      <c r="F92" s="173" t="s">
        <v>666</v>
      </c>
      <c r="G92" s="174" t="s">
        <v>303</v>
      </c>
      <c r="H92" s="175">
        <v>1</v>
      </c>
      <c r="I92" s="176"/>
      <c r="J92" s="177">
        <f>ROUND(I92*H92,2)</f>
        <v>0</v>
      </c>
      <c r="K92" s="173" t="s">
        <v>19</v>
      </c>
      <c r="L92" s="37"/>
      <c r="M92" s="199" t="s">
        <v>19</v>
      </c>
      <c r="N92" s="200" t="s">
        <v>40</v>
      </c>
      <c r="O92" s="201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82" t="s">
        <v>646</v>
      </c>
      <c r="AT92" s="182" t="s">
        <v>144</v>
      </c>
      <c r="AU92" s="182" t="s">
        <v>79</v>
      </c>
      <c r="AY92" s="15" t="s">
        <v>141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5" t="s">
        <v>77</v>
      </c>
      <c r="BK92" s="183">
        <f>ROUND(I92*H92,2)</f>
        <v>0</v>
      </c>
      <c r="BL92" s="15" t="s">
        <v>646</v>
      </c>
      <c r="BM92" s="182" t="s">
        <v>826</v>
      </c>
    </row>
    <row r="93" spans="1:65" s="2" customFormat="1" ht="6.95" customHeight="1" x14ac:dyDescent="0.2">
      <c r="A93" s="32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37"/>
      <c r="M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</sheetData>
  <sheetProtection algorithmName="SHA-512" hashValue="k49gWvlOFav9Hi6EzeUm4BLWYY7466oBXfk/Y1+EzuSFYFGMa44HRtI47HiDjHkxT+DHwsU9Sv2S4uXzq3bb9g==" saltValue="tVfIn1bS0JMHRnWiEG73s827LJsY2tZLuH3S5r4h4/SCNKmnsAx0MtZ/dgtPQBMDTxIvvHQ+UD1qATfEXGh8UQ==" spinCount="100000" sheet="1" objects="1" scenarios="1" formatColumns="0" formatRows="0" autoFilter="0"/>
  <autoFilter ref="C82:K92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002A-D0FD-475E-9820-E9B4A04966F1}">
  <dimension ref="A2:L44"/>
  <sheetViews>
    <sheetView workbookViewId="0">
      <selection activeCell="K44" sqref="K44:L44"/>
    </sheetView>
  </sheetViews>
  <sheetFormatPr defaultRowHeight="11.25" x14ac:dyDescent="0.2"/>
  <cols>
    <col min="1" max="1" width="27.6640625" style="344" customWidth="1"/>
    <col min="2" max="7" width="9.33203125" style="344"/>
    <col min="8" max="8" width="7.6640625" style="344" customWidth="1"/>
    <col min="9" max="9" width="1.33203125" style="344" hidden="1" customWidth="1"/>
    <col min="10" max="16384" width="9.33203125" style="344"/>
  </cols>
  <sheetData>
    <row r="2" spans="1:12" ht="12" x14ac:dyDescent="0.2">
      <c r="A2" s="343" t="s">
        <v>817</v>
      </c>
    </row>
    <row r="3" spans="1:12" ht="12" x14ac:dyDescent="0.2">
      <c r="A3" s="345" t="s">
        <v>1125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7"/>
    </row>
    <row r="4" spans="1:12" ht="12" x14ac:dyDescent="0.2">
      <c r="A4" s="345" t="s">
        <v>1126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7"/>
    </row>
    <row r="5" spans="1:12" ht="13.5" x14ac:dyDescent="0.2">
      <c r="A5" s="348" t="s">
        <v>1127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 t="s">
        <v>1128</v>
      </c>
    </row>
    <row r="6" spans="1:12" ht="13.5" x14ac:dyDescent="0.2">
      <c r="A6" s="351" t="s">
        <v>1129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0" t="s">
        <v>1128</v>
      </c>
    </row>
    <row r="7" spans="1:12" ht="13.5" x14ac:dyDescent="0.2">
      <c r="A7" s="351" t="s">
        <v>1130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0" t="s">
        <v>1128</v>
      </c>
    </row>
    <row r="8" spans="1:12" ht="13.5" x14ac:dyDescent="0.2">
      <c r="A8" s="351" t="s">
        <v>1131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0" t="s">
        <v>1128</v>
      </c>
    </row>
    <row r="9" spans="1:12" ht="13.5" x14ac:dyDescent="0.2">
      <c r="A9" s="353" t="s">
        <v>1132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0" t="s">
        <v>1128</v>
      </c>
    </row>
    <row r="10" spans="1:12" ht="13.5" x14ac:dyDescent="0.2">
      <c r="A10" s="351" t="s">
        <v>1133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0" t="s">
        <v>1128</v>
      </c>
    </row>
    <row r="11" spans="1:12" ht="13.5" x14ac:dyDescent="0.2">
      <c r="A11" s="351" t="s">
        <v>1134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0" t="s">
        <v>1128</v>
      </c>
    </row>
    <row r="12" spans="1:12" ht="13.5" x14ac:dyDescent="0.2">
      <c r="A12" s="351" t="s">
        <v>1135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0" t="s">
        <v>1128</v>
      </c>
    </row>
    <row r="13" spans="1:12" ht="13.5" x14ac:dyDescent="0.2">
      <c r="A13" s="351" t="s">
        <v>1136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0" t="s">
        <v>1128</v>
      </c>
    </row>
    <row r="14" spans="1:12" ht="13.5" x14ac:dyDescent="0.2">
      <c r="A14" s="351" t="s">
        <v>1137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0" t="s">
        <v>1128</v>
      </c>
    </row>
    <row r="15" spans="1:12" ht="13.5" x14ac:dyDescent="0.2">
      <c r="A15" s="351" t="s">
        <v>1138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0" t="s">
        <v>1128</v>
      </c>
    </row>
    <row r="16" spans="1:12" ht="13.5" x14ac:dyDescent="0.2">
      <c r="A16" s="351" t="s">
        <v>1139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0" t="s">
        <v>1128</v>
      </c>
    </row>
    <row r="17" spans="1:12" ht="13.5" x14ac:dyDescent="0.2">
      <c r="A17" s="351" t="s">
        <v>1140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0" t="s">
        <v>1128</v>
      </c>
    </row>
    <row r="18" spans="1:12" ht="13.5" x14ac:dyDescent="0.2">
      <c r="A18" s="351" t="s">
        <v>1141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0" t="s">
        <v>1128</v>
      </c>
    </row>
    <row r="19" spans="1:12" ht="13.5" x14ac:dyDescent="0.2">
      <c r="A19" s="351" t="s">
        <v>1142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0" t="s">
        <v>1128</v>
      </c>
    </row>
    <row r="20" spans="1:12" ht="13.5" x14ac:dyDescent="0.2">
      <c r="A20" s="351" t="s">
        <v>1143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0" t="s">
        <v>1128</v>
      </c>
    </row>
    <row r="21" spans="1:12" ht="13.5" x14ac:dyDescent="0.2">
      <c r="A21" s="351" t="s">
        <v>1144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0" t="s">
        <v>1128</v>
      </c>
    </row>
    <row r="22" spans="1:12" ht="13.5" x14ac:dyDescent="0.2">
      <c r="A22" s="351" t="s">
        <v>1145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0" t="s">
        <v>1128</v>
      </c>
    </row>
    <row r="23" spans="1:12" ht="13.5" x14ac:dyDescent="0.2">
      <c r="A23" s="351" t="s">
        <v>1146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0" t="s">
        <v>1147</v>
      </c>
    </row>
    <row r="24" spans="1:12" ht="13.5" x14ac:dyDescent="0.2">
      <c r="A24" s="351" t="s">
        <v>1148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0" t="s">
        <v>1147</v>
      </c>
    </row>
    <row r="25" spans="1:12" ht="13.5" x14ac:dyDescent="0.2">
      <c r="A25" s="351" t="s">
        <v>1149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0" t="s">
        <v>1128</v>
      </c>
    </row>
    <row r="26" spans="1:12" ht="12" x14ac:dyDescent="0.2">
      <c r="A26" s="345" t="s">
        <v>1150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7"/>
    </row>
    <row r="27" spans="1:12" ht="13.5" x14ac:dyDescent="0.2">
      <c r="A27" s="351" t="s">
        <v>1151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0" t="s">
        <v>1147</v>
      </c>
    </row>
    <row r="28" spans="1:12" ht="13.5" x14ac:dyDescent="0.2">
      <c r="A28" s="351" t="s">
        <v>1152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0" t="s">
        <v>1128</v>
      </c>
    </row>
    <row r="29" spans="1:12" ht="13.5" x14ac:dyDescent="0.2">
      <c r="A29" s="351" t="s">
        <v>1153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0" t="s">
        <v>1128</v>
      </c>
    </row>
    <row r="30" spans="1:12" ht="13.5" x14ac:dyDescent="0.2">
      <c r="A30" s="348" t="s">
        <v>1154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50" t="s">
        <v>1155</v>
      </c>
    </row>
    <row r="31" spans="1:12" ht="13.5" x14ac:dyDescent="0.2">
      <c r="A31" s="351" t="s">
        <v>1156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0" t="s">
        <v>1128</v>
      </c>
    </row>
    <row r="32" spans="1:12" ht="13.5" x14ac:dyDescent="0.2">
      <c r="A32" s="351" t="s">
        <v>1157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0" t="s">
        <v>1128</v>
      </c>
    </row>
    <row r="33" spans="1:12" ht="12" x14ac:dyDescent="0.2">
      <c r="A33" s="354" t="s">
        <v>1158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6"/>
    </row>
    <row r="34" spans="1:12" ht="13.5" x14ac:dyDescent="0.2">
      <c r="A34" s="351" t="s">
        <v>1159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0" t="s">
        <v>1128</v>
      </c>
    </row>
    <row r="35" spans="1:12" ht="13.5" x14ac:dyDescent="0.2">
      <c r="A35" s="351" t="s">
        <v>1160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0" t="s">
        <v>1128</v>
      </c>
    </row>
    <row r="36" spans="1:12" ht="13.5" x14ac:dyDescent="0.2">
      <c r="A36" s="351" t="s">
        <v>1161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0" t="s">
        <v>1128</v>
      </c>
    </row>
    <row r="37" spans="1:12" ht="13.5" x14ac:dyDescent="0.2">
      <c r="A37" s="351" t="s">
        <v>1162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0" t="s">
        <v>1128</v>
      </c>
    </row>
    <row r="38" spans="1:12" ht="13.5" x14ac:dyDescent="0.2">
      <c r="A38" s="351" t="s">
        <v>1163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0" t="s">
        <v>1128</v>
      </c>
    </row>
    <row r="39" spans="1:12" ht="13.5" x14ac:dyDescent="0.2">
      <c r="A39" s="351" t="s">
        <v>1164</v>
      </c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0" t="s">
        <v>1128</v>
      </c>
    </row>
    <row r="40" spans="1:12" ht="13.5" x14ac:dyDescent="0.2">
      <c r="A40" s="348" t="s">
        <v>1165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50" t="s">
        <v>1147</v>
      </c>
    </row>
    <row r="41" spans="1:12" ht="13.5" x14ac:dyDescent="0.2">
      <c r="A41" s="351" t="s">
        <v>1166</v>
      </c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0" t="s">
        <v>1128</v>
      </c>
    </row>
    <row r="42" spans="1:12" ht="13.5" x14ac:dyDescent="0.2">
      <c r="A42" s="351" t="s">
        <v>1167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0" t="s">
        <v>1128</v>
      </c>
    </row>
    <row r="43" spans="1:12" ht="13.5" x14ac:dyDescent="0.2">
      <c r="A43" s="357" t="s">
        <v>1168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9" t="s">
        <v>1128</v>
      </c>
    </row>
    <row r="44" spans="1:12" ht="70.5" customHeight="1" x14ac:dyDescent="0.2">
      <c r="A44" s="360" t="s">
        <v>1169</v>
      </c>
      <c r="B44" s="361"/>
      <c r="C44" s="361"/>
      <c r="D44" s="361"/>
      <c r="E44" s="361"/>
      <c r="F44" s="362" t="s">
        <v>1170</v>
      </c>
      <c r="G44" s="362" t="s">
        <v>1171</v>
      </c>
      <c r="H44" s="363" t="s">
        <v>1172</v>
      </c>
      <c r="I44" s="363"/>
      <c r="J44" s="362" t="s">
        <v>1173</v>
      </c>
      <c r="K44" s="364" t="s">
        <v>1174</v>
      </c>
      <c r="L44" s="365"/>
    </row>
  </sheetData>
  <mergeCells count="44">
    <mergeCell ref="A39:K39"/>
    <mergeCell ref="A40:K40"/>
    <mergeCell ref="A41:K41"/>
    <mergeCell ref="A42:K42"/>
    <mergeCell ref="A43:K43"/>
    <mergeCell ref="A44:E44"/>
    <mergeCell ref="H44:I44"/>
    <mergeCell ref="K44:L44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A21:K21"/>
    <mergeCell ref="A22:K22"/>
    <mergeCell ref="A23:K23"/>
    <mergeCell ref="A24:K24"/>
    <mergeCell ref="A25:K25"/>
    <mergeCell ref="A26:K26"/>
    <mergeCell ref="A15:K15"/>
    <mergeCell ref="A16:K16"/>
    <mergeCell ref="A17:K17"/>
    <mergeCell ref="A18:K18"/>
    <mergeCell ref="A19:K19"/>
    <mergeCell ref="A20:K20"/>
    <mergeCell ref="A9:K9"/>
    <mergeCell ref="A10:K10"/>
    <mergeCell ref="A11:K11"/>
    <mergeCell ref="A12:K12"/>
    <mergeCell ref="A13:K13"/>
    <mergeCell ref="A14:K14"/>
    <mergeCell ref="A3:K3"/>
    <mergeCell ref="A4:K4"/>
    <mergeCell ref="A5:K5"/>
    <mergeCell ref="A6:K6"/>
    <mergeCell ref="A7:K7"/>
    <mergeCell ref="A8:K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5" t="s">
        <v>88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 x14ac:dyDescent="0.2">
      <c r="B4" s="18"/>
      <c r="D4" s="101" t="s">
        <v>92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25" t="str">
        <f>'Rekapitulace stavby'!K6</f>
        <v>Rekonstrukce kuchyně ZŠ Chomutov, Zahradní 5265</v>
      </c>
      <c r="F7" s="326"/>
      <c r="G7" s="326"/>
      <c r="H7" s="326"/>
      <c r="L7" s="18"/>
    </row>
    <row r="8" spans="1:46" s="2" customFormat="1" ht="12" customHeight="1" x14ac:dyDescent="0.2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27" t="s">
        <v>827</v>
      </c>
      <c r="F9" s="328"/>
      <c r="G9" s="328"/>
      <c r="H9" s="32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22. 4. 2022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">
        <v>19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">
        <v>22</v>
      </c>
      <c r="F15" s="32"/>
      <c r="G15" s="32"/>
      <c r="H15" s="32"/>
      <c r="I15" s="103" t="s">
        <v>27</v>
      </c>
      <c r="J15" s="105" t="s">
        <v>19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29" t="str">
        <f>'Rekapitulace stavby'!E14</f>
        <v>Vyplň údaj</v>
      </c>
      <c r="F18" s="330"/>
      <c r="G18" s="330"/>
      <c r="H18" s="33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">
        <v>22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">
        <v>22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31" t="s">
        <v>19</v>
      </c>
      <c r="F27" s="331"/>
      <c r="G27" s="331"/>
      <c r="H27" s="33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ROUND(J94,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39</v>
      </c>
      <c r="E33" s="103" t="s">
        <v>40</v>
      </c>
      <c r="F33" s="115">
        <f>ROUND((SUM(BE94:BE152)),  2)</f>
        <v>0</v>
      </c>
      <c r="G33" s="32"/>
      <c r="H33" s="32"/>
      <c r="I33" s="116">
        <v>0.21</v>
      </c>
      <c r="J33" s="115">
        <f>ROUND(((SUM(BE94:BE152))*I33),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41</v>
      </c>
      <c r="F34" s="115">
        <f>ROUND((SUM(BF94:BF152)),  2)</f>
        <v>0</v>
      </c>
      <c r="G34" s="32"/>
      <c r="H34" s="32"/>
      <c r="I34" s="116">
        <v>0.15</v>
      </c>
      <c r="J34" s="115">
        <f>ROUND(((SUM(BF94:BF152))*I34),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42</v>
      </c>
      <c r="F35" s="115">
        <f>ROUND((SUM(BG94:BG152)),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43</v>
      </c>
      <c r="F36" s="115">
        <f>ROUND((SUM(BH94:BH152)),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44</v>
      </c>
      <c r="F37" s="115">
        <f>ROUND((SUM(BI94:BI152)),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2" t="str">
        <f>E7</f>
        <v>Rekonstrukce kuchyně ZŠ Chomutov, Zahradní 5265</v>
      </c>
      <c r="F48" s="333"/>
      <c r="G48" s="333"/>
      <c r="H48" s="33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85" t="str">
        <f>E9</f>
        <v>SO 04 - ZTI</v>
      </c>
      <c r="F50" s="334"/>
      <c r="G50" s="334"/>
      <c r="H50" s="33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22. 4. 2022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96</v>
      </c>
      <c r="D57" s="129"/>
      <c r="E57" s="129"/>
      <c r="F57" s="129"/>
      <c r="G57" s="129"/>
      <c r="H57" s="129"/>
      <c r="I57" s="129"/>
      <c r="J57" s="130" t="s">
        <v>97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J94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98</v>
      </c>
    </row>
    <row r="60" spans="1:47" s="9" customFormat="1" ht="24.95" customHeight="1" x14ac:dyDescent="0.2">
      <c r="B60" s="132"/>
      <c r="C60" s="133"/>
      <c r="D60" s="134" t="s">
        <v>99</v>
      </c>
      <c r="E60" s="135"/>
      <c r="F60" s="135"/>
      <c r="G60" s="135"/>
      <c r="H60" s="135"/>
      <c r="I60" s="135"/>
      <c r="J60" s="136">
        <f>J95</f>
        <v>0</v>
      </c>
      <c r="K60" s="133"/>
      <c r="L60" s="137"/>
    </row>
    <row r="61" spans="1:47" s="10" customFormat="1" ht="19.899999999999999" customHeight="1" x14ac:dyDescent="0.2">
      <c r="B61" s="138"/>
      <c r="C61" s="139"/>
      <c r="D61" s="140" t="s">
        <v>103</v>
      </c>
      <c r="E61" s="141"/>
      <c r="F61" s="141"/>
      <c r="G61" s="141"/>
      <c r="H61" s="141"/>
      <c r="I61" s="141"/>
      <c r="J61" s="142">
        <f>J96</f>
        <v>0</v>
      </c>
      <c r="K61" s="139"/>
      <c r="L61" s="143"/>
    </row>
    <row r="62" spans="1:47" s="10" customFormat="1" ht="19.899999999999999" customHeight="1" x14ac:dyDescent="0.2">
      <c r="B62" s="138"/>
      <c r="C62" s="139"/>
      <c r="D62" s="140" t="s">
        <v>104</v>
      </c>
      <c r="E62" s="141"/>
      <c r="F62" s="141"/>
      <c r="G62" s="141"/>
      <c r="H62" s="141"/>
      <c r="I62" s="141"/>
      <c r="J62" s="142">
        <f>J100</f>
        <v>0</v>
      </c>
      <c r="K62" s="139"/>
      <c r="L62" s="143"/>
    </row>
    <row r="63" spans="1:47" s="10" customFormat="1" ht="19.899999999999999" customHeight="1" x14ac:dyDescent="0.2">
      <c r="B63" s="138"/>
      <c r="C63" s="139"/>
      <c r="D63" s="140" t="s">
        <v>105</v>
      </c>
      <c r="E63" s="141"/>
      <c r="F63" s="141"/>
      <c r="G63" s="141"/>
      <c r="H63" s="141"/>
      <c r="I63" s="141"/>
      <c r="J63" s="142">
        <f>J106</f>
        <v>0</v>
      </c>
      <c r="K63" s="139"/>
      <c r="L63" s="143"/>
    </row>
    <row r="64" spans="1:47" s="9" customFormat="1" ht="24.95" customHeight="1" x14ac:dyDescent="0.2">
      <c r="B64" s="132"/>
      <c r="C64" s="133"/>
      <c r="D64" s="134" t="s">
        <v>106</v>
      </c>
      <c r="E64" s="135"/>
      <c r="F64" s="135"/>
      <c r="G64" s="135"/>
      <c r="H64" s="135"/>
      <c r="I64" s="135"/>
      <c r="J64" s="136">
        <f>J108</f>
        <v>0</v>
      </c>
      <c r="K64" s="133"/>
      <c r="L64" s="137"/>
    </row>
    <row r="65" spans="1:31" s="10" customFormat="1" ht="19.899999999999999" customHeight="1" x14ac:dyDescent="0.2">
      <c r="B65" s="138"/>
      <c r="C65" s="139"/>
      <c r="D65" s="140" t="s">
        <v>828</v>
      </c>
      <c r="E65" s="141"/>
      <c r="F65" s="141"/>
      <c r="G65" s="141"/>
      <c r="H65" s="141"/>
      <c r="I65" s="141"/>
      <c r="J65" s="142">
        <f>J109</f>
        <v>0</v>
      </c>
      <c r="K65" s="139"/>
      <c r="L65" s="143"/>
    </row>
    <row r="66" spans="1:31" s="10" customFormat="1" ht="19.899999999999999" customHeight="1" x14ac:dyDescent="0.2">
      <c r="B66" s="138"/>
      <c r="C66" s="139"/>
      <c r="D66" s="140" t="s">
        <v>829</v>
      </c>
      <c r="E66" s="141"/>
      <c r="F66" s="141"/>
      <c r="G66" s="141"/>
      <c r="H66" s="141"/>
      <c r="I66" s="141"/>
      <c r="J66" s="142">
        <f>J121</f>
        <v>0</v>
      </c>
      <c r="K66" s="139"/>
      <c r="L66" s="143"/>
    </row>
    <row r="67" spans="1:31" s="9" customFormat="1" ht="24.95" customHeight="1" x14ac:dyDescent="0.2">
      <c r="B67" s="132"/>
      <c r="C67" s="133"/>
      <c r="D67" s="134" t="s">
        <v>119</v>
      </c>
      <c r="E67" s="135"/>
      <c r="F67" s="135"/>
      <c r="G67" s="135"/>
      <c r="H67" s="135"/>
      <c r="I67" s="135"/>
      <c r="J67" s="136">
        <f>J132</f>
        <v>0</v>
      </c>
      <c r="K67" s="133"/>
      <c r="L67" s="137"/>
    </row>
    <row r="68" spans="1:31" s="9" customFormat="1" ht="24.95" customHeight="1" x14ac:dyDescent="0.2">
      <c r="B68" s="132"/>
      <c r="C68" s="133"/>
      <c r="D68" s="134" t="s">
        <v>120</v>
      </c>
      <c r="E68" s="135"/>
      <c r="F68" s="135"/>
      <c r="G68" s="135"/>
      <c r="H68" s="135"/>
      <c r="I68" s="135"/>
      <c r="J68" s="136">
        <f>J136</f>
        <v>0</v>
      </c>
      <c r="K68" s="133"/>
      <c r="L68" s="137"/>
    </row>
    <row r="69" spans="1:31" s="10" customFormat="1" ht="19.899999999999999" customHeight="1" x14ac:dyDescent="0.2">
      <c r="B69" s="138"/>
      <c r="C69" s="139"/>
      <c r="D69" s="140" t="s">
        <v>684</v>
      </c>
      <c r="E69" s="141"/>
      <c r="F69" s="141"/>
      <c r="G69" s="141"/>
      <c r="H69" s="141"/>
      <c r="I69" s="141"/>
      <c r="J69" s="142">
        <f>J137</f>
        <v>0</v>
      </c>
      <c r="K69" s="139"/>
      <c r="L69" s="143"/>
    </row>
    <row r="70" spans="1:31" s="10" customFormat="1" ht="19.899999999999999" customHeight="1" x14ac:dyDescent="0.2">
      <c r="B70" s="138"/>
      <c r="C70" s="139"/>
      <c r="D70" s="140" t="s">
        <v>121</v>
      </c>
      <c r="E70" s="141"/>
      <c r="F70" s="141"/>
      <c r="G70" s="141"/>
      <c r="H70" s="141"/>
      <c r="I70" s="141"/>
      <c r="J70" s="142">
        <f>J141</f>
        <v>0</v>
      </c>
      <c r="K70" s="139"/>
      <c r="L70" s="143"/>
    </row>
    <row r="71" spans="1:31" s="10" customFormat="1" ht="19.899999999999999" customHeight="1" x14ac:dyDescent="0.2">
      <c r="B71" s="138"/>
      <c r="C71" s="139"/>
      <c r="D71" s="140" t="s">
        <v>122</v>
      </c>
      <c r="E71" s="141"/>
      <c r="F71" s="141"/>
      <c r="G71" s="141"/>
      <c r="H71" s="141"/>
      <c r="I71" s="141"/>
      <c r="J71" s="142">
        <f>J143</f>
        <v>0</v>
      </c>
      <c r="K71" s="139"/>
      <c r="L71" s="143"/>
    </row>
    <row r="72" spans="1:31" s="10" customFormat="1" ht="19.899999999999999" customHeight="1" x14ac:dyDescent="0.2">
      <c r="B72" s="138"/>
      <c r="C72" s="139"/>
      <c r="D72" s="140" t="s">
        <v>123</v>
      </c>
      <c r="E72" s="141"/>
      <c r="F72" s="141"/>
      <c r="G72" s="141"/>
      <c r="H72" s="141"/>
      <c r="I72" s="141"/>
      <c r="J72" s="142">
        <f>J146</f>
        <v>0</v>
      </c>
      <c r="K72" s="139"/>
      <c r="L72" s="143"/>
    </row>
    <row r="73" spans="1:31" s="10" customFormat="1" ht="19.899999999999999" customHeight="1" x14ac:dyDescent="0.2">
      <c r="B73" s="138"/>
      <c r="C73" s="139"/>
      <c r="D73" s="140" t="s">
        <v>124</v>
      </c>
      <c r="E73" s="141"/>
      <c r="F73" s="141"/>
      <c r="G73" s="141"/>
      <c r="H73" s="141"/>
      <c r="I73" s="141"/>
      <c r="J73" s="142">
        <f>J148</f>
        <v>0</v>
      </c>
      <c r="K73" s="139"/>
      <c r="L73" s="143"/>
    </row>
    <row r="74" spans="1:31" s="10" customFormat="1" ht="19.899999999999999" customHeight="1" x14ac:dyDescent="0.2">
      <c r="B74" s="138"/>
      <c r="C74" s="139"/>
      <c r="D74" s="140" t="s">
        <v>125</v>
      </c>
      <c r="E74" s="141"/>
      <c r="F74" s="141"/>
      <c r="G74" s="141"/>
      <c r="H74" s="141"/>
      <c r="I74" s="141"/>
      <c r="J74" s="142">
        <f>J151</f>
        <v>0</v>
      </c>
      <c r="K74" s="139"/>
      <c r="L74" s="143"/>
    </row>
    <row r="75" spans="1:31" s="2" customFormat="1" ht="21.75" customHeight="1" x14ac:dyDescent="0.2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80" spans="1:31" s="2" customFormat="1" ht="6.95" customHeight="1" x14ac:dyDescent="0.2">
      <c r="A80" s="32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104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3" s="2" customFormat="1" ht="24.95" customHeight="1" x14ac:dyDescent="0.2">
      <c r="A81" s="32"/>
      <c r="B81" s="33"/>
      <c r="C81" s="21" t="s">
        <v>126</v>
      </c>
      <c r="D81" s="34"/>
      <c r="E81" s="34"/>
      <c r="F81" s="34"/>
      <c r="G81" s="34"/>
      <c r="H81" s="34"/>
      <c r="I81" s="34"/>
      <c r="J81" s="34"/>
      <c r="K81" s="34"/>
      <c r="L81" s="104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3" s="2" customFormat="1" ht="6.95" customHeight="1" x14ac:dyDescent="0.2">
      <c r="A82" s="32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104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3" s="2" customFormat="1" ht="12" customHeight="1" x14ac:dyDescent="0.2">
      <c r="A83" s="32"/>
      <c r="B83" s="33"/>
      <c r="C83" s="27" t="s">
        <v>16</v>
      </c>
      <c r="D83" s="34"/>
      <c r="E83" s="34"/>
      <c r="F83" s="34"/>
      <c r="G83" s="34"/>
      <c r="H83" s="34"/>
      <c r="I83" s="34"/>
      <c r="J83" s="34"/>
      <c r="K83" s="34"/>
      <c r="L83" s="104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3" s="2" customFormat="1" ht="16.5" customHeight="1" x14ac:dyDescent="0.2">
      <c r="A84" s="32"/>
      <c r="B84" s="33"/>
      <c r="C84" s="34"/>
      <c r="D84" s="34"/>
      <c r="E84" s="332" t="str">
        <f>E7</f>
        <v>Rekonstrukce kuchyně ZŠ Chomutov, Zahradní 5265</v>
      </c>
      <c r="F84" s="333"/>
      <c r="G84" s="333"/>
      <c r="H84" s="333"/>
      <c r="I84" s="34"/>
      <c r="J84" s="34"/>
      <c r="K84" s="34"/>
      <c r="L84" s="104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3" s="2" customFormat="1" ht="12" customHeight="1" x14ac:dyDescent="0.2">
      <c r="A85" s="32"/>
      <c r="B85" s="33"/>
      <c r="C85" s="27" t="s">
        <v>93</v>
      </c>
      <c r="D85" s="34"/>
      <c r="E85" s="34"/>
      <c r="F85" s="34"/>
      <c r="G85" s="34"/>
      <c r="H85" s="34"/>
      <c r="I85" s="34"/>
      <c r="J85" s="34"/>
      <c r="K85" s="34"/>
      <c r="L85" s="104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3" s="2" customFormat="1" ht="16.5" customHeight="1" x14ac:dyDescent="0.2">
      <c r="A86" s="32"/>
      <c r="B86" s="33"/>
      <c r="C86" s="34"/>
      <c r="D86" s="34"/>
      <c r="E86" s="285" t="str">
        <f>E9</f>
        <v>SO 04 - ZTI</v>
      </c>
      <c r="F86" s="334"/>
      <c r="G86" s="334"/>
      <c r="H86" s="334"/>
      <c r="I86" s="34"/>
      <c r="J86" s="34"/>
      <c r="K86" s="34"/>
      <c r="L86" s="104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3" s="2" customFormat="1" ht="6.95" customHeight="1" x14ac:dyDescent="0.2">
      <c r="A87" s="32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104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3" s="2" customFormat="1" ht="12" customHeight="1" x14ac:dyDescent="0.2">
      <c r="A88" s="32"/>
      <c r="B88" s="33"/>
      <c r="C88" s="27" t="s">
        <v>21</v>
      </c>
      <c r="D88" s="34"/>
      <c r="E88" s="34"/>
      <c r="F88" s="25" t="str">
        <f>F12</f>
        <v xml:space="preserve"> </v>
      </c>
      <c r="G88" s="34"/>
      <c r="H88" s="34"/>
      <c r="I88" s="27" t="s">
        <v>23</v>
      </c>
      <c r="J88" s="57" t="str">
        <f>IF(J12="","",J12)</f>
        <v>22. 4. 2022</v>
      </c>
      <c r="K88" s="34"/>
      <c r="L88" s="104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3" s="2" customFormat="1" ht="6.95" customHeight="1" x14ac:dyDescent="0.2">
      <c r="A89" s="32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104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3" s="2" customFormat="1" ht="15.2" customHeight="1" x14ac:dyDescent="0.2">
      <c r="A90" s="32"/>
      <c r="B90" s="33"/>
      <c r="C90" s="27" t="s">
        <v>25</v>
      </c>
      <c r="D90" s="34"/>
      <c r="E90" s="34"/>
      <c r="F90" s="25" t="str">
        <f>E15</f>
        <v xml:space="preserve"> </v>
      </c>
      <c r="G90" s="34"/>
      <c r="H90" s="34"/>
      <c r="I90" s="27" t="s">
        <v>30</v>
      </c>
      <c r="J90" s="30" t="str">
        <f>E21</f>
        <v xml:space="preserve"> </v>
      </c>
      <c r="K90" s="34"/>
      <c r="L90" s="104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3" s="2" customFormat="1" ht="15.2" customHeight="1" x14ac:dyDescent="0.2">
      <c r="A91" s="32"/>
      <c r="B91" s="33"/>
      <c r="C91" s="27" t="s">
        <v>28</v>
      </c>
      <c r="D91" s="34"/>
      <c r="E91" s="34"/>
      <c r="F91" s="25" t="str">
        <f>IF(E18="","",E18)</f>
        <v>Vyplň údaj</v>
      </c>
      <c r="G91" s="34"/>
      <c r="H91" s="34"/>
      <c r="I91" s="27" t="s">
        <v>32</v>
      </c>
      <c r="J91" s="30" t="str">
        <f>E24</f>
        <v xml:space="preserve"> </v>
      </c>
      <c r="K91" s="34"/>
      <c r="L91" s="104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3" s="2" customFormat="1" ht="10.35" customHeight="1" x14ac:dyDescent="0.2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104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63" s="11" customFormat="1" ht="29.25" customHeight="1" x14ac:dyDescent="0.2">
      <c r="A93" s="144"/>
      <c r="B93" s="145"/>
      <c r="C93" s="146" t="s">
        <v>127</v>
      </c>
      <c r="D93" s="147" t="s">
        <v>54</v>
      </c>
      <c r="E93" s="147" t="s">
        <v>50</v>
      </c>
      <c r="F93" s="147" t="s">
        <v>51</v>
      </c>
      <c r="G93" s="147" t="s">
        <v>128</v>
      </c>
      <c r="H93" s="147" t="s">
        <v>129</v>
      </c>
      <c r="I93" s="147" t="s">
        <v>130</v>
      </c>
      <c r="J93" s="147" t="s">
        <v>97</v>
      </c>
      <c r="K93" s="148" t="s">
        <v>131</v>
      </c>
      <c r="L93" s="149"/>
      <c r="M93" s="66" t="s">
        <v>19</v>
      </c>
      <c r="N93" s="67" t="s">
        <v>39</v>
      </c>
      <c r="O93" s="67" t="s">
        <v>132</v>
      </c>
      <c r="P93" s="67" t="s">
        <v>133</v>
      </c>
      <c r="Q93" s="67" t="s">
        <v>134</v>
      </c>
      <c r="R93" s="67" t="s">
        <v>135</v>
      </c>
      <c r="S93" s="67" t="s">
        <v>136</v>
      </c>
      <c r="T93" s="68" t="s">
        <v>137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</row>
    <row r="94" spans="1:63" s="2" customFormat="1" ht="22.9" customHeight="1" x14ac:dyDescent="0.25">
      <c r="A94" s="32"/>
      <c r="B94" s="33"/>
      <c r="C94" s="73" t="s">
        <v>138</v>
      </c>
      <c r="D94" s="34"/>
      <c r="E94" s="34"/>
      <c r="F94" s="34"/>
      <c r="G94" s="34"/>
      <c r="H94" s="34"/>
      <c r="I94" s="34"/>
      <c r="J94" s="150">
        <f>BK94</f>
        <v>0</v>
      </c>
      <c r="K94" s="34"/>
      <c r="L94" s="37"/>
      <c r="M94" s="69"/>
      <c r="N94" s="151"/>
      <c r="O94" s="70"/>
      <c r="P94" s="152">
        <f>P95+P108+P132+P136</f>
        <v>0</v>
      </c>
      <c r="Q94" s="70"/>
      <c r="R94" s="152">
        <f>R95+R108+R132+R136</f>
        <v>0.49553199999999997</v>
      </c>
      <c r="S94" s="70"/>
      <c r="T94" s="153">
        <f>T95+T108+T132+T136</f>
        <v>0.51419999999999999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5" t="s">
        <v>68</v>
      </c>
      <c r="AU94" s="15" t="s">
        <v>98</v>
      </c>
      <c r="BK94" s="154">
        <f>BK95+BK108+BK132+BK136</f>
        <v>0</v>
      </c>
    </row>
    <row r="95" spans="1:63" s="12" customFormat="1" ht="25.9" customHeight="1" x14ac:dyDescent="0.2">
      <c r="B95" s="155"/>
      <c r="C95" s="156"/>
      <c r="D95" s="157" t="s">
        <v>68</v>
      </c>
      <c r="E95" s="158" t="s">
        <v>139</v>
      </c>
      <c r="F95" s="158" t="s">
        <v>140</v>
      </c>
      <c r="G95" s="156"/>
      <c r="H95" s="156"/>
      <c r="I95" s="159"/>
      <c r="J95" s="160">
        <f>BK95</f>
        <v>0</v>
      </c>
      <c r="K95" s="156"/>
      <c r="L95" s="161"/>
      <c r="M95" s="162"/>
      <c r="N95" s="163"/>
      <c r="O95" s="163"/>
      <c r="P95" s="164">
        <f>P96+P100+P106</f>
        <v>0</v>
      </c>
      <c r="Q95" s="163"/>
      <c r="R95" s="164">
        <f>R96+R100+R106</f>
        <v>0.03</v>
      </c>
      <c r="S95" s="163"/>
      <c r="T95" s="165">
        <f>T96+T100+T106</f>
        <v>0</v>
      </c>
      <c r="AR95" s="166" t="s">
        <v>77</v>
      </c>
      <c r="AT95" s="167" t="s">
        <v>68</v>
      </c>
      <c r="AU95" s="167" t="s">
        <v>69</v>
      </c>
      <c r="AY95" s="166" t="s">
        <v>141</v>
      </c>
      <c r="BK95" s="168">
        <f>BK96+BK100+BK106</f>
        <v>0</v>
      </c>
    </row>
    <row r="96" spans="1:63" s="12" customFormat="1" ht="22.9" customHeight="1" x14ac:dyDescent="0.2">
      <c r="B96" s="155"/>
      <c r="C96" s="156"/>
      <c r="D96" s="157" t="s">
        <v>68</v>
      </c>
      <c r="E96" s="169" t="s">
        <v>178</v>
      </c>
      <c r="F96" s="169" t="s">
        <v>255</v>
      </c>
      <c r="G96" s="156"/>
      <c r="H96" s="156"/>
      <c r="I96" s="159"/>
      <c r="J96" s="170">
        <f>BK96</f>
        <v>0</v>
      </c>
      <c r="K96" s="156"/>
      <c r="L96" s="161"/>
      <c r="M96" s="162"/>
      <c r="N96" s="163"/>
      <c r="O96" s="163"/>
      <c r="P96" s="164">
        <f>SUM(P97:P99)</f>
        <v>0</v>
      </c>
      <c r="Q96" s="163"/>
      <c r="R96" s="164">
        <f>SUM(R97:R99)</f>
        <v>0.03</v>
      </c>
      <c r="S96" s="163"/>
      <c r="T96" s="165">
        <f>SUM(T97:T99)</f>
        <v>0</v>
      </c>
      <c r="AR96" s="166" t="s">
        <v>77</v>
      </c>
      <c r="AT96" s="167" t="s">
        <v>68</v>
      </c>
      <c r="AU96" s="167" t="s">
        <v>77</v>
      </c>
      <c r="AY96" s="166" t="s">
        <v>141</v>
      </c>
      <c r="BK96" s="168">
        <f>SUM(BK97:BK99)</f>
        <v>0</v>
      </c>
    </row>
    <row r="97" spans="1:65" s="2" customFormat="1" ht="16.5" customHeight="1" x14ac:dyDescent="0.2">
      <c r="A97" s="32"/>
      <c r="B97" s="33"/>
      <c r="C97" s="171" t="s">
        <v>77</v>
      </c>
      <c r="D97" s="171" t="s">
        <v>144</v>
      </c>
      <c r="E97" s="172" t="s">
        <v>830</v>
      </c>
      <c r="F97" s="173" t="s">
        <v>831</v>
      </c>
      <c r="G97" s="174" t="s">
        <v>303</v>
      </c>
      <c r="H97" s="175">
        <v>1</v>
      </c>
      <c r="I97" s="176"/>
      <c r="J97" s="177">
        <f>ROUND(I97*H97,2)</f>
        <v>0</v>
      </c>
      <c r="K97" s="173" t="s">
        <v>19</v>
      </c>
      <c r="L97" s="37"/>
      <c r="M97" s="178" t="s">
        <v>19</v>
      </c>
      <c r="N97" s="179" t="s">
        <v>40</v>
      </c>
      <c r="O97" s="62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82" t="s">
        <v>148</v>
      </c>
      <c r="AT97" s="182" t="s">
        <v>144</v>
      </c>
      <c r="AU97" s="182" t="s">
        <v>79</v>
      </c>
      <c r="AY97" s="15" t="s">
        <v>141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5" t="s">
        <v>77</v>
      </c>
      <c r="BK97" s="183">
        <f>ROUND(I97*H97,2)</f>
        <v>0</v>
      </c>
      <c r="BL97" s="15" t="s">
        <v>148</v>
      </c>
      <c r="BM97" s="182" t="s">
        <v>832</v>
      </c>
    </row>
    <row r="98" spans="1:65" s="2" customFormat="1" ht="24.2" customHeight="1" x14ac:dyDescent="0.2">
      <c r="A98" s="32"/>
      <c r="B98" s="33"/>
      <c r="C98" s="171" t="s">
        <v>79</v>
      </c>
      <c r="D98" s="171" t="s">
        <v>144</v>
      </c>
      <c r="E98" s="172" t="s">
        <v>833</v>
      </c>
      <c r="F98" s="173" t="s">
        <v>834</v>
      </c>
      <c r="G98" s="174" t="s">
        <v>147</v>
      </c>
      <c r="H98" s="175">
        <v>120</v>
      </c>
      <c r="I98" s="176"/>
      <c r="J98" s="177">
        <f>ROUND(I98*H98,2)</f>
        <v>0</v>
      </c>
      <c r="K98" s="173" t="s">
        <v>19</v>
      </c>
      <c r="L98" s="37"/>
      <c r="M98" s="178" t="s">
        <v>19</v>
      </c>
      <c r="N98" s="179" t="s">
        <v>40</v>
      </c>
      <c r="O98" s="62"/>
      <c r="P98" s="180">
        <f>O98*H98</f>
        <v>0</v>
      </c>
      <c r="Q98" s="180">
        <v>2.1000000000000001E-4</v>
      </c>
      <c r="R98" s="180">
        <f>Q98*H98</f>
        <v>2.52E-2</v>
      </c>
      <c r="S98" s="180">
        <v>0</v>
      </c>
      <c r="T98" s="181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82" t="s">
        <v>148</v>
      </c>
      <c r="AT98" s="182" t="s">
        <v>144</v>
      </c>
      <c r="AU98" s="182" t="s">
        <v>79</v>
      </c>
      <c r="AY98" s="15" t="s">
        <v>141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5" t="s">
        <v>77</v>
      </c>
      <c r="BK98" s="183">
        <f>ROUND(I98*H98,2)</f>
        <v>0</v>
      </c>
      <c r="BL98" s="15" t="s">
        <v>148</v>
      </c>
      <c r="BM98" s="182" t="s">
        <v>835</v>
      </c>
    </row>
    <row r="99" spans="1:65" s="2" customFormat="1" ht="16.5" customHeight="1" x14ac:dyDescent="0.2">
      <c r="A99" s="32"/>
      <c r="B99" s="33"/>
      <c r="C99" s="171" t="s">
        <v>142</v>
      </c>
      <c r="D99" s="171" t="s">
        <v>144</v>
      </c>
      <c r="E99" s="172" t="s">
        <v>261</v>
      </c>
      <c r="F99" s="173" t="s">
        <v>262</v>
      </c>
      <c r="G99" s="174" t="s">
        <v>147</v>
      </c>
      <c r="H99" s="175">
        <v>120</v>
      </c>
      <c r="I99" s="176"/>
      <c r="J99" s="177">
        <f>ROUND(I99*H99,2)</f>
        <v>0</v>
      </c>
      <c r="K99" s="173" t="s">
        <v>19</v>
      </c>
      <c r="L99" s="37"/>
      <c r="M99" s="178" t="s">
        <v>19</v>
      </c>
      <c r="N99" s="179" t="s">
        <v>40</v>
      </c>
      <c r="O99" s="62"/>
      <c r="P99" s="180">
        <f>O99*H99</f>
        <v>0</v>
      </c>
      <c r="Q99" s="180">
        <v>4.0000000000000003E-5</v>
      </c>
      <c r="R99" s="180">
        <f>Q99*H99</f>
        <v>4.8000000000000004E-3</v>
      </c>
      <c r="S99" s="180">
        <v>0</v>
      </c>
      <c r="T99" s="181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82" t="s">
        <v>148</v>
      </c>
      <c r="AT99" s="182" t="s">
        <v>144</v>
      </c>
      <c r="AU99" s="182" t="s">
        <v>79</v>
      </c>
      <c r="AY99" s="15" t="s">
        <v>141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5" t="s">
        <v>77</v>
      </c>
      <c r="BK99" s="183">
        <f>ROUND(I99*H99,2)</f>
        <v>0</v>
      </c>
      <c r="BL99" s="15" t="s">
        <v>148</v>
      </c>
      <c r="BM99" s="182" t="s">
        <v>836</v>
      </c>
    </row>
    <row r="100" spans="1:65" s="12" customFormat="1" ht="22.9" customHeight="1" x14ac:dyDescent="0.2">
      <c r="B100" s="155"/>
      <c r="C100" s="156"/>
      <c r="D100" s="157" t="s">
        <v>68</v>
      </c>
      <c r="E100" s="169" t="s">
        <v>325</v>
      </c>
      <c r="F100" s="169" t="s">
        <v>326</v>
      </c>
      <c r="G100" s="156"/>
      <c r="H100" s="156"/>
      <c r="I100" s="159"/>
      <c r="J100" s="170">
        <f>BK100</f>
        <v>0</v>
      </c>
      <c r="K100" s="156"/>
      <c r="L100" s="161"/>
      <c r="M100" s="162"/>
      <c r="N100" s="163"/>
      <c r="O100" s="163"/>
      <c r="P100" s="164">
        <f>SUM(P101:P105)</f>
        <v>0</v>
      </c>
      <c r="Q100" s="163"/>
      <c r="R100" s="164">
        <f>SUM(R101:R105)</f>
        <v>0</v>
      </c>
      <c r="S100" s="163"/>
      <c r="T100" s="165">
        <f>SUM(T101:T105)</f>
        <v>0</v>
      </c>
      <c r="AR100" s="166" t="s">
        <v>77</v>
      </c>
      <c r="AT100" s="167" t="s">
        <v>68</v>
      </c>
      <c r="AU100" s="167" t="s">
        <v>77</v>
      </c>
      <c r="AY100" s="166" t="s">
        <v>141</v>
      </c>
      <c r="BK100" s="168">
        <f>SUM(BK101:BK105)</f>
        <v>0</v>
      </c>
    </row>
    <row r="101" spans="1:65" s="2" customFormat="1" ht="21.75" customHeight="1" x14ac:dyDescent="0.2">
      <c r="A101" s="32"/>
      <c r="B101" s="33"/>
      <c r="C101" s="171" t="s">
        <v>148</v>
      </c>
      <c r="D101" s="171" t="s">
        <v>144</v>
      </c>
      <c r="E101" s="172" t="s">
        <v>328</v>
      </c>
      <c r="F101" s="173" t="s">
        <v>329</v>
      </c>
      <c r="G101" s="174" t="s">
        <v>185</v>
      </c>
      <c r="H101" s="175">
        <v>0.51400000000000001</v>
      </c>
      <c r="I101" s="176"/>
      <c r="J101" s="177">
        <f>ROUND(I101*H101,2)</f>
        <v>0</v>
      </c>
      <c r="K101" s="173" t="s">
        <v>19</v>
      </c>
      <c r="L101" s="37"/>
      <c r="M101" s="178" t="s">
        <v>19</v>
      </c>
      <c r="N101" s="179" t="s">
        <v>40</v>
      </c>
      <c r="O101" s="62"/>
      <c r="P101" s="180">
        <f>O101*H101</f>
        <v>0</v>
      </c>
      <c r="Q101" s="180">
        <v>0</v>
      </c>
      <c r="R101" s="180">
        <f>Q101*H101</f>
        <v>0</v>
      </c>
      <c r="S101" s="180">
        <v>0</v>
      </c>
      <c r="T101" s="181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82" t="s">
        <v>148</v>
      </c>
      <c r="AT101" s="182" t="s">
        <v>144</v>
      </c>
      <c r="AU101" s="182" t="s">
        <v>79</v>
      </c>
      <c r="AY101" s="15" t="s">
        <v>141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5" t="s">
        <v>77</v>
      </c>
      <c r="BK101" s="183">
        <f>ROUND(I101*H101,2)</f>
        <v>0</v>
      </c>
      <c r="BL101" s="15" t="s">
        <v>148</v>
      </c>
      <c r="BM101" s="182" t="s">
        <v>837</v>
      </c>
    </row>
    <row r="102" spans="1:65" s="2" customFormat="1" ht="21.75" customHeight="1" x14ac:dyDescent="0.2">
      <c r="A102" s="32"/>
      <c r="B102" s="33"/>
      <c r="C102" s="171" t="s">
        <v>161</v>
      </c>
      <c r="D102" s="171" t="s">
        <v>144</v>
      </c>
      <c r="E102" s="172" t="s">
        <v>336</v>
      </c>
      <c r="F102" s="173" t="s">
        <v>337</v>
      </c>
      <c r="G102" s="174" t="s">
        <v>185</v>
      </c>
      <c r="H102" s="175">
        <v>0.51400000000000001</v>
      </c>
      <c r="I102" s="176"/>
      <c r="J102" s="177">
        <f>ROUND(I102*H102,2)</f>
        <v>0</v>
      </c>
      <c r="K102" s="173" t="s">
        <v>19</v>
      </c>
      <c r="L102" s="37"/>
      <c r="M102" s="178" t="s">
        <v>19</v>
      </c>
      <c r="N102" s="179" t="s">
        <v>40</v>
      </c>
      <c r="O102" s="62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82" t="s">
        <v>148</v>
      </c>
      <c r="AT102" s="182" t="s">
        <v>144</v>
      </c>
      <c r="AU102" s="182" t="s">
        <v>79</v>
      </c>
      <c r="AY102" s="15" t="s">
        <v>141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5" t="s">
        <v>77</v>
      </c>
      <c r="BK102" s="183">
        <f>ROUND(I102*H102,2)</f>
        <v>0</v>
      </c>
      <c r="BL102" s="15" t="s">
        <v>148</v>
      </c>
      <c r="BM102" s="182" t="s">
        <v>838</v>
      </c>
    </row>
    <row r="103" spans="1:65" s="2" customFormat="1" ht="24.2" customHeight="1" x14ac:dyDescent="0.2">
      <c r="A103" s="32"/>
      <c r="B103" s="33"/>
      <c r="C103" s="171" t="s">
        <v>166</v>
      </c>
      <c r="D103" s="171" t="s">
        <v>144</v>
      </c>
      <c r="E103" s="172" t="s">
        <v>340</v>
      </c>
      <c r="F103" s="173" t="s">
        <v>341</v>
      </c>
      <c r="G103" s="174" t="s">
        <v>185</v>
      </c>
      <c r="H103" s="175">
        <v>12.336</v>
      </c>
      <c r="I103" s="176"/>
      <c r="J103" s="177">
        <f>ROUND(I103*H103,2)</f>
        <v>0</v>
      </c>
      <c r="K103" s="173" t="s">
        <v>19</v>
      </c>
      <c r="L103" s="37"/>
      <c r="M103" s="178" t="s">
        <v>19</v>
      </c>
      <c r="N103" s="179" t="s">
        <v>40</v>
      </c>
      <c r="O103" s="62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82" t="s">
        <v>148</v>
      </c>
      <c r="AT103" s="182" t="s">
        <v>144</v>
      </c>
      <c r="AU103" s="182" t="s">
        <v>79</v>
      </c>
      <c r="AY103" s="15" t="s">
        <v>141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5" t="s">
        <v>77</v>
      </c>
      <c r="BK103" s="183">
        <f>ROUND(I103*H103,2)</f>
        <v>0</v>
      </c>
      <c r="BL103" s="15" t="s">
        <v>148</v>
      </c>
      <c r="BM103" s="182" t="s">
        <v>839</v>
      </c>
    </row>
    <row r="104" spans="1:65" s="2" customFormat="1" ht="24.2" customHeight="1" x14ac:dyDescent="0.2">
      <c r="A104" s="32"/>
      <c r="B104" s="33"/>
      <c r="C104" s="171" t="s">
        <v>170</v>
      </c>
      <c r="D104" s="171" t="s">
        <v>144</v>
      </c>
      <c r="E104" s="172" t="s">
        <v>344</v>
      </c>
      <c r="F104" s="173" t="s">
        <v>345</v>
      </c>
      <c r="G104" s="174" t="s">
        <v>185</v>
      </c>
      <c r="H104" s="175">
        <v>0.51400000000000001</v>
      </c>
      <c r="I104" s="176"/>
      <c r="J104" s="177">
        <f>ROUND(I104*H104,2)</f>
        <v>0</v>
      </c>
      <c r="K104" s="173" t="s">
        <v>19</v>
      </c>
      <c r="L104" s="37"/>
      <c r="M104" s="178" t="s">
        <v>19</v>
      </c>
      <c r="N104" s="179" t="s">
        <v>40</v>
      </c>
      <c r="O104" s="62"/>
      <c r="P104" s="180">
        <f>O104*H104</f>
        <v>0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82" t="s">
        <v>148</v>
      </c>
      <c r="AT104" s="182" t="s">
        <v>144</v>
      </c>
      <c r="AU104" s="182" t="s">
        <v>79</v>
      </c>
      <c r="AY104" s="15" t="s">
        <v>141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5" t="s">
        <v>77</v>
      </c>
      <c r="BK104" s="183">
        <f>ROUND(I104*H104,2)</f>
        <v>0</v>
      </c>
      <c r="BL104" s="15" t="s">
        <v>148</v>
      </c>
      <c r="BM104" s="182" t="s">
        <v>840</v>
      </c>
    </row>
    <row r="105" spans="1:65" s="2" customFormat="1" ht="16.5" customHeight="1" x14ac:dyDescent="0.2">
      <c r="A105" s="32"/>
      <c r="B105" s="33"/>
      <c r="C105" s="171" t="s">
        <v>174</v>
      </c>
      <c r="D105" s="171" t="s">
        <v>144</v>
      </c>
      <c r="E105" s="172" t="s">
        <v>332</v>
      </c>
      <c r="F105" s="173" t="s">
        <v>333</v>
      </c>
      <c r="G105" s="174" t="s">
        <v>185</v>
      </c>
      <c r="H105" s="175">
        <v>0.51400000000000001</v>
      </c>
      <c r="I105" s="176"/>
      <c r="J105" s="177">
        <f>ROUND(I105*H105,2)</f>
        <v>0</v>
      </c>
      <c r="K105" s="173" t="s">
        <v>19</v>
      </c>
      <c r="L105" s="37"/>
      <c r="M105" s="178" t="s">
        <v>19</v>
      </c>
      <c r="N105" s="179" t="s">
        <v>40</v>
      </c>
      <c r="O105" s="62"/>
      <c r="P105" s="180">
        <f>O105*H105</f>
        <v>0</v>
      </c>
      <c r="Q105" s="180">
        <v>0</v>
      </c>
      <c r="R105" s="180">
        <f>Q105*H105</f>
        <v>0</v>
      </c>
      <c r="S105" s="180">
        <v>0</v>
      </c>
      <c r="T105" s="181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82" t="s">
        <v>148</v>
      </c>
      <c r="AT105" s="182" t="s">
        <v>144</v>
      </c>
      <c r="AU105" s="182" t="s">
        <v>79</v>
      </c>
      <c r="AY105" s="15" t="s">
        <v>141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5" t="s">
        <v>77</v>
      </c>
      <c r="BK105" s="183">
        <f>ROUND(I105*H105,2)</f>
        <v>0</v>
      </c>
      <c r="BL105" s="15" t="s">
        <v>148</v>
      </c>
      <c r="BM105" s="182" t="s">
        <v>841</v>
      </c>
    </row>
    <row r="106" spans="1:65" s="12" customFormat="1" ht="22.9" customHeight="1" x14ac:dyDescent="0.2">
      <c r="B106" s="155"/>
      <c r="C106" s="156"/>
      <c r="D106" s="157" t="s">
        <v>68</v>
      </c>
      <c r="E106" s="169" t="s">
        <v>347</v>
      </c>
      <c r="F106" s="169" t="s">
        <v>348</v>
      </c>
      <c r="G106" s="156"/>
      <c r="H106" s="156"/>
      <c r="I106" s="159"/>
      <c r="J106" s="170">
        <f>BK106</f>
        <v>0</v>
      </c>
      <c r="K106" s="156"/>
      <c r="L106" s="161"/>
      <c r="M106" s="162"/>
      <c r="N106" s="163"/>
      <c r="O106" s="163"/>
      <c r="P106" s="164">
        <f>P107</f>
        <v>0</v>
      </c>
      <c r="Q106" s="163"/>
      <c r="R106" s="164">
        <f>R107</f>
        <v>0</v>
      </c>
      <c r="S106" s="163"/>
      <c r="T106" s="165">
        <f>T107</f>
        <v>0</v>
      </c>
      <c r="AR106" s="166" t="s">
        <v>77</v>
      </c>
      <c r="AT106" s="167" t="s">
        <v>68</v>
      </c>
      <c r="AU106" s="167" t="s">
        <v>77</v>
      </c>
      <c r="AY106" s="166" t="s">
        <v>141</v>
      </c>
      <c r="BK106" s="168">
        <f>BK107</f>
        <v>0</v>
      </c>
    </row>
    <row r="107" spans="1:65" s="2" customFormat="1" ht="24.2" customHeight="1" x14ac:dyDescent="0.2">
      <c r="A107" s="32"/>
      <c r="B107" s="33"/>
      <c r="C107" s="171" t="s">
        <v>178</v>
      </c>
      <c r="D107" s="171" t="s">
        <v>144</v>
      </c>
      <c r="E107" s="172" t="s">
        <v>842</v>
      </c>
      <c r="F107" s="173" t="s">
        <v>843</v>
      </c>
      <c r="G107" s="174" t="s">
        <v>185</v>
      </c>
      <c r="H107" s="175">
        <v>0.49</v>
      </c>
      <c r="I107" s="176"/>
      <c r="J107" s="177">
        <f>ROUND(I107*H107,2)</f>
        <v>0</v>
      </c>
      <c r="K107" s="173" t="s">
        <v>19</v>
      </c>
      <c r="L107" s="37"/>
      <c r="M107" s="178" t="s">
        <v>19</v>
      </c>
      <c r="N107" s="179" t="s">
        <v>40</v>
      </c>
      <c r="O107" s="62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82" t="s">
        <v>148</v>
      </c>
      <c r="AT107" s="182" t="s">
        <v>144</v>
      </c>
      <c r="AU107" s="182" t="s">
        <v>79</v>
      </c>
      <c r="AY107" s="15" t="s">
        <v>141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5" t="s">
        <v>77</v>
      </c>
      <c r="BK107" s="183">
        <f>ROUND(I107*H107,2)</f>
        <v>0</v>
      </c>
      <c r="BL107" s="15" t="s">
        <v>148</v>
      </c>
      <c r="BM107" s="182" t="s">
        <v>844</v>
      </c>
    </row>
    <row r="108" spans="1:65" s="12" customFormat="1" ht="25.9" customHeight="1" x14ac:dyDescent="0.2">
      <c r="B108" s="155"/>
      <c r="C108" s="156"/>
      <c r="D108" s="157" t="s">
        <v>68</v>
      </c>
      <c r="E108" s="158" t="s">
        <v>353</v>
      </c>
      <c r="F108" s="158" t="s">
        <v>354</v>
      </c>
      <c r="G108" s="156"/>
      <c r="H108" s="156"/>
      <c r="I108" s="159"/>
      <c r="J108" s="160">
        <f>BK108</f>
        <v>0</v>
      </c>
      <c r="K108" s="156"/>
      <c r="L108" s="161"/>
      <c r="M108" s="162"/>
      <c r="N108" s="163"/>
      <c r="O108" s="163"/>
      <c r="P108" s="164">
        <f>P109+P121</f>
        <v>0</v>
      </c>
      <c r="Q108" s="163"/>
      <c r="R108" s="164">
        <f>R109+R121</f>
        <v>0.465532</v>
      </c>
      <c r="S108" s="163"/>
      <c r="T108" s="165">
        <f>T109+T121</f>
        <v>0.51419999999999999</v>
      </c>
      <c r="AR108" s="166" t="s">
        <v>79</v>
      </c>
      <c r="AT108" s="167" t="s">
        <v>68</v>
      </c>
      <c r="AU108" s="167" t="s">
        <v>69</v>
      </c>
      <c r="AY108" s="166" t="s">
        <v>141</v>
      </c>
      <c r="BK108" s="168">
        <f>BK109+BK121</f>
        <v>0</v>
      </c>
    </row>
    <row r="109" spans="1:65" s="12" customFormat="1" ht="22.9" customHeight="1" x14ac:dyDescent="0.2">
      <c r="B109" s="155"/>
      <c r="C109" s="156"/>
      <c r="D109" s="157" t="s">
        <v>68</v>
      </c>
      <c r="E109" s="169" t="s">
        <v>845</v>
      </c>
      <c r="F109" s="169" t="s">
        <v>846</v>
      </c>
      <c r="G109" s="156"/>
      <c r="H109" s="156"/>
      <c r="I109" s="159"/>
      <c r="J109" s="170">
        <f>BK109</f>
        <v>0</v>
      </c>
      <c r="K109" s="156"/>
      <c r="L109" s="161"/>
      <c r="M109" s="162"/>
      <c r="N109" s="163"/>
      <c r="O109" s="163"/>
      <c r="P109" s="164">
        <f>SUM(P110:P120)</f>
        <v>0</v>
      </c>
      <c r="Q109" s="163"/>
      <c r="R109" s="164">
        <f>SUM(R110:R120)</f>
        <v>0.13030700000000001</v>
      </c>
      <c r="S109" s="163"/>
      <c r="T109" s="165">
        <f>SUM(T110:T120)</f>
        <v>0.51419999999999999</v>
      </c>
      <c r="AR109" s="166" t="s">
        <v>79</v>
      </c>
      <c r="AT109" s="167" t="s">
        <v>68</v>
      </c>
      <c r="AU109" s="167" t="s">
        <v>77</v>
      </c>
      <c r="AY109" s="166" t="s">
        <v>141</v>
      </c>
      <c r="BK109" s="168">
        <f>SUM(BK110:BK120)</f>
        <v>0</v>
      </c>
    </row>
    <row r="110" spans="1:65" s="2" customFormat="1" ht="16.5" customHeight="1" x14ac:dyDescent="0.2">
      <c r="A110" s="32"/>
      <c r="B110" s="33"/>
      <c r="C110" s="171" t="s">
        <v>182</v>
      </c>
      <c r="D110" s="171" t="s">
        <v>144</v>
      </c>
      <c r="E110" s="172" t="s">
        <v>847</v>
      </c>
      <c r="F110" s="173" t="s">
        <v>848</v>
      </c>
      <c r="G110" s="174" t="s">
        <v>191</v>
      </c>
      <c r="H110" s="175">
        <v>62.1</v>
      </c>
      <c r="I110" s="176"/>
      <c r="J110" s="177">
        <f t="shared" ref="J110:J120" si="0">ROUND(I110*H110,2)</f>
        <v>0</v>
      </c>
      <c r="K110" s="173" t="s">
        <v>19</v>
      </c>
      <c r="L110" s="37"/>
      <c r="M110" s="178" t="s">
        <v>19</v>
      </c>
      <c r="N110" s="179" t="s">
        <v>40</v>
      </c>
      <c r="O110" s="62"/>
      <c r="P110" s="180">
        <f t="shared" ref="P110:P120" si="1">O110*H110</f>
        <v>0</v>
      </c>
      <c r="Q110" s="180">
        <v>1.42E-3</v>
      </c>
      <c r="R110" s="180">
        <f t="shared" ref="R110:R120" si="2">Q110*H110</f>
        <v>8.818200000000001E-2</v>
      </c>
      <c r="S110" s="180">
        <v>0</v>
      </c>
      <c r="T110" s="181">
        <f t="shared" ref="T110:T120" si="3"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82" t="s">
        <v>208</v>
      </c>
      <c r="AT110" s="182" t="s">
        <v>144</v>
      </c>
      <c r="AU110" s="182" t="s">
        <v>79</v>
      </c>
      <c r="AY110" s="15" t="s">
        <v>141</v>
      </c>
      <c r="BE110" s="183">
        <f t="shared" ref="BE110:BE120" si="4">IF(N110="základní",J110,0)</f>
        <v>0</v>
      </c>
      <c r="BF110" s="183">
        <f t="shared" ref="BF110:BF120" si="5">IF(N110="snížená",J110,0)</f>
        <v>0</v>
      </c>
      <c r="BG110" s="183">
        <f t="shared" ref="BG110:BG120" si="6">IF(N110="zákl. přenesená",J110,0)</f>
        <v>0</v>
      </c>
      <c r="BH110" s="183">
        <f t="shared" ref="BH110:BH120" si="7">IF(N110="sníž. přenesená",J110,0)</f>
        <v>0</v>
      </c>
      <c r="BI110" s="183">
        <f t="shared" ref="BI110:BI120" si="8">IF(N110="nulová",J110,0)</f>
        <v>0</v>
      </c>
      <c r="BJ110" s="15" t="s">
        <v>77</v>
      </c>
      <c r="BK110" s="183">
        <f t="shared" ref="BK110:BK120" si="9">ROUND(I110*H110,2)</f>
        <v>0</v>
      </c>
      <c r="BL110" s="15" t="s">
        <v>208</v>
      </c>
      <c r="BM110" s="182" t="s">
        <v>849</v>
      </c>
    </row>
    <row r="111" spans="1:65" s="2" customFormat="1" ht="16.5" customHeight="1" x14ac:dyDescent="0.2">
      <c r="A111" s="32"/>
      <c r="B111" s="33"/>
      <c r="C111" s="171" t="s">
        <v>188</v>
      </c>
      <c r="D111" s="171" t="s">
        <v>144</v>
      </c>
      <c r="E111" s="172" t="s">
        <v>850</v>
      </c>
      <c r="F111" s="173" t="s">
        <v>851</v>
      </c>
      <c r="G111" s="174" t="s">
        <v>191</v>
      </c>
      <c r="H111" s="175">
        <v>28.75</v>
      </c>
      <c r="I111" s="176"/>
      <c r="J111" s="177">
        <f t="shared" si="0"/>
        <v>0</v>
      </c>
      <c r="K111" s="173" t="s">
        <v>19</v>
      </c>
      <c r="L111" s="37"/>
      <c r="M111" s="178" t="s">
        <v>19</v>
      </c>
      <c r="N111" s="179" t="s">
        <v>40</v>
      </c>
      <c r="O111" s="62"/>
      <c r="P111" s="180">
        <f t="shared" si="1"/>
        <v>0</v>
      </c>
      <c r="Q111" s="180">
        <v>4.6999999999999999E-4</v>
      </c>
      <c r="R111" s="180">
        <f t="shared" si="2"/>
        <v>1.35125E-2</v>
      </c>
      <c r="S111" s="180">
        <v>0</v>
      </c>
      <c r="T111" s="181">
        <f t="shared" si="3"/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82" t="s">
        <v>208</v>
      </c>
      <c r="AT111" s="182" t="s">
        <v>144</v>
      </c>
      <c r="AU111" s="182" t="s">
        <v>79</v>
      </c>
      <c r="AY111" s="15" t="s">
        <v>141</v>
      </c>
      <c r="BE111" s="183">
        <f t="shared" si="4"/>
        <v>0</v>
      </c>
      <c r="BF111" s="183">
        <f t="shared" si="5"/>
        <v>0</v>
      </c>
      <c r="BG111" s="183">
        <f t="shared" si="6"/>
        <v>0</v>
      </c>
      <c r="BH111" s="183">
        <f t="shared" si="7"/>
        <v>0</v>
      </c>
      <c r="BI111" s="183">
        <f t="shared" si="8"/>
        <v>0</v>
      </c>
      <c r="BJ111" s="15" t="s">
        <v>77</v>
      </c>
      <c r="BK111" s="183">
        <f t="shared" si="9"/>
        <v>0</v>
      </c>
      <c r="BL111" s="15" t="s">
        <v>208</v>
      </c>
      <c r="BM111" s="182" t="s">
        <v>852</v>
      </c>
    </row>
    <row r="112" spans="1:65" s="2" customFormat="1" ht="16.5" customHeight="1" x14ac:dyDescent="0.2">
      <c r="A112" s="32"/>
      <c r="B112" s="33"/>
      <c r="C112" s="171" t="s">
        <v>193</v>
      </c>
      <c r="D112" s="171" t="s">
        <v>144</v>
      </c>
      <c r="E112" s="172" t="s">
        <v>853</v>
      </c>
      <c r="F112" s="173" t="s">
        <v>854</v>
      </c>
      <c r="G112" s="174" t="s">
        <v>191</v>
      </c>
      <c r="H112" s="175">
        <v>17.25</v>
      </c>
      <c r="I112" s="176"/>
      <c r="J112" s="177">
        <f t="shared" si="0"/>
        <v>0</v>
      </c>
      <c r="K112" s="173" t="s">
        <v>19</v>
      </c>
      <c r="L112" s="37"/>
      <c r="M112" s="178" t="s">
        <v>19</v>
      </c>
      <c r="N112" s="179" t="s">
        <v>40</v>
      </c>
      <c r="O112" s="62"/>
      <c r="P112" s="180">
        <f t="shared" si="1"/>
        <v>0</v>
      </c>
      <c r="Q112" s="180">
        <v>1.57E-3</v>
      </c>
      <c r="R112" s="180">
        <f t="shared" si="2"/>
        <v>2.7082499999999999E-2</v>
      </c>
      <c r="S112" s="180">
        <v>0</v>
      </c>
      <c r="T112" s="181">
        <f t="shared" si="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82" t="s">
        <v>208</v>
      </c>
      <c r="AT112" s="182" t="s">
        <v>144</v>
      </c>
      <c r="AU112" s="182" t="s">
        <v>79</v>
      </c>
      <c r="AY112" s="15" t="s">
        <v>141</v>
      </c>
      <c r="BE112" s="183">
        <f t="shared" si="4"/>
        <v>0</v>
      </c>
      <c r="BF112" s="183">
        <f t="shared" si="5"/>
        <v>0</v>
      </c>
      <c r="BG112" s="183">
        <f t="shared" si="6"/>
        <v>0</v>
      </c>
      <c r="BH112" s="183">
        <f t="shared" si="7"/>
        <v>0</v>
      </c>
      <c r="BI112" s="183">
        <f t="shared" si="8"/>
        <v>0</v>
      </c>
      <c r="BJ112" s="15" t="s">
        <v>77</v>
      </c>
      <c r="BK112" s="183">
        <f t="shared" si="9"/>
        <v>0</v>
      </c>
      <c r="BL112" s="15" t="s">
        <v>208</v>
      </c>
      <c r="BM112" s="182" t="s">
        <v>855</v>
      </c>
    </row>
    <row r="113" spans="1:65" s="2" customFormat="1" ht="16.5" customHeight="1" x14ac:dyDescent="0.2">
      <c r="A113" s="32"/>
      <c r="B113" s="33"/>
      <c r="C113" s="171" t="s">
        <v>197</v>
      </c>
      <c r="D113" s="171" t="s">
        <v>144</v>
      </c>
      <c r="E113" s="172" t="s">
        <v>856</v>
      </c>
      <c r="F113" s="173" t="s">
        <v>857</v>
      </c>
      <c r="G113" s="174" t="s">
        <v>152</v>
      </c>
      <c r="H113" s="175">
        <v>12</v>
      </c>
      <c r="I113" s="176"/>
      <c r="J113" s="177">
        <f t="shared" si="0"/>
        <v>0</v>
      </c>
      <c r="K113" s="173" t="s">
        <v>19</v>
      </c>
      <c r="L113" s="37"/>
      <c r="M113" s="178" t="s">
        <v>19</v>
      </c>
      <c r="N113" s="179" t="s">
        <v>40</v>
      </c>
      <c r="O113" s="62"/>
      <c r="P113" s="180">
        <f t="shared" si="1"/>
        <v>0</v>
      </c>
      <c r="Q113" s="180">
        <v>0</v>
      </c>
      <c r="R113" s="180">
        <f t="shared" si="2"/>
        <v>0</v>
      </c>
      <c r="S113" s="180">
        <v>4.2849999999999999E-2</v>
      </c>
      <c r="T113" s="181">
        <f t="shared" si="3"/>
        <v>0.51419999999999999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82" t="s">
        <v>208</v>
      </c>
      <c r="AT113" s="182" t="s">
        <v>144</v>
      </c>
      <c r="AU113" s="182" t="s">
        <v>79</v>
      </c>
      <c r="AY113" s="15" t="s">
        <v>141</v>
      </c>
      <c r="BE113" s="183">
        <f t="shared" si="4"/>
        <v>0</v>
      </c>
      <c r="BF113" s="183">
        <f t="shared" si="5"/>
        <v>0</v>
      </c>
      <c r="BG113" s="183">
        <f t="shared" si="6"/>
        <v>0</v>
      </c>
      <c r="BH113" s="183">
        <f t="shared" si="7"/>
        <v>0</v>
      </c>
      <c r="BI113" s="183">
        <f t="shared" si="8"/>
        <v>0</v>
      </c>
      <c r="BJ113" s="15" t="s">
        <v>77</v>
      </c>
      <c r="BK113" s="183">
        <f t="shared" si="9"/>
        <v>0</v>
      </c>
      <c r="BL113" s="15" t="s">
        <v>208</v>
      </c>
      <c r="BM113" s="182" t="s">
        <v>858</v>
      </c>
    </row>
    <row r="114" spans="1:65" s="2" customFormat="1" ht="16.5" customHeight="1" x14ac:dyDescent="0.2">
      <c r="A114" s="32"/>
      <c r="B114" s="33"/>
      <c r="C114" s="171" t="s">
        <v>201</v>
      </c>
      <c r="D114" s="171" t="s">
        <v>144</v>
      </c>
      <c r="E114" s="172" t="s">
        <v>859</v>
      </c>
      <c r="F114" s="173" t="s">
        <v>860</v>
      </c>
      <c r="G114" s="174" t="s">
        <v>152</v>
      </c>
      <c r="H114" s="175">
        <v>3</v>
      </c>
      <c r="I114" s="176"/>
      <c r="J114" s="177">
        <f t="shared" si="0"/>
        <v>0</v>
      </c>
      <c r="K114" s="173" t="s">
        <v>19</v>
      </c>
      <c r="L114" s="37"/>
      <c r="M114" s="178" t="s">
        <v>19</v>
      </c>
      <c r="N114" s="179" t="s">
        <v>40</v>
      </c>
      <c r="O114" s="62"/>
      <c r="P114" s="180">
        <f t="shared" si="1"/>
        <v>0</v>
      </c>
      <c r="Q114" s="180">
        <v>5.1000000000000004E-4</v>
      </c>
      <c r="R114" s="180">
        <f t="shared" si="2"/>
        <v>1.5300000000000001E-3</v>
      </c>
      <c r="S114" s="180">
        <v>0</v>
      </c>
      <c r="T114" s="181">
        <f t="shared" si="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82" t="s">
        <v>208</v>
      </c>
      <c r="AT114" s="182" t="s">
        <v>144</v>
      </c>
      <c r="AU114" s="182" t="s">
        <v>79</v>
      </c>
      <c r="AY114" s="15" t="s">
        <v>141</v>
      </c>
      <c r="BE114" s="183">
        <f t="shared" si="4"/>
        <v>0</v>
      </c>
      <c r="BF114" s="183">
        <f t="shared" si="5"/>
        <v>0</v>
      </c>
      <c r="BG114" s="183">
        <f t="shared" si="6"/>
        <v>0</v>
      </c>
      <c r="BH114" s="183">
        <f t="shared" si="7"/>
        <v>0</v>
      </c>
      <c r="BI114" s="183">
        <f t="shared" si="8"/>
        <v>0</v>
      </c>
      <c r="BJ114" s="15" t="s">
        <v>77</v>
      </c>
      <c r="BK114" s="183">
        <f t="shared" si="9"/>
        <v>0</v>
      </c>
      <c r="BL114" s="15" t="s">
        <v>208</v>
      </c>
      <c r="BM114" s="182" t="s">
        <v>861</v>
      </c>
    </row>
    <row r="115" spans="1:65" s="2" customFormat="1" ht="16.5" customHeight="1" x14ac:dyDescent="0.2">
      <c r="A115" s="32"/>
      <c r="B115" s="33"/>
      <c r="C115" s="171" t="s">
        <v>8</v>
      </c>
      <c r="D115" s="171" t="s">
        <v>144</v>
      </c>
      <c r="E115" s="172" t="s">
        <v>862</v>
      </c>
      <c r="F115" s="173" t="s">
        <v>863</v>
      </c>
      <c r="G115" s="174" t="s">
        <v>191</v>
      </c>
      <c r="H115" s="175">
        <v>108.1</v>
      </c>
      <c r="I115" s="176"/>
      <c r="J115" s="177">
        <f t="shared" si="0"/>
        <v>0</v>
      </c>
      <c r="K115" s="173" t="s">
        <v>19</v>
      </c>
      <c r="L115" s="37"/>
      <c r="M115" s="178" t="s">
        <v>19</v>
      </c>
      <c r="N115" s="179" t="s">
        <v>40</v>
      </c>
      <c r="O115" s="62"/>
      <c r="P115" s="180">
        <f t="shared" si="1"/>
        <v>0</v>
      </c>
      <c r="Q115" s="180">
        <v>0</v>
      </c>
      <c r="R115" s="180">
        <f t="shared" si="2"/>
        <v>0</v>
      </c>
      <c r="S115" s="180">
        <v>0</v>
      </c>
      <c r="T115" s="181">
        <f t="shared" si="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82" t="s">
        <v>208</v>
      </c>
      <c r="AT115" s="182" t="s">
        <v>144</v>
      </c>
      <c r="AU115" s="182" t="s">
        <v>79</v>
      </c>
      <c r="AY115" s="15" t="s">
        <v>141</v>
      </c>
      <c r="BE115" s="183">
        <f t="shared" si="4"/>
        <v>0</v>
      </c>
      <c r="BF115" s="183">
        <f t="shared" si="5"/>
        <v>0</v>
      </c>
      <c r="BG115" s="183">
        <f t="shared" si="6"/>
        <v>0</v>
      </c>
      <c r="BH115" s="183">
        <f t="shared" si="7"/>
        <v>0</v>
      </c>
      <c r="BI115" s="183">
        <f t="shared" si="8"/>
        <v>0</v>
      </c>
      <c r="BJ115" s="15" t="s">
        <v>77</v>
      </c>
      <c r="BK115" s="183">
        <f t="shared" si="9"/>
        <v>0</v>
      </c>
      <c r="BL115" s="15" t="s">
        <v>208</v>
      </c>
      <c r="BM115" s="182" t="s">
        <v>864</v>
      </c>
    </row>
    <row r="116" spans="1:65" s="2" customFormat="1" ht="16.5" customHeight="1" x14ac:dyDescent="0.2">
      <c r="A116" s="32"/>
      <c r="B116" s="33"/>
      <c r="C116" s="171" t="s">
        <v>208</v>
      </c>
      <c r="D116" s="171" t="s">
        <v>144</v>
      </c>
      <c r="E116" s="172" t="s">
        <v>865</v>
      </c>
      <c r="F116" s="173" t="s">
        <v>866</v>
      </c>
      <c r="G116" s="174" t="s">
        <v>303</v>
      </c>
      <c r="H116" s="175">
        <v>1</v>
      </c>
      <c r="I116" s="176"/>
      <c r="J116" s="177">
        <f t="shared" si="0"/>
        <v>0</v>
      </c>
      <c r="K116" s="173" t="s">
        <v>19</v>
      </c>
      <c r="L116" s="37"/>
      <c r="M116" s="178" t="s">
        <v>19</v>
      </c>
      <c r="N116" s="179" t="s">
        <v>40</v>
      </c>
      <c r="O116" s="62"/>
      <c r="P116" s="180">
        <f t="shared" si="1"/>
        <v>0</v>
      </c>
      <c r="Q116" s="180">
        <v>0</v>
      </c>
      <c r="R116" s="180">
        <f t="shared" si="2"/>
        <v>0</v>
      </c>
      <c r="S116" s="180">
        <v>0</v>
      </c>
      <c r="T116" s="181">
        <f t="shared" si="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82" t="s">
        <v>208</v>
      </c>
      <c r="AT116" s="182" t="s">
        <v>144</v>
      </c>
      <c r="AU116" s="182" t="s">
        <v>79</v>
      </c>
      <c r="AY116" s="15" t="s">
        <v>141</v>
      </c>
      <c r="BE116" s="183">
        <f t="shared" si="4"/>
        <v>0</v>
      </c>
      <c r="BF116" s="183">
        <f t="shared" si="5"/>
        <v>0</v>
      </c>
      <c r="BG116" s="183">
        <f t="shared" si="6"/>
        <v>0</v>
      </c>
      <c r="BH116" s="183">
        <f t="shared" si="7"/>
        <v>0</v>
      </c>
      <c r="BI116" s="183">
        <f t="shared" si="8"/>
        <v>0</v>
      </c>
      <c r="BJ116" s="15" t="s">
        <v>77</v>
      </c>
      <c r="BK116" s="183">
        <f t="shared" si="9"/>
        <v>0</v>
      </c>
      <c r="BL116" s="15" t="s">
        <v>208</v>
      </c>
      <c r="BM116" s="182" t="s">
        <v>867</v>
      </c>
    </row>
    <row r="117" spans="1:65" s="2" customFormat="1" ht="16.5" customHeight="1" x14ac:dyDescent="0.2">
      <c r="A117" s="32"/>
      <c r="B117" s="33"/>
      <c r="C117" s="171" t="s">
        <v>212</v>
      </c>
      <c r="D117" s="171" t="s">
        <v>144</v>
      </c>
      <c r="E117" s="172" t="s">
        <v>868</v>
      </c>
      <c r="F117" s="173" t="s">
        <v>869</v>
      </c>
      <c r="G117" s="174" t="s">
        <v>303</v>
      </c>
      <c r="H117" s="175">
        <v>1</v>
      </c>
      <c r="I117" s="176"/>
      <c r="J117" s="177">
        <f t="shared" si="0"/>
        <v>0</v>
      </c>
      <c r="K117" s="173" t="s">
        <v>19</v>
      </c>
      <c r="L117" s="37"/>
      <c r="M117" s="178" t="s">
        <v>19</v>
      </c>
      <c r="N117" s="179" t="s">
        <v>40</v>
      </c>
      <c r="O117" s="62"/>
      <c r="P117" s="180">
        <f t="shared" si="1"/>
        <v>0</v>
      </c>
      <c r="Q117" s="180">
        <v>0</v>
      </c>
      <c r="R117" s="180">
        <f t="shared" si="2"/>
        <v>0</v>
      </c>
      <c r="S117" s="180">
        <v>0</v>
      </c>
      <c r="T117" s="181">
        <f t="shared" si="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82" t="s">
        <v>208</v>
      </c>
      <c r="AT117" s="182" t="s">
        <v>144</v>
      </c>
      <c r="AU117" s="182" t="s">
        <v>79</v>
      </c>
      <c r="AY117" s="15" t="s">
        <v>141</v>
      </c>
      <c r="BE117" s="183">
        <f t="shared" si="4"/>
        <v>0</v>
      </c>
      <c r="BF117" s="183">
        <f t="shared" si="5"/>
        <v>0</v>
      </c>
      <c r="BG117" s="183">
        <f t="shared" si="6"/>
        <v>0</v>
      </c>
      <c r="BH117" s="183">
        <f t="shared" si="7"/>
        <v>0</v>
      </c>
      <c r="BI117" s="183">
        <f t="shared" si="8"/>
        <v>0</v>
      </c>
      <c r="BJ117" s="15" t="s">
        <v>77</v>
      </c>
      <c r="BK117" s="183">
        <f t="shared" si="9"/>
        <v>0</v>
      </c>
      <c r="BL117" s="15" t="s">
        <v>208</v>
      </c>
      <c r="BM117" s="182" t="s">
        <v>870</v>
      </c>
    </row>
    <row r="118" spans="1:65" s="2" customFormat="1" ht="16.5" customHeight="1" x14ac:dyDescent="0.2">
      <c r="A118" s="32"/>
      <c r="B118" s="33"/>
      <c r="C118" s="171" t="s">
        <v>216</v>
      </c>
      <c r="D118" s="171" t="s">
        <v>144</v>
      </c>
      <c r="E118" s="172" t="s">
        <v>871</v>
      </c>
      <c r="F118" s="173" t="s">
        <v>872</v>
      </c>
      <c r="G118" s="174" t="s">
        <v>152</v>
      </c>
      <c r="H118" s="175">
        <v>3</v>
      </c>
      <c r="I118" s="176"/>
      <c r="J118" s="177">
        <f t="shared" si="0"/>
        <v>0</v>
      </c>
      <c r="K118" s="173" t="s">
        <v>19</v>
      </c>
      <c r="L118" s="37"/>
      <c r="M118" s="178" t="s">
        <v>19</v>
      </c>
      <c r="N118" s="179" t="s">
        <v>40</v>
      </c>
      <c r="O118" s="62"/>
      <c r="P118" s="180">
        <f t="shared" si="1"/>
        <v>0</v>
      </c>
      <c r="Q118" s="180">
        <v>0</v>
      </c>
      <c r="R118" s="180">
        <f t="shared" si="2"/>
        <v>0</v>
      </c>
      <c r="S118" s="180">
        <v>0</v>
      </c>
      <c r="T118" s="181">
        <f t="shared" si="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82" t="s">
        <v>208</v>
      </c>
      <c r="AT118" s="182" t="s">
        <v>144</v>
      </c>
      <c r="AU118" s="182" t="s">
        <v>79</v>
      </c>
      <c r="AY118" s="15" t="s">
        <v>141</v>
      </c>
      <c r="BE118" s="183">
        <f t="shared" si="4"/>
        <v>0</v>
      </c>
      <c r="BF118" s="183">
        <f t="shared" si="5"/>
        <v>0</v>
      </c>
      <c r="BG118" s="183">
        <f t="shared" si="6"/>
        <v>0</v>
      </c>
      <c r="BH118" s="183">
        <f t="shared" si="7"/>
        <v>0</v>
      </c>
      <c r="BI118" s="183">
        <f t="shared" si="8"/>
        <v>0</v>
      </c>
      <c r="BJ118" s="15" t="s">
        <v>77</v>
      </c>
      <c r="BK118" s="183">
        <f t="shared" si="9"/>
        <v>0</v>
      </c>
      <c r="BL118" s="15" t="s">
        <v>208</v>
      </c>
      <c r="BM118" s="182" t="s">
        <v>873</v>
      </c>
    </row>
    <row r="119" spans="1:65" s="2" customFormat="1" ht="16.5" customHeight="1" x14ac:dyDescent="0.2">
      <c r="A119" s="32"/>
      <c r="B119" s="33"/>
      <c r="C119" s="171" t="s">
        <v>220</v>
      </c>
      <c r="D119" s="171" t="s">
        <v>144</v>
      </c>
      <c r="E119" s="172" t="s">
        <v>874</v>
      </c>
      <c r="F119" s="173" t="s">
        <v>875</v>
      </c>
      <c r="G119" s="174" t="s">
        <v>303</v>
      </c>
      <c r="H119" s="175">
        <v>1</v>
      </c>
      <c r="I119" s="176"/>
      <c r="J119" s="177">
        <f t="shared" si="0"/>
        <v>0</v>
      </c>
      <c r="K119" s="173" t="s">
        <v>19</v>
      </c>
      <c r="L119" s="37"/>
      <c r="M119" s="178" t="s">
        <v>19</v>
      </c>
      <c r="N119" s="179" t="s">
        <v>40</v>
      </c>
      <c r="O119" s="62"/>
      <c r="P119" s="180">
        <f t="shared" si="1"/>
        <v>0</v>
      </c>
      <c r="Q119" s="180">
        <v>0</v>
      </c>
      <c r="R119" s="180">
        <f t="shared" si="2"/>
        <v>0</v>
      </c>
      <c r="S119" s="180">
        <v>0</v>
      </c>
      <c r="T119" s="181">
        <f t="shared" si="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82" t="s">
        <v>208</v>
      </c>
      <c r="AT119" s="182" t="s">
        <v>144</v>
      </c>
      <c r="AU119" s="182" t="s">
        <v>79</v>
      </c>
      <c r="AY119" s="15" t="s">
        <v>141</v>
      </c>
      <c r="BE119" s="183">
        <f t="shared" si="4"/>
        <v>0</v>
      </c>
      <c r="BF119" s="183">
        <f t="shared" si="5"/>
        <v>0</v>
      </c>
      <c r="BG119" s="183">
        <f t="shared" si="6"/>
        <v>0</v>
      </c>
      <c r="BH119" s="183">
        <f t="shared" si="7"/>
        <v>0</v>
      </c>
      <c r="BI119" s="183">
        <f t="shared" si="8"/>
        <v>0</v>
      </c>
      <c r="BJ119" s="15" t="s">
        <v>77</v>
      </c>
      <c r="BK119" s="183">
        <f t="shared" si="9"/>
        <v>0</v>
      </c>
      <c r="BL119" s="15" t="s">
        <v>208</v>
      </c>
      <c r="BM119" s="182" t="s">
        <v>876</v>
      </c>
    </row>
    <row r="120" spans="1:65" s="2" customFormat="1" ht="24.2" customHeight="1" x14ac:dyDescent="0.2">
      <c r="A120" s="32"/>
      <c r="B120" s="33"/>
      <c r="C120" s="171" t="s">
        <v>224</v>
      </c>
      <c r="D120" s="171" t="s">
        <v>144</v>
      </c>
      <c r="E120" s="172" t="s">
        <v>877</v>
      </c>
      <c r="F120" s="173" t="s">
        <v>878</v>
      </c>
      <c r="G120" s="174" t="s">
        <v>185</v>
      </c>
      <c r="H120" s="175">
        <v>0.4</v>
      </c>
      <c r="I120" s="176"/>
      <c r="J120" s="177">
        <f t="shared" si="0"/>
        <v>0</v>
      </c>
      <c r="K120" s="173" t="s">
        <v>19</v>
      </c>
      <c r="L120" s="37"/>
      <c r="M120" s="178" t="s">
        <v>19</v>
      </c>
      <c r="N120" s="179" t="s">
        <v>40</v>
      </c>
      <c r="O120" s="62"/>
      <c r="P120" s="180">
        <f t="shared" si="1"/>
        <v>0</v>
      </c>
      <c r="Q120" s="180">
        <v>0</v>
      </c>
      <c r="R120" s="180">
        <f t="shared" si="2"/>
        <v>0</v>
      </c>
      <c r="S120" s="180">
        <v>0</v>
      </c>
      <c r="T120" s="181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82" t="s">
        <v>208</v>
      </c>
      <c r="AT120" s="182" t="s">
        <v>144</v>
      </c>
      <c r="AU120" s="182" t="s">
        <v>79</v>
      </c>
      <c r="AY120" s="15" t="s">
        <v>141</v>
      </c>
      <c r="BE120" s="183">
        <f t="shared" si="4"/>
        <v>0</v>
      </c>
      <c r="BF120" s="183">
        <f t="shared" si="5"/>
        <v>0</v>
      </c>
      <c r="BG120" s="183">
        <f t="shared" si="6"/>
        <v>0</v>
      </c>
      <c r="BH120" s="183">
        <f t="shared" si="7"/>
        <v>0</v>
      </c>
      <c r="BI120" s="183">
        <f t="shared" si="8"/>
        <v>0</v>
      </c>
      <c r="BJ120" s="15" t="s">
        <v>77</v>
      </c>
      <c r="BK120" s="183">
        <f t="shared" si="9"/>
        <v>0</v>
      </c>
      <c r="BL120" s="15" t="s">
        <v>208</v>
      </c>
      <c r="BM120" s="182" t="s">
        <v>879</v>
      </c>
    </row>
    <row r="121" spans="1:65" s="12" customFormat="1" ht="22.9" customHeight="1" x14ac:dyDescent="0.2">
      <c r="B121" s="155"/>
      <c r="C121" s="156"/>
      <c r="D121" s="157" t="s">
        <v>68</v>
      </c>
      <c r="E121" s="169" t="s">
        <v>880</v>
      </c>
      <c r="F121" s="169" t="s">
        <v>881</v>
      </c>
      <c r="G121" s="156"/>
      <c r="H121" s="156"/>
      <c r="I121" s="159"/>
      <c r="J121" s="170">
        <f>BK121</f>
        <v>0</v>
      </c>
      <c r="K121" s="156"/>
      <c r="L121" s="161"/>
      <c r="M121" s="162"/>
      <c r="N121" s="163"/>
      <c r="O121" s="163"/>
      <c r="P121" s="164">
        <f>SUM(P122:P131)</f>
        <v>0</v>
      </c>
      <c r="Q121" s="163"/>
      <c r="R121" s="164">
        <f>SUM(R122:R131)</f>
        <v>0.335225</v>
      </c>
      <c r="S121" s="163"/>
      <c r="T121" s="165">
        <f>SUM(T122:T131)</f>
        <v>0</v>
      </c>
      <c r="AR121" s="166" t="s">
        <v>79</v>
      </c>
      <c r="AT121" s="167" t="s">
        <v>68</v>
      </c>
      <c r="AU121" s="167" t="s">
        <v>77</v>
      </c>
      <c r="AY121" s="166" t="s">
        <v>141</v>
      </c>
      <c r="BK121" s="168">
        <f>SUM(BK122:BK131)</f>
        <v>0</v>
      </c>
    </row>
    <row r="122" spans="1:65" s="2" customFormat="1" ht="21.75" customHeight="1" x14ac:dyDescent="0.2">
      <c r="A122" s="32"/>
      <c r="B122" s="33"/>
      <c r="C122" s="171" t="s">
        <v>7</v>
      </c>
      <c r="D122" s="171" t="s">
        <v>144</v>
      </c>
      <c r="E122" s="172" t="s">
        <v>882</v>
      </c>
      <c r="F122" s="173" t="s">
        <v>883</v>
      </c>
      <c r="G122" s="174" t="s">
        <v>191</v>
      </c>
      <c r="H122" s="175">
        <v>155.25</v>
      </c>
      <c r="I122" s="176"/>
      <c r="J122" s="177">
        <f t="shared" ref="J122:J131" si="10">ROUND(I122*H122,2)</f>
        <v>0</v>
      </c>
      <c r="K122" s="173" t="s">
        <v>19</v>
      </c>
      <c r="L122" s="37"/>
      <c r="M122" s="178" t="s">
        <v>19</v>
      </c>
      <c r="N122" s="179" t="s">
        <v>40</v>
      </c>
      <c r="O122" s="62"/>
      <c r="P122" s="180">
        <f t="shared" ref="P122:P131" si="11">O122*H122</f>
        <v>0</v>
      </c>
      <c r="Q122" s="180">
        <v>9.7999999999999997E-4</v>
      </c>
      <c r="R122" s="180">
        <f t="shared" ref="R122:R131" si="12">Q122*H122</f>
        <v>0.152145</v>
      </c>
      <c r="S122" s="180">
        <v>0</v>
      </c>
      <c r="T122" s="181">
        <f t="shared" ref="T122:T131" si="13"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82" t="s">
        <v>208</v>
      </c>
      <c r="AT122" s="182" t="s">
        <v>144</v>
      </c>
      <c r="AU122" s="182" t="s">
        <v>79</v>
      </c>
      <c r="AY122" s="15" t="s">
        <v>141</v>
      </c>
      <c r="BE122" s="183">
        <f t="shared" ref="BE122:BE131" si="14">IF(N122="základní",J122,0)</f>
        <v>0</v>
      </c>
      <c r="BF122" s="183">
        <f t="shared" ref="BF122:BF131" si="15">IF(N122="snížená",J122,0)</f>
        <v>0</v>
      </c>
      <c r="BG122" s="183">
        <f t="shared" ref="BG122:BG131" si="16">IF(N122="zákl. přenesená",J122,0)</f>
        <v>0</v>
      </c>
      <c r="BH122" s="183">
        <f t="shared" ref="BH122:BH131" si="17">IF(N122="sníž. přenesená",J122,0)</f>
        <v>0</v>
      </c>
      <c r="BI122" s="183">
        <f t="shared" ref="BI122:BI131" si="18">IF(N122="nulová",J122,0)</f>
        <v>0</v>
      </c>
      <c r="BJ122" s="15" t="s">
        <v>77</v>
      </c>
      <c r="BK122" s="183">
        <f t="shared" ref="BK122:BK131" si="19">ROUND(I122*H122,2)</f>
        <v>0</v>
      </c>
      <c r="BL122" s="15" t="s">
        <v>208</v>
      </c>
      <c r="BM122" s="182" t="s">
        <v>884</v>
      </c>
    </row>
    <row r="123" spans="1:65" s="2" customFormat="1" ht="21.75" customHeight="1" x14ac:dyDescent="0.2">
      <c r="A123" s="32"/>
      <c r="B123" s="33"/>
      <c r="C123" s="171" t="s">
        <v>231</v>
      </c>
      <c r="D123" s="171" t="s">
        <v>144</v>
      </c>
      <c r="E123" s="172" t="s">
        <v>885</v>
      </c>
      <c r="F123" s="173" t="s">
        <v>886</v>
      </c>
      <c r="G123" s="174" t="s">
        <v>191</v>
      </c>
      <c r="H123" s="175">
        <v>40.25</v>
      </c>
      <c r="I123" s="176"/>
      <c r="J123" s="177">
        <f t="shared" si="10"/>
        <v>0</v>
      </c>
      <c r="K123" s="173" t="s">
        <v>19</v>
      </c>
      <c r="L123" s="37"/>
      <c r="M123" s="178" t="s">
        <v>19</v>
      </c>
      <c r="N123" s="179" t="s">
        <v>40</v>
      </c>
      <c r="O123" s="62"/>
      <c r="P123" s="180">
        <f t="shared" si="11"/>
        <v>0</v>
      </c>
      <c r="Q123" s="180">
        <v>1.2600000000000001E-3</v>
      </c>
      <c r="R123" s="180">
        <f t="shared" si="12"/>
        <v>5.0715000000000003E-2</v>
      </c>
      <c r="S123" s="180">
        <v>0</v>
      </c>
      <c r="T123" s="181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2" t="s">
        <v>208</v>
      </c>
      <c r="AT123" s="182" t="s">
        <v>144</v>
      </c>
      <c r="AU123" s="182" t="s">
        <v>79</v>
      </c>
      <c r="AY123" s="15" t="s">
        <v>141</v>
      </c>
      <c r="BE123" s="183">
        <f t="shared" si="14"/>
        <v>0</v>
      </c>
      <c r="BF123" s="183">
        <f t="shared" si="15"/>
        <v>0</v>
      </c>
      <c r="BG123" s="183">
        <f t="shared" si="16"/>
        <v>0</v>
      </c>
      <c r="BH123" s="183">
        <f t="shared" si="17"/>
        <v>0</v>
      </c>
      <c r="BI123" s="183">
        <f t="shared" si="18"/>
        <v>0</v>
      </c>
      <c r="BJ123" s="15" t="s">
        <v>77</v>
      </c>
      <c r="BK123" s="183">
        <f t="shared" si="19"/>
        <v>0</v>
      </c>
      <c r="BL123" s="15" t="s">
        <v>208</v>
      </c>
      <c r="BM123" s="182" t="s">
        <v>887</v>
      </c>
    </row>
    <row r="124" spans="1:65" s="2" customFormat="1" ht="33" customHeight="1" x14ac:dyDescent="0.2">
      <c r="A124" s="32"/>
      <c r="B124" s="33"/>
      <c r="C124" s="171" t="s">
        <v>235</v>
      </c>
      <c r="D124" s="171" t="s">
        <v>144</v>
      </c>
      <c r="E124" s="172" t="s">
        <v>888</v>
      </c>
      <c r="F124" s="173" t="s">
        <v>889</v>
      </c>
      <c r="G124" s="174" t="s">
        <v>191</v>
      </c>
      <c r="H124" s="175">
        <v>195.5</v>
      </c>
      <c r="I124" s="176"/>
      <c r="J124" s="177">
        <f t="shared" si="10"/>
        <v>0</v>
      </c>
      <c r="K124" s="173" t="s">
        <v>19</v>
      </c>
      <c r="L124" s="37"/>
      <c r="M124" s="178" t="s">
        <v>19</v>
      </c>
      <c r="N124" s="179" t="s">
        <v>40</v>
      </c>
      <c r="O124" s="62"/>
      <c r="P124" s="180">
        <f t="shared" si="11"/>
        <v>0</v>
      </c>
      <c r="Q124" s="180">
        <v>6.9999999999999994E-5</v>
      </c>
      <c r="R124" s="180">
        <f t="shared" si="12"/>
        <v>1.3684999999999999E-2</v>
      </c>
      <c r="S124" s="180">
        <v>0</v>
      </c>
      <c r="T124" s="181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82" t="s">
        <v>208</v>
      </c>
      <c r="AT124" s="182" t="s">
        <v>144</v>
      </c>
      <c r="AU124" s="182" t="s">
        <v>79</v>
      </c>
      <c r="AY124" s="15" t="s">
        <v>141</v>
      </c>
      <c r="BE124" s="183">
        <f t="shared" si="14"/>
        <v>0</v>
      </c>
      <c r="BF124" s="183">
        <f t="shared" si="15"/>
        <v>0</v>
      </c>
      <c r="BG124" s="183">
        <f t="shared" si="16"/>
        <v>0</v>
      </c>
      <c r="BH124" s="183">
        <f t="shared" si="17"/>
        <v>0</v>
      </c>
      <c r="BI124" s="183">
        <f t="shared" si="18"/>
        <v>0</v>
      </c>
      <c r="BJ124" s="15" t="s">
        <v>77</v>
      </c>
      <c r="BK124" s="183">
        <f t="shared" si="19"/>
        <v>0</v>
      </c>
      <c r="BL124" s="15" t="s">
        <v>208</v>
      </c>
      <c r="BM124" s="182" t="s">
        <v>890</v>
      </c>
    </row>
    <row r="125" spans="1:65" s="2" customFormat="1" ht="16.5" customHeight="1" x14ac:dyDescent="0.2">
      <c r="A125" s="32"/>
      <c r="B125" s="33"/>
      <c r="C125" s="171" t="s">
        <v>239</v>
      </c>
      <c r="D125" s="171" t="s">
        <v>144</v>
      </c>
      <c r="E125" s="172" t="s">
        <v>891</v>
      </c>
      <c r="F125" s="173" t="s">
        <v>892</v>
      </c>
      <c r="G125" s="174" t="s">
        <v>152</v>
      </c>
      <c r="H125" s="175">
        <v>28</v>
      </c>
      <c r="I125" s="176"/>
      <c r="J125" s="177">
        <f t="shared" si="10"/>
        <v>0</v>
      </c>
      <c r="K125" s="173" t="s">
        <v>19</v>
      </c>
      <c r="L125" s="37"/>
      <c r="M125" s="178" t="s">
        <v>19</v>
      </c>
      <c r="N125" s="179" t="s">
        <v>40</v>
      </c>
      <c r="O125" s="62"/>
      <c r="P125" s="180">
        <f t="shared" si="11"/>
        <v>0</v>
      </c>
      <c r="Q125" s="180">
        <v>7.6000000000000004E-4</v>
      </c>
      <c r="R125" s="180">
        <f t="shared" si="12"/>
        <v>2.128E-2</v>
      </c>
      <c r="S125" s="180">
        <v>0</v>
      </c>
      <c r="T125" s="181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82" t="s">
        <v>208</v>
      </c>
      <c r="AT125" s="182" t="s">
        <v>144</v>
      </c>
      <c r="AU125" s="182" t="s">
        <v>79</v>
      </c>
      <c r="AY125" s="15" t="s">
        <v>141</v>
      </c>
      <c r="BE125" s="183">
        <f t="shared" si="14"/>
        <v>0</v>
      </c>
      <c r="BF125" s="183">
        <f t="shared" si="15"/>
        <v>0</v>
      </c>
      <c r="BG125" s="183">
        <f t="shared" si="16"/>
        <v>0</v>
      </c>
      <c r="BH125" s="183">
        <f t="shared" si="17"/>
        <v>0</v>
      </c>
      <c r="BI125" s="183">
        <f t="shared" si="18"/>
        <v>0</v>
      </c>
      <c r="BJ125" s="15" t="s">
        <v>77</v>
      </c>
      <c r="BK125" s="183">
        <f t="shared" si="19"/>
        <v>0</v>
      </c>
      <c r="BL125" s="15" t="s">
        <v>208</v>
      </c>
      <c r="BM125" s="182" t="s">
        <v>893</v>
      </c>
    </row>
    <row r="126" spans="1:65" s="2" customFormat="1" ht="16.5" customHeight="1" x14ac:dyDescent="0.2">
      <c r="A126" s="32"/>
      <c r="B126" s="33"/>
      <c r="C126" s="171" t="s">
        <v>243</v>
      </c>
      <c r="D126" s="171" t="s">
        <v>144</v>
      </c>
      <c r="E126" s="172" t="s">
        <v>894</v>
      </c>
      <c r="F126" s="173" t="s">
        <v>895</v>
      </c>
      <c r="G126" s="174" t="s">
        <v>152</v>
      </c>
      <c r="H126" s="175">
        <v>10</v>
      </c>
      <c r="I126" s="176"/>
      <c r="J126" s="177">
        <f t="shared" si="10"/>
        <v>0</v>
      </c>
      <c r="K126" s="173" t="s">
        <v>19</v>
      </c>
      <c r="L126" s="37"/>
      <c r="M126" s="178" t="s">
        <v>19</v>
      </c>
      <c r="N126" s="179" t="s">
        <v>40</v>
      </c>
      <c r="O126" s="62"/>
      <c r="P126" s="180">
        <f t="shared" si="11"/>
        <v>0</v>
      </c>
      <c r="Q126" s="180">
        <v>9.5E-4</v>
      </c>
      <c r="R126" s="180">
        <f t="shared" si="12"/>
        <v>9.4999999999999998E-3</v>
      </c>
      <c r="S126" s="180">
        <v>0</v>
      </c>
      <c r="T126" s="181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82" t="s">
        <v>208</v>
      </c>
      <c r="AT126" s="182" t="s">
        <v>144</v>
      </c>
      <c r="AU126" s="182" t="s">
        <v>79</v>
      </c>
      <c r="AY126" s="15" t="s">
        <v>141</v>
      </c>
      <c r="BE126" s="183">
        <f t="shared" si="14"/>
        <v>0</v>
      </c>
      <c r="BF126" s="183">
        <f t="shared" si="15"/>
        <v>0</v>
      </c>
      <c r="BG126" s="183">
        <f t="shared" si="16"/>
        <v>0</v>
      </c>
      <c r="BH126" s="183">
        <f t="shared" si="17"/>
        <v>0</v>
      </c>
      <c r="BI126" s="183">
        <f t="shared" si="18"/>
        <v>0</v>
      </c>
      <c r="BJ126" s="15" t="s">
        <v>77</v>
      </c>
      <c r="BK126" s="183">
        <f t="shared" si="19"/>
        <v>0</v>
      </c>
      <c r="BL126" s="15" t="s">
        <v>208</v>
      </c>
      <c r="BM126" s="182" t="s">
        <v>896</v>
      </c>
    </row>
    <row r="127" spans="1:65" s="2" customFormat="1" ht="16.5" customHeight="1" x14ac:dyDescent="0.2">
      <c r="A127" s="32"/>
      <c r="B127" s="33"/>
      <c r="C127" s="171" t="s">
        <v>247</v>
      </c>
      <c r="D127" s="171" t="s">
        <v>144</v>
      </c>
      <c r="E127" s="172" t="s">
        <v>897</v>
      </c>
      <c r="F127" s="173" t="s">
        <v>898</v>
      </c>
      <c r="G127" s="174" t="s">
        <v>152</v>
      </c>
      <c r="H127" s="175">
        <v>10</v>
      </c>
      <c r="I127" s="176"/>
      <c r="J127" s="177">
        <f t="shared" si="10"/>
        <v>0</v>
      </c>
      <c r="K127" s="173" t="s">
        <v>19</v>
      </c>
      <c r="L127" s="37"/>
      <c r="M127" s="178" t="s">
        <v>19</v>
      </c>
      <c r="N127" s="179" t="s">
        <v>40</v>
      </c>
      <c r="O127" s="62"/>
      <c r="P127" s="180">
        <f t="shared" si="11"/>
        <v>0</v>
      </c>
      <c r="Q127" s="180">
        <v>9.7000000000000005E-4</v>
      </c>
      <c r="R127" s="180">
        <f t="shared" si="12"/>
        <v>9.7000000000000003E-3</v>
      </c>
      <c r="S127" s="180">
        <v>0</v>
      </c>
      <c r="T127" s="181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82" t="s">
        <v>208</v>
      </c>
      <c r="AT127" s="182" t="s">
        <v>144</v>
      </c>
      <c r="AU127" s="182" t="s">
        <v>79</v>
      </c>
      <c r="AY127" s="15" t="s">
        <v>141</v>
      </c>
      <c r="BE127" s="183">
        <f t="shared" si="14"/>
        <v>0</v>
      </c>
      <c r="BF127" s="183">
        <f t="shared" si="15"/>
        <v>0</v>
      </c>
      <c r="BG127" s="183">
        <f t="shared" si="16"/>
        <v>0</v>
      </c>
      <c r="BH127" s="183">
        <f t="shared" si="17"/>
        <v>0</v>
      </c>
      <c r="BI127" s="183">
        <f t="shared" si="18"/>
        <v>0</v>
      </c>
      <c r="BJ127" s="15" t="s">
        <v>77</v>
      </c>
      <c r="BK127" s="183">
        <f t="shared" si="19"/>
        <v>0</v>
      </c>
      <c r="BL127" s="15" t="s">
        <v>208</v>
      </c>
      <c r="BM127" s="182" t="s">
        <v>899</v>
      </c>
    </row>
    <row r="128" spans="1:65" s="2" customFormat="1" ht="24.2" customHeight="1" x14ac:dyDescent="0.2">
      <c r="A128" s="32"/>
      <c r="B128" s="33"/>
      <c r="C128" s="171" t="s">
        <v>251</v>
      </c>
      <c r="D128" s="171" t="s">
        <v>144</v>
      </c>
      <c r="E128" s="172" t="s">
        <v>900</v>
      </c>
      <c r="F128" s="173" t="s">
        <v>901</v>
      </c>
      <c r="G128" s="174" t="s">
        <v>191</v>
      </c>
      <c r="H128" s="175">
        <v>195.5</v>
      </c>
      <c r="I128" s="176"/>
      <c r="J128" s="177">
        <f t="shared" si="10"/>
        <v>0</v>
      </c>
      <c r="K128" s="173" t="s">
        <v>19</v>
      </c>
      <c r="L128" s="37"/>
      <c r="M128" s="178" t="s">
        <v>19</v>
      </c>
      <c r="N128" s="179" t="s">
        <v>40</v>
      </c>
      <c r="O128" s="62"/>
      <c r="P128" s="180">
        <f t="shared" si="11"/>
        <v>0</v>
      </c>
      <c r="Q128" s="180">
        <v>4.0000000000000002E-4</v>
      </c>
      <c r="R128" s="180">
        <f t="shared" si="12"/>
        <v>7.8200000000000006E-2</v>
      </c>
      <c r="S128" s="180">
        <v>0</v>
      </c>
      <c r="T128" s="181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82" t="s">
        <v>208</v>
      </c>
      <c r="AT128" s="182" t="s">
        <v>144</v>
      </c>
      <c r="AU128" s="182" t="s">
        <v>79</v>
      </c>
      <c r="AY128" s="15" t="s">
        <v>141</v>
      </c>
      <c r="BE128" s="183">
        <f t="shared" si="14"/>
        <v>0</v>
      </c>
      <c r="BF128" s="183">
        <f t="shared" si="15"/>
        <v>0</v>
      </c>
      <c r="BG128" s="183">
        <f t="shared" si="16"/>
        <v>0</v>
      </c>
      <c r="BH128" s="183">
        <f t="shared" si="17"/>
        <v>0</v>
      </c>
      <c r="BI128" s="183">
        <f t="shared" si="18"/>
        <v>0</v>
      </c>
      <c r="BJ128" s="15" t="s">
        <v>77</v>
      </c>
      <c r="BK128" s="183">
        <f t="shared" si="19"/>
        <v>0</v>
      </c>
      <c r="BL128" s="15" t="s">
        <v>208</v>
      </c>
      <c r="BM128" s="182" t="s">
        <v>902</v>
      </c>
    </row>
    <row r="129" spans="1:65" s="2" customFormat="1" ht="16.5" customHeight="1" x14ac:dyDescent="0.2">
      <c r="A129" s="32"/>
      <c r="B129" s="33"/>
      <c r="C129" s="171" t="s">
        <v>256</v>
      </c>
      <c r="D129" s="171" t="s">
        <v>144</v>
      </c>
      <c r="E129" s="172" t="s">
        <v>903</v>
      </c>
      <c r="F129" s="173" t="s">
        <v>866</v>
      </c>
      <c r="G129" s="174" t="s">
        <v>303</v>
      </c>
      <c r="H129" s="175">
        <v>1</v>
      </c>
      <c r="I129" s="176"/>
      <c r="J129" s="177">
        <f t="shared" si="10"/>
        <v>0</v>
      </c>
      <c r="K129" s="173" t="s">
        <v>19</v>
      </c>
      <c r="L129" s="37"/>
      <c r="M129" s="178" t="s">
        <v>19</v>
      </c>
      <c r="N129" s="179" t="s">
        <v>40</v>
      </c>
      <c r="O129" s="62"/>
      <c r="P129" s="180">
        <f t="shared" si="11"/>
        <v>0</v>
      </c>
      <c r="Q129" s="180">
        <v>0</v>
      </c>
      <c r="R129" s="180">
        <f t="shared" si="12"/>
        <v>0</v>
      </c>
      <c r="S129" s="180">
        <v>0</v>
      </c>
      <c r="T129" s="181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82" t="s">
        <v>208</v>
      </c>
      <c r="AT129" s="182" t="s">
        <v>144</v>
      </c>
      <c r="AU129" s="182" t="s">
        <v>79</v>
      </c>
      <c r="AY129" s="15" t="s">
        <v>141</v>
      </c>
      <c r="BE129" s="183">
        <f t="shared" si="14"/>
        <v>0</v>
      </c>
      <c r="BF129" s="183">
        <f t="shared" si="15"/>
        <v>0</v>
      </c>
      <c r="BG129" s="183">
        <f t="shared" si="16"/>
        <v>0</v>
      </c>
      <c r="BH129" s="183">
        <f t="shared" si="17"/>
        <v>0</v>
      </c>
      <c r="BI129" s="183">
        <f t="shared" si="18"/>
        <v>0</v>
      </c>
      <c r="BJ129" s="15" t="s">
        <v>77</v>
      </c>
      <c r="BK129" s="183">
        <f t="shared" si="19"/>
        <v>0</v>
      </c>
      <c r="BL129" s="15" t="s">
        <v>208</v>
      </c>
      <c r="BM129" s="182" t="s">
        <v>904</v>
      </c>
    </row>
    <row r="130" spans="1:65" s="2" customFormat="1" ht="16.5" customHeight="1" x14ac:dyDescent="0.2">
      <c r="A130" s="32"/>
      <c r="B130" s="33"/>
      <c r="C130" s="171" t="s">
        <v>260</v>
      </c>
      <c r="D130" s="171" t="s">
        <v>144</v>
      </c>
      <c r="E130" s="172" t="s">
        <v>905</v>
      </c>
      <c r="F130" s="173" t="s">
        <v>906</v>
      </c>
      <c r="G130" s="174" t="s">
        <v>303</v>
      </c>
      <c r="H130" s="175">
        <v>2</v>
      </c>
      <c r="I130" s="176"/>
      <c r="J130" s="177">
        <f t="shared" si="10"/>
        <v>0</v>
      </c>
      <c r="K130" s="173" t="s">
        <v>19</v>
      </c>
      <c r="L130" s="37"/>
      <c r="M130" s="178" t="s">
        <v>19</v>
      </c>
      <c r="N130" s="179" t="s">
        <v>40</v>
      </c>
      <c r="O130" s="62"/>
      <c r="P130" s="180">
        <f t="shared" si="11"/>
        <v>0</v>
      </c>
      <c r="Q130" s="180">
        <v>0</v>
      </c>
      <c r="R130" s="180">
        <f t="shared" si="12"/>
        <v>0</v>
      </c>
      <c r="S130" s="180">
        <v>0</v>
      </c>
      <c r="T130" s="181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82" t="s">
        <v>208</v>
      </c>
      <c r="AT130" s="182" t="s">
        <v>144</v>
      </c>
      <c r="AU130" s="182" t="s">
        <v>79</v>
      </c>
      <c r="AY130" s="15" t="s">
        <v>141</v>
      </c>
      <c r="BE130" s="183">
        <f t="shared" si="14"/>
        <v>0</v>
      </c>
      <c r="BF130" s="183">
        <f t="shared" si="15"/>
        <v>0</v>
      </c>
      <c r="BG130" s="183">
        <f t="shared" si="16"/>
        <v>0</v>
      </c>
      <c r="BH130" s="183">
        <f t="shared" si="17"/>
        <v>0</v>
      </c>
      <c r="BI130" s="183">
        <f t="shared" si="18"/>
        <v>0</v>
      </c>
      <c r="BJ130" s="15" t="s">
        <v>77</v>
      </c>
      <c r="BK130" s="183">
        <f t="shared" si="19"/>
        <v>0</v>
      </c>
      <c r="BL130" s="15" t="s">
        <v>208</v>
      </c>
      <c r="BM130" s="182" t="s">
        <v>907</v>
      </c>
    </row>
    <row r="131" spans="1:65" s="2" customFormat="1" ht="24.2" customHeight="1" x14ac:dyDescent="0.2">
      <c r="A131" s="32"/>
      <c r="B131" s="33"/>
      <c r="C131" s="171" t="s">
        <v>264</v>
      </c>
      <c r="D131" s="171" t="s">
        <v>144</v>
      </c>
      <c r="E131" s="172" t="s">
        <v>908</v>
      </c>
      <c r="F131" s="173" t="s">
        <v>909</v>
      </c>
      <c r="G131" s="174" t="s">
        <v>185</v>
      </c>
      <c r="H131" s="175">
        <v>0.372</v>
      </c>
      <c r="I131" s="176"/>
      <c r="J131" s="177">
        <f t="shared" si="10"/>
        <v>0</v>
      </c>
      <c r="K131" s="173" t="s">
        <v>19</v>
      </c>
      <c r="L131" s="37"/>
      <c r="M131" s="178" t="s">
        <v>19</v>
      </c>
      <c r="N131" s="179" t="s">
        <v>40</v>
      </c>
      <c r="O131" s="62"/>
      <c r="P131" s="180">
        <f t="shared" si="11"/>
        <v>0</v>
      </c>
      <c r="Q131" s="180">
        <v>0</v>
      </c>
      <c r="R131" s="180">
        <f t="shared" si="12"/>
        <v>0</v>
      </c>
      <c r="S131" s="180">
        <v>0</v>
      </c>
      <c r="T131" s="181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82" t="s">
        <v>208</v>
      </c>
      <c r="AT131" s="182" t="s">
        <v>144</v>
      </c>
      <c r="AU131" s="182" t="s">
        <v>79</v>
      </c>
      <c r="AY131" s="15" t="s">
        <v>141</v>
      </c>
      <c r="BE131" s="183">
        <f t="shared" si="14"/>
        <v>0</v>
      </c>
      <c r="BF131" s="183">
        <f t="shared" si="15"/>
        <v>0</v>
      </c>
      <c r="BG131" s="183">
        <f t="shared" si="16"/>
        <v>0</v>
      </c>
      <c r="BH131" s="183">
        <f t="shared" si="17"/>
        <v>0</v>
      </c>
      <c r="BI131" s="183">
        <f t="shared" si="18"/>
        <v>0</v>
      </c>
      <c r="BJ131" s="15" t="s">
        <v>77</v>
      </c>
      <c r="BK131" s="183">
        <f t="shared" si="19"/>
        <v>0</v>
      </c>
      <c r="BL131" s="15" t="s">
        <v>208</v>
      </c>
      <c r="BM131" s="182" t="s">
        <v>910</v>
      </c>
    </row>
    <row r="132" spans="1:65" s="12" customFormat="1" ht="25.9" customHeight="1" x14ac:dyDescent="0.2">
      <c r="B132" s="155"/>
      <c r="C132" s="156"/>
      <c r="D132" s="157" t="s">
        <v>68</v>
      </c>
      <c r="E132" s="158" t="s">
        <v>596</v>
      </c>
      <c r="F132" s="158" t="s">
        <v>597</v>
      </c>
      <c r="G132" s="156"/>
      <c r="H132" s="156"/>
      <c r="I132" s="159"/>
      <c r="J132" s="160">
        <f>BK132</f>
        <v>0</v>
      </c>
      <c r="K132" s="156"/>
      <c r="L132" s="161"/>
      <c r="M132" s="162"/>
      <c r="N132" s="163"/>
      <c r="O132" s="163"/>
      <c r="P132" s="164">
        <f>SUM(P133:P135)</f>
        <v>0</v>
      </c>
      <c r="Q132" s="163"/>
      <c r="R132" s="164">
        <f>SUM(R133:R135)</f>
        <v>0</v>
      </c>
      <c r="S132" s="163"/>
      <c r="T132" s="165">
        <f>SUM(T133:T135)</f>
        <v>0</v>
      </c>
      <c r="AR132" s="166" t="s">
        <v>148</v>
      </c>
      <c r="AT132" s="167" t="s">
        <v>68</v>
      </c>
      <c r="AU132" s="167" t="s">
        <v>69</v>
      </c>
      <c r="AY132" s="166" t="s">
        <v>141</v>
      </c>
      <c r="BK132" s="168">
        <f>SUM(BK133:BK135)</f>
        <v>0</v>
      </c>
    </row>
    <row r="133" spans="1:65" s="2" customFormat="1" ht="16.5" customHeight="1" x14ac:dyDescent="0.2">
      <c r="A133" s="32"/>
      <c r="B133" s="33"/>
      <c r="C133" s="171" t="s">
        <v>268</v>
      </c>
      <c r="D133" s="171" t="s">
        <v>144</v>
      </c>
      <c r="E133" s="172" t="s">
        <v>911</v>
      </c>
      <c r="F133" s="173" t="s">
        <v>912</v>
      </c>
      <c r="G133" s="174" t="s">
        <v>601</v>
      </c>
      <c r="H133" s="175">
        <v>32</v>
      </c>
      <c r="I133" s="176"/>
      <c r="J133" s="177">
        <f>ROUND(I133*H133,2)</f>
        <v>0</v>
      </c>
      <c r="K133" s="173" t="s">
        <v>19</v>
      </c>
      <c r="L133" s="37"/>
      <c r="M133" s="178" t="s">
        <v>19</v>
      </c>
      <c r="N133" s="179" t="s">
        <v>40</v>
      </c>
      <c r="O133" s="62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82" t="s">
        <v>602</v>
      </c>
      <c r="AT133" s="182" t="s">
        <v>144</v>
      </c>
      <c r="AU133" s="182" t="s">
        <v>77</v>
      </c>
      <c r="AY133" s="15" t="s">
        <v>141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5" t="s">
        <v>77</v>
      </c>
      <c r="BK133" s="183">
        <f>ROUND(I133*H133,2)</f>
        <v>0</v>
      </c>
      <c r="BL133" s="15" t="s">
        <v>602</v>
      </c>
      <c r="BM133" s="182" t="s">
        <v>913</v>
      </c>
    </row>
    <row r="134" spans="1:65" s="2" customFormat="1" ht="16.5" customHeight="1" x14ac:dyDescent="0.2">
      <c r="A134" s="32"/>
      <c r="B134" s="33"/>
      <c r="C134" s="171" t="s">
        <v>272</v>
      </c>
      <c r="D134" s="171" t="s">
        <v>144</v>
      </c>
      <c r="E134" s="172" t="s">
        <v>613</v>
      </c>
      <c r="F134" s="173" t="s">
        <v>614</v>
      </c>
      <c r="G134" s="174" t="s">
        <v>601</v>
      </c>
      <c r="H134" s="175">
        <v>32</v>
      </c>
      <c r="I134" s="176"/>
      <c r="J134" s="177">
        <f>ROUND(I134*H134,2)</f>
        <v>0</v>
      </c>
      <c r="K134" s="173" t="s">
        <v>19</v>
      </c>
      <c r="L134" s="37"/>
      <c r="M134" s="178" t="s">
        <v>19</v>
      </c>
      <c r="N134" s="179" t="s">
        <v>40</v>
      </c>
      <c r="O134" s="62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82" t="s">
        <v>602</v>
      </c>
      <c r="AT134" s="182" t="s">
        <v>144</v>
      </c>
      <c r="AU134" s="182" t="s">
        <v>77</v>
      </c>
      <c r="AY134" s="15" t="s">
        <v>141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5" t="s">
        <v>77</v>
      </c>
      <c r="BK134" s="183">
        <f>ROUND(I134*H134,2)</f>
        <v>0</v>
      </c>
      <c r="BL134" s="15" t="s">
        <v>602</v>
      </c>
      <c r="BM134" s="182" t="s">
        <v>914</v>
      </c>
    </row>
    <row r="135" spans="1:65" s="2" customFormat="1" ht="16.5" customHeight="1" x14ac:dyDescent="0.2">
      <c r="A135" s="32"/>
      <c r="B135" s="33"/>
      <c r="C135" s="189" t="s">
        <v>276</v>
      </c>
      <c r="D135" s="189" t="s">
        <v>429</v>
      </c>
      <c r="E135" s="190" t="s">
        <v>622</v>
      </c>
      <c r="F135" s="191" t="s">
        <v>623</v>
      </c>
      <c r="G135" s="192" t="s">
        <v>303</v>
      </c>
      <c r="H135" s="193">
        <v>1</v>
      </c>
      <c r="I135" s="194"/>
      <c r="J135" s="195">
        <f>ROUND(I135*H135,2)</f>
        <v>0</v>
      </c>
      <c r="K135" s="191" t="s">
        <v>19</v>
      </c>
      <c r="L135" s="196"/>
      <c r="M135" s="197" t="s">
        <v>19</v>
      </c>
      <c r="N135" s="198" t="s">
        <v>40</v>
      </c>
      <c r="O135" s="62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82" t="s">
        <v>602</v>
      </c>
      <c r="AT135" s="182" t="s">
        <v>429</v>
      </c>
      <c r="AU135" s="182" t="s">
        <v>77</v>
      </c>
      <c r="AY135" s="15" t="s">
        <v>141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5" t="s">
        <v>77</v>
      </c>
      <c r="BK135" s="183">
        <f>ROUND(I135*H135,2)</f>
        <v>0</v>
      </c>
      <c r="BL135" s="15" t="s">
        <v>602</v>
      </c>
      <c r="BM135" s="182" t="s">
        <v>915</v>
      </c>
    </row>
    <row r="136" spans="1:65" s="12" customFormat="1" ht="25.9" customHeight="1" x14ac:dyDescent="0.2">
      <c r="B136" s="155"/>
      <c r="C136" s="156"/>
      <c r="D136" s="157" t="s">
        <v>68</v>
      </c>
      <c r="E136" s="158" t="s">
        <v>625</v>
      </c>
      <c r="F136" s="158" t="s">
        <v>626</v>
      </c>
      <c r="G136" s="156"/>
      <c r="H136" s="156"/>
      <c r="I136" s="159"/>
      <c r="J136" s="160">
        <f>BK136</f>
        <v>0</v>
      </c>
      <c r="K136" s="156"/>
      <c r="L136" s="161"/>
      <c r="M136" s="162"/>
      <c r="N136" s="163"/>
      <c r="O136" s="163"/>
      <c r="P136" s="164">
        <f>P137+P141+P143+P146+P148+P151</f>
        <v>0</v>
      </c>
      <c r="Q136" s="163"/>
      <c r="R136" s="164">
        <f>R137+R141+R143+R146+R148+R151</f>
        <v>0</v>
      </c>
      <c r="S136" s="163"/>
      <c r="T136" s="165">
        <f>T137+T141+T143+T146+T148+T151</f>
        <v>0</v>
      </c>
      <c r="AR136" s="166" t="s">
        <v>161</v>
      </c>
      <c r="AT136" s="167" t="s">
        <v>68</v>
      </c>
      <c r="AU136" s="167" t="s">
        <v>69</v>
      </c>
      <c r="AY136" s="166" t="s">
        <v>141</v>
      </c>
      <c r="BK136" s="168">
        <f>BK137+BK141+BK143+BK146+BK148+BK151</f>
        <v>0</v>
      </c>
    </row>
    <row r="137" spans="1:65" s="12" customFormat="1" ht="22.9" customHeight="1" x14ac:dyDescent="0.2">
      <c r="B137" s="155"/>
      <c r="C137" s="156"/>
      <c r="D137" s="157" t="s">
        <v>68</v>
      </c>
      <c r="E137" s="169" t="s">
        <v>800</v>
      </c>
      <c r="F137" s="169" t="s">
        <v>801</v>
      </c>
      <c r="G137" s="156"/>
      <c r="H137" s="156"/>
      <c r="I137" s="159"/>
      <c r="J137" s="170">
        <f>BK137</f>
        <v>0</v>
      </c>
      <c r="K137" s="156"/>
      <c r="L137" s="161"/>
      <c r="M137" s="162"/>
      <c r="N137" s="163"/>
      <c r="O137" s="163"/>
      <c r="P137" s="164">
        <f>SUM(P138:P140)</f>
        <v>0</v>
      </c>
      <c r="Q137" s="163"/>
      <c r="R137" s="164">
        <f>SUM(R138:R140)</f>
        <v>0</v>
      </c>
      <c r="S137" s="163"/>
      <c r="T137" s="165">
        <f>SUM(T138:T140)</f>
        <v>0</v>
      </c>
      <c r="AR137" s="166" t="s">
        <v>161</v>
      </c>
      <c r="AT137" s="167" t="s">
        <v>68</v>
      </c>
      <c r="AU137" s="167" t="s">
        <v>77</v>
      </c>
      <c r="AY137" s="166" t="s">
        <v>141</v>
      </c>
      <c r="BK137" s="168">
        <f>SUM(BK138:BK140)</f>
        <v>0</v>
      </c>
    </row>
    <row r="138" spans="1:65" s="2" customFormat="1" ht="16.5" customHeight="1" x14ac:dyDescent="0.2">
      <c r="A138" s="32"/>
      <c r="B138" s="33"/>
      <c r="C138" s="171" t="s">
        <v>280</v>
      </c>
      <c r="D138" s="171" t="s">
        <v>144</v>
      </c>
      <c r="E138" s="172" t="s">
        <v>802</v>
      </c>
      <c r="F138" s="173" t="s">
        <v>803</v>
      </c>
      <c r="G138" s="174" t="s">
        <v>303</v>
      </c>
      <c r="H138" s="175">
        <v>1</v>
      </c>
      <c r="I138" s="176"/>
      <c r="J138" s="177">
        <f>ROUND(I138*H138,2)</f>
        <v>0</v>
      </c>
      <c r="K138" s="173" t="s">
        <v>19</v>
      </c>
      <c r="L138" s="37"/>
      <c r="M138" s="178" t="s">
        <v>19</v>
      </c>
      <c r="N138" s="179" t="s">
        <v>40</v>
      </c>
      <c r="O138" s="62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82" t="s">
        <v>646</v>
      </c>
      <c r="AT138" s="182" t="s">
        <v>144</v>
      </c>
      <c r="AU138" s="182" t="s">
        <v>79</v>
      </c>
      <c r="AY138" s="15" t="s">
        <v>141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5" t="s">
        <v>77</v>
      </c>
      <c r="BK138" s="183">
        <f>ROUND(I138*H138,2)</f>
        <v>0</v>
      </c>
      <c r="BL138" s="15" t="s">
        <v>646</v>
      </c>
      <c r="BM138" s="182" t="s">
        <v>916</v>
      </c>
    </row>
    <row r="139" spans="1:65" s="2" customFormat="1" ht="16.5" customHeight="1" x14ac:dyDescent="0.2">
      <c r="A139" s="32"/>
      <c r="B139" s="33"/>
      <c r="C139" s="171" t="s">
        <v>284</v>
      </c>
      <c r="D139" s="171" t="s">
        <v>144</v>
      </c>
      <c r="E139" s="172" t="s">
        <v>917</v>
      </c>
      <c r="F139" s="173" t="s">
        <v>918</v>
      </c>
      <c r="G139" s="174" t="s">
        <v>303</v>
      </c>
      <c r="H139" s="175">
        <v>1</v>
      </c>
      <c r="I139" s="176"/>
      <c r="J139" s="177">
        <f>ROUND(I139*H139,2)</f>
        <v>0</v>
      </c>
      <c r="K139" s="173" t="s">
        <v>19</v>
      </c>
      <c r="L139" s="37"/>
      <c r="M139" s="178" t="s">
        <v>19</v>
      </c>
      <c r="N139" s="179" t="s">
        <v>40</v>
      </c>
      <c r="O139" s="62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82" t="s">
        <v>148</v>
      </c>
      <c r="AT139" s="182" t="s">
        <v>144</v>
      </c>
      <c r="AU139" s="182" t="s">
        <v>79</v>
      </c>
      <c r="AY139" s="15" t="s">
        <v>141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5" t="s">
        <v>77</v>
      </c>
      <c r="BK139" s="183">
        <f>ROUND(I139*H139,2)</f>
        <v>0</v>
      </c>
      <c r="BL139" s="15" t="s">
        <v>148</v>
      </c>
      <c r="BM139" s="182" t="s">
        <v>919</v>
      </c>
    </row>
    <row r="140" spans="1:65" s="2" customFormat="1" ht="24.2" customHeight="1" x14ac:dyDescent="0.2">
      <c r="A140" s="32"/>
      <c r="B140" s="33"/>
      <c r="C140" s="171" t="s">
        <v>288</v>
      </c>
      <c r="D140" s="171" t="s">
        <v>144</v>
      </c>
      <c r="E140" s="172" t="s">
        <v>920</v>
      </c>
      <c r="F140" s="173" t="s">
        <v>921</v>
      </c>
      <c r="G140" s="174" t="s">
        <v>303</v>
      </c>
      <c r="H140" s="175">
        <v>1</v>
      </c>
      <c r="I140" s="176"/>
      <c r="J140" s="177">
        <f>ROUND(I140*H140,2)</f>
        <v>0</v>
      </c>
      <c r="K140" s="173" t="s">
        <v>19</v>
      </c>
      <c r="L140" s="37"/>
      <c r="M140" s="178" t="s">
        <v>19</v>
      </c>
      <c r="N140" s="179" t="s">
        <v>40</v>
      </c>
      <c r="O140" s="62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82" t="s">
        <v>148</v>
      </c>
      <c r="AT140" s="182" t="s">
        <v>144</v>
      </c>
      <c r="AU140" s="182" t="s">
        <v>79</v>
      </c>
      <c r="AY140" s="15" t="s">
        <v>141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5" t="s">
        <v>77</v>
      </c>
      <c r="BK140" s="183">
        <f>ROUND(I140*H140,2)</f>
        <v>0</v>
      </c>
      <c r="BL140" s="15" t="s">
        <v>148</v>
      </c>
      <c r="BM140" s="182" t="s">
        <v>922</v>
      </c>
    </row>
    <row r="141" spans="1:65" s="12" customFormat="1" ht="22.9" customHeight="1" x14ac:dyDescent="0.2">
      <c r="B141" s="155"/>
      <c r="C141" s="156"/>
      <c r="D141" s="157" t="s">
        <v>68</v>
      </c>
      <c r="E141" s="169" t="s">
        <v>627</v>
      </c>
      <c r="F141" s="169" t="s">
        <v>628</v>
      </c>
      <c r="G141" s="156"/>
      <c r="H141" s="156"/>
      <c r="I141" s="159"/>
      <c r="J141" s="170">
        <f>BK141</f>
        <v>0</v>
      </c>
      <c r="K141" s="156"/>
      <c r="L141" s="161"/>
      <c r="M141" s="162"/>
      <c r="N141" s="163"/>
      <c r="O141" s="163"/>
      <c r="P141" s="164">
        <f>P142</f>
        <v>0</v>
      </c>
      <c r="Q141" s="163"/>
      <c r="R141" s="164">
        <f>R142</f>
        <v>0</v>
      </c>
      <c r="S141" s="163"/>
      <c r="T141" s="165">
        <f>T142</f>
        <v>0</v>
      </c>
      <c r="AR141" s="166" t="s">
        <v>161</v>
      </c>
      <c r="AT141" s="167" t="s">
        <v>68</v>
      </c>
      <c r="AU141" s="167" t="s">
        <v>77</v>
      </c>
      <c r="AY141" s="166" t="s">
        <v>141</v>
      </c>
      <c r="BK141" s="168">
        <f>BK142</f>
        <v>0</v>
      </c>
    </row>
    <row r="142" spans="1:65" s="2" customFormat="1" ht="24.2" customHeight="1" x14ac:dyDescent="0.2">
      <c r="A142" s="32"/>
      <c r="B142" s="33"/>
      <c r="C142" s="171" t="s">
        <v>292</v>
      </c>
      <c r="D142" s="171" t="s">
        <v>144</v>
      </c>
      <c r="E142" s="172" t="s">
        <v>630</v>
      </c>
      <c r="F142" s="173" t="s">
        <v>923</v>
      </c>
      <c r="G142" s="174" t="s">
        <v>303</v>
      </c>
      <c r="H142" s="175">
        <v>1</v>
      </c>
      <c r="I142" s="176"/>
      <c r="J142" s="177">
        <f>ROUND(I142*H142,2)</f>
        <v>0</v>
      </c>
      <c r="K142" s="173" t="s">
        <v>19</v>
      </c>
      <c r="L142" s="37"/>
      <c r="M142" s="178" t="s">
        <v>19</v>
      </c>
      <c r="N142" s="179" t="s">
        <v>40</v>
      </c>
      <c r="O142" s="62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82" t="s">
        <v>148</v>
      </c>
      <c r="AT142" s="182" t="s">
        <v>144</v>
      </c>
      <c r="AU142" s="182" t="s">
        <v>79</v>
      </c>
      <c r="AY142" s="15" t="s">
        <v>141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5" t="s">
        <v>77</v>
      </c>
      <c r="BK142" s="183">
        <f>ROUND(I142*H142,2)</f>
        <v>0</v>
      </c>
      <c r="BL142" s="15" t="s">
        <v>148</v>
      </c>
      <c r="BM142" s="182" t="s">
        <v>924</v>
      </c>
    </row>
    <row r="143" spans="1:65" s="12" customFormat="1" ht="22.9" customHeight="1" x14ac:dyDescent="0.2">
      <c r="B143" s="155"/>
      <c r="C143" s="156"/>
      <c r="D143" s="157" t="s">
        <v>68</v>
      </c>
      <c r="E143" s="169" t="s">
        <v>633</v>
      </c>
      <c r="F143" s="169" t="s">
        <v>634</v>
      </c>
      <c r="G143" s="156"/>
      <c r="H143" s="156"/>
      <c r="I143" s="159"/>
      <c r="J143" s="170">
        <f>BK143</f>
        <v>0</v>
      </c>
      <c r="K143" s="156"/>
      <c r="L143" s="161"/>
      <c r="M143" s="162"/>
      <c r="N143" s="163"/>
      <c r="O143" s="163"/>
      <c r="P143" s="164">
        <f>SUM(P144:P145)</f>
        <v>0</v>
      </c>
      <c r="Q143" s="163"/>
      <c r="R143" s="164">
        <f>SUM(R144:R145)</f>
        <v>0</v>
      </c>
      <c r="S143" s="163"/>
      <c r="T143" s="165">
        <f>SUM(T144:T145)</f>
        <v>0</v>
      </c>
      <c r="AR143" s="166" t="s">
        <v>161</v>
      </c>
      <c r="AT143" s="167" t="s">
        <v>68</v>
      </c>
      <c r="AU143" s="167" t="s">
        <v>77</v>
      </c>
      <c r="AY143" s="166" t="s">
        <v>141</v>
      </c>
      <c r="BK143" s="168">
        <f>SUM(BK144:BK145)</f>
        <v>0</v>
      </c>
    </row>
    <row r="144" spans="1:65" s="2" customFormat="1" ht="16.5" customHeight="1" x14ac:dyDescent="0.2">
      <c r="A144" s="32"/>
      <c r="B144" s="33"/>
      <c r="C144" s="171" t="s">
        <v>296</v>
      </c>
      <c r="D144" s="171" t="s">
        <v>144</v>
      </c>
      <c r="E144" s="172" t="s">
        <v>640</v>
      </c>
      <c r="F144" s="173" t="s">
        <v>641</v>
      </c>
      <c r="G144" s="174" t="s">
        <v>303</v>
      </c>
      <c r="H144" s="175">
        <v>1</v>
      </c>
      <c r="I144" s="176"/>
      <c r="J144" s="177">
        <f>ROUND(I144*H144,2)</f>
        <v>0</v>
      </c>
      <c r="K144" s="173" t="s">
        <v>19</v>
      </c>
      <c r="L144" s="37"/>
      <c r="M144" s="178" t="s">
        <v>19</v>
      </c>
      <c r="N144" s="179" t="s">
        <v>40</v>
      </c>
      <c r="O144" s="62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82" t="s">
        <v>148</v>
      </c>
      <c r="AT144" s="182" t="s">
        <v>144</v>
      </c>
      <c r="AU144" s="182" t="s">
        <v>79</v>
      </c>
      <c r="AY144" s="15" t="s">
        <v>141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5" t="s">
        <v>77</v>
      </c>
      <c r="BK144" s="183">
        <f>ROUND(I144*H144,2)</f>
        <v>0</v>
      </c>
      <c r="BL144" s="15" t="s">
        <v>148</v>
      </c>
      <c r="BM144" s="182" t="s">
        <v>925</v>
      </c>
    </row>
    <row r="145" spans="1:65" s="2" customFormat="1" ht="16.5" customHeight="1" x14ac:dyDescent="0.2">
      <c r="A145" s="32"/>
      <c r="B145" s="33"/>
      <c r="C145" s="171" t="s">
        <v>300</v>
      </c>
      <c r="D145" s="171" t="s">
        <v>144</v>
      </c>
      <c r="E145" s="172" t="s">
        <v>644</v>
      </c>
      <c r="F145" s="173" t="s">
        <v>645</v>
      </c>
      <c r="G145" s="174" t="s">
        <v>77</v>
      </c>
      <c r="H145" s="175">
        <v>1</v>
      </c>
      <c r="I145" s="176"/>
      <c r="J145" s="177">
        <f>ROUND(I145*H145,2)</f>
        <v>0</v>
      </c>
      <c r="K145" s="173" t="s">
        <v>19</v>
      </c>
      <c r="L145" s="37"/>
      <c r="M145" s="178" t="s">
        <v>19</v>
      </c>
      <c r="N145" s="179" t="s">
        <v>40</v>
      </c>
      <c r="O145" s="62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82" t="s">
        <v>646</v>
      </c>
      <c r="AT145" s="182" t="s">
        <v>144</v>
      </c>
      <c r="AU145" s="182" t="s">
        <v>79</v>
      </c>
      <c r="AY145" s="15" t="s">
        <v>141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5" t="s">
        <v>77</v>
      </c>
      <c r="BK145" s="183">
        <f>ROUND(I145*H145,2)</f>
        <v>0</v>
      </c>
      <c r="BL145" s="15" t="s">
        <v>646</v>
      </c>
      <c r="BM145" s="182" t="s">
        <v>926</v>
      </c>
    </row>
    <row r="146" spans="1:65" s="12" customFormat="1" ht="22.9" customHeight="1" x14ac:dyDescent="0.2">
      <c r="B146" s="155"/>
      <c r="C146" s="156"/>
      <c r="D146" s="157" t="s">
        <v>68</v>
      </c>
      <c r="E146" s="169" t="s">
        <v>652</v>
      </c>
      <c r="F146" s="169" t="s">
        <v>653</v>
      </c>
      <c r="G146" s="156"/>
      <c r="H146" s="156"/>
      <c r="I146" s="159"/>
      <c r="J146" s="170">
        <f>BK146</f>
        <v>0</v>
      </c>
      <c r="K146" s="156"/>
      <c r="L146" s="161"/>
      <c r="M146" s="162"/>
      <c r="N146" s="163"/>
      <c r="O146" s="163"/>
      <c r="P146" s="164">
        <f>P147</f>
        <v>0</v>
      </c>
      <c r="Q146" s="163"/>
      <c r="R146" s="164">
        <f>R147</f>
        <v>0</v>
      </c>
      <c r="S146" s="163"/>
      <c r="T146" s="165">
        <f>T147</f>
        <v>0</v>
      </c>
      <c r="AR146" s="166" t="s">
        <v>161</v>
      </c>
      <c r="AT146" s="167" t="s">
        <v>68</v>
      </c>
      <c r="AU146" s="167" t="s">
        <v>77</v>
      </c>
      <c r="AY146" s="166" t="s">
        <v>141</v>
      </c>
      <c r="BK146" s="168">
        <f>BK147</f>
        <v>0</v>
      </c>
    </row>
    <row r="147" spans="1:65" s="2" customFormat="1" ht="16.5" customHeight="1" x14ac:dyDescent="0.2">
      <c r="A147" s="32"/>
      <c r="B147" s="33"/>
      <c r="C147" s="171" t="s">
        <v>305</v>
      </c>
      <c r="D147" s="171" t="s">
        <v>144</v>
      </c>
      <c r="E147" s="172" t="s">
        <v>655</v>
      </c>
      <c r="F147" s="173" t="s">
        <v>656</v>
      </c>
      <c r="G147" s="174" t="s">
        <v>303</v>
      </c>
      <c r="H147" s="175">
        <v>1</v>
      </c>
      <c r="I147" s="176"/>
      <c r="J147" s="177">
        <f>ROUND(I147*H147,2)</f>
        <v>0</v>
      </c>
      <c r="K147" s="173" t="s">
        <v>19</v>
      </c>
      <c r="L147" s="37"/>
      <c r="M147" s="178" t="s">
        <v>19</v>
      </c>
      <c r="N147" s="179" t="s">
        <v>40</v>
      </c>
      <c r="O147" s="62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82" t="s">
        <v>148</v>
      </c>
      <c r="AT147" s="182" t="s">
        <v>144</v>
      </c>
      <c r="AU147" s="182" t="s">
        <v>79</v>
      </c>
      <c r="AY147" s="15" t="s">
        <v>141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5" t="s">
        <v>77</v>
      </c>
      <c r="BK147" s="183">
        <f>ROUND(I147*H147,2)</f>
        <v>0</v>
      </c>
      <c r="BL147" s="15" t="s">
        <v>148</v>
      </c>
      <c r="BM147" s="182" t="s">
        <v>927</v>
      </c>
    </row>
    <row r="148" spans="1:65" s="12" customFormat="1" ht="22.9" customHeight="1" x14ac:dyDescent="0.2">
      <c r="B148" s="155"/>
      <c r="C148" s="156"/>
      <c r="D148" s="157" t="s">
        <v>68</v>
      </c>
      <c r="E148" s="169" t="s">
        <v>658</v>
      </c>
      <c r="F148" s="169" t="s">
        <v>659</v>
      </c>
      <c r="G148" s="156"/>
      <c r="H148" s="156"/>
      <c r="I148" s="159"/>
      <c r="J148" s="170">
        <f>BK148</f>
        <v>0</v>
      </c>
      <c r="K148" s="156"/>
      <c r="L148" s="161"/>
      <c r="M148" s="162"/>
      <c r="N148" s="163"/>
      <c r="O148" s="163"/>
      <c r="P148" s="164">
        <f>SUM(P149:P150)</f>
        <v>0</v>
      </c>
      <c r="Q148" s="163"/>
      <c r="R148" s="164">
        <f>SUM(R149:R150)</f>
        <v>0</v>
      </c>
      <c r="S148" s="163"/>
      <c r="T148" s="165">
        <f>SUM(T149:T150)</f>
        <v>0</v>
      </c>
      <c r="AR148" s="166" t="s">
        <v>161</v>
      </c>
      <c r="AT148" s="167" t="s">
        <v>68</v>
      </c>
      <c r="AU148" s="167" t="s">
        <v>77</v>
      </c>
      <c r="AY148" s="166" t="s">
        <v>141</v>
      </c>
      <c r="BK148" s="168">
        <f>SUM(BK149:BK150)</f>
        <v>0</v>
      </c>
    </row>
    <row r="149" spans="1:65" s="2" customFormat="1" ht="16.5" customHeight="1" x14ac:dyDescent="0.2">
      <c r="A149" s="32"/>
      <c r="B149" s="33"/>
      <c r="C149" s="171" t="s">
        <v>309</v>
      </c>
      <c r="D149" s="171" t="s">
        <v>144</v>
      </c>
      <c r="E149" s="172" t="s">
        <v>661</v>
      </c>
      <c r="F149" s="173" t="s">
        <v>662</v>
      </c>
      <c r="G149" s="174" t="s">
        <v>303</v>
      </c>
      <c r="H149" s="175">
        <v>1</v>
      </c>
      <c r="I149" s="176"/>
      <c r="J149" s="177">
        <f>ROUND(I149*H149,2)</f>
        <v>0</v>
      </c>
      <c r="K149" s="173" t="s">
        <v>19</v>
      </c>
      <c r="L149" s="37"/>
      <c r="M149" s="178" t="s">
        <v>19</v>
      </c>
      <c r="N149" s="179" t="s">
        <v>40</v>
      </c>
      <c r="O149" s="62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82" t="s">
        <v>148</v>
      </c>
      <c r="AT149" s="182" t="s">
        <v>144</v>
      </c>
      <c r="AU149" s="182" t="s">
        <v>79</v>
      </c>
      <c r="AY149" s="15" t="s">
        <v>141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5" t="s">
        <v>77</v>
      </c>
      <c r="BK149" s="183">
        <f>ROUND(I149*H149,2)</f>
        <v>0</v>
      </c>
      <c r="BL149" s="15" t="s">
        <v>148</v>
      </c>
      <c r="BM149" s="182" t="s">
        <v>928</v>
      </c>
    </row>
    <row r="150" spans="1:65" s="2" customFormat="1" ht="16.5" customHeight="1" x14ac:dyDescent="0.2">
      <c r="A150" s="32"/>
      <c r="B150" s="33"/>
      <c r="C150" s="171" t="s">
        <v>313</v>
      </c>
      <c r="D150" s="171" t="s">
        <v>144</v>
      </c>
      <c r="E150" s="172" t="s">
        <v>665</v>
      </c>
      <c r="F150" s="173" t="s">
        <v>666</v>
      </c>
      <c r="G150" s="174" t="s">
        <v>303</v>
      </c>
      <c r="H150" s="175">
        <v>1</v>
      </c>
      <c r="I150" s="176"/>
      <c r="J150" s="177">
        <f>ROUND(I150*H150,2)</f>
        <v>0</v>
      </c>
      <c r="K150" s="173" t="s">
        <v>19</v>
      </c>
      <c r="L150" s="37"/>
      <c r="M150" s="178" t="s">
        <v>19</v>
      </c>
      <c r="N150" s="179" t="s">
        <v>40</v>
      </c>
      <c r="O150" s="62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82" t="s">
        <v>148</v>
      </c>
      <c r="AT150" s="182" t="s">
        <v>144</v>
      </c>
      <c r="AU150" s="182" t="s">
        <v>79</v>
      </c>
      <c r="AY150" s="15" t="s">
        <v>141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5" t="s">
        <v>77</v>
      </c>
      <c r="BK150" s="183">
        <f>ROUND(I150*H150,2)</f>
        <v>0</v>
      </c>
      <c r="BL150" s="15" t="s">
        <v>148</v>
      </c>
      <c r="BM150" s="182" t="s">
        <v>929</v>
      </c>
    </row>
    <row r="151" spans="1:65" s="12" customFormat="1" ht="22.9" customHeight="1" x14ac:dyDescent="0.2">
      <c r="B151" s="155"/>
      <c r="C151" s="156"/>
      <c r="D151" s="157" t="s">
        <v>68</v>
      </c>
      <c r="E151" s="169" t="s">
        <v>668</v>
      </c>
      <c r="F151" s="169" t="s">
        <v>669</v>
      </c>
      <c r="G151" s="156"/>
      <c r="H151" s="156"/>
      <c r="I151" s="159"/>
      <c r="J151" s="170">
        <f>BK151</f>
        <v>0</v>
      </c>
      <c r="K151" s="156"/>
      <c r="L151" s="161"/>
      <c r="M151" s="162"/>
      <c r="N151" s="163"/>
      <c r="O151" s="163"/>
      <c r="P151" s="164">
        <f>P152</f>
        <v>0</v>
      </c>
      <c r="Q151" s="163"/>
      <c r="R151" s="164">
        <f>R152</f>
        <v>0</v>
      </c>
      <c r="S151" s="163"/>
      <c r="T151" s="165">
        <f>T152</f>
        <v>0</v>
      </c>
      <c r="AR151" s="166" t="s">
        <v>161</v>
      </c>
      <c r="AT151" s="167" t="s">
        <v>68</v>
      </c>
      <c r="AU151" s="167" t="s">
        <v>77</v>
      </c>
      <c r="AY151" s="166" t="s">
        <v>141</v>
      </c>
      <c r="BK151" s="168">
        <f>BK152</f>
        <v>0</v>
      </c>
    </row>
    <row r="152" spans="1:65" s="2" customFormat="1" ht="16.5" customHeight="1" x14ac:dyDescent="0.2">
      <c r="A152" s="32"/>
      <c r="B152" s="33"/>
      <c r="C152" s="171" t="s">
        <v>317</v>
      </c>
      <c r="D152" s="171" t="s">
        <v>144</v>
      </c>
      <c r="E152" s="172" t="s">
        <v>671</v>
      </c>
      <c r="F152" s="173" t="s">
        <v>672</v>
      </c>
      <c r="G152" s="174" t="s">
        <v>303</v>
      </c>
      <c r="H152" s="175">
        <v>1</v>
      </c>
      <c r="I152" s="176"/>
      <c r="J152" s="177">
        <f>ROUND(I152*H152,2)</f>
        <v>0</v>
      </c>
      <c r="K152" s="173" t="s">
        <v>19</v>
      </c>
      <c r="L152" s="37"/>
      <c r="M152" s="199" t="s">
        <v>19</v>
      </c>
      <c r="N152" s="200" t="s">
        <v>40</v>
      </c>
      <c r="O152" s="20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82" t="s">
        <v>148</v>
      </c>
      <c r="AT152" s="182" t="s">
        <v>144</v>
      </c>
      <c r="AU152" s="182" t="s">
        <v>79</v>
      </c>
      <c r="AY152" s="15" t="s">
        <v>141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5" t="s">
        <v>77</v>
      </c>
      <c r="BK152" s="183">
        <f>ROUND(I152*H152,2)</f>
        <v>0</v>
      </c>
      <c r="BL152" s="15" t="s">
        <v>148</v>
      </c>
      <c r="BM152" s="182" t="s">
        <v>930</v>
      </c>
    </row>
    <row r="153" spans="1:65" s="2" customFormat="1" ht="6.95" customHeight="1" x14ac:dyDescent="0.2">
      <c r="A153" s="32"/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37"/>
      <c r="M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</sheetData>
  <sheetProtection algorithmName="SHA-512" hashValue="o759llJQPzmbGn0KmzsOxesJDcRWWHr6qhxZoSzxLctBV1hIquM/hzVZQ93/8fqSMk7u/hDqyCkluA36vVYJCA==" saltValue="lGA3li47POghRA0GMxGkEStGWvruBltDa+HKw7fqc2wl3szaYBvMMZYYzPBDrYLUEcL86PDsM5/wUP9UrbRikA==" spinCount="100000" sheet="1" objects="1" scenarios="1" formatColumns="0" formatRows="0" autoFilter="0"/>
  <autoFilter ref="C93:K152" xr:uid="{00000000-0009-0000-0000-000004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8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5" t="s">
        <v>91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 x14ac:dyDescent="0.2">
      <c r="B4" s="18"/>
      <c r="D4" s="101" t="s">
        <v>92</v>
      </c>
      <c r="L4" s="18"/>
      <c r="M4" s="102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3" t="s">
        <v>16</v>
      </c>
      <c r="L6" s="18"/>
    </row>
    <row r="7" spans="1:46" s="1" customFormat="1" ht="16.5" customHeight="1" x14ac:dyDescent="0.2">
      <c r="B7" s="18"/>
      <c r="E7" s="325" t="str">
        <f>'Rekapitulace stavby'!K6</f>
        <v>Rekonstrukce kuchyně ZŠ Chomutov, Zahradní 5265</v>
      </c>
      <c r="F7" s="326"/>
      <c r="G7" s="326"/>
      <c r="H7" s="326"/>
      <c r="L7" s="18"/>
    </row>
    <row r="8" spans="1:46" s="2" customFormat="1" ht="12" customHeight="1" x14ac:dyDescent="0.2">
      <c r="A8" s="32"/>
      <c r="B8" s="37"/>
      <c r="C8" s="32"/>
      <c r="D8" s="103" t="s">
        <v>93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27" t="s">
        <v>931</v>
      </c>
      <c r="F9" s="328"/>
      <c r="G9" s="328"/>
      <c r="H9" s="328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22. 4. 2022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">
        <v>19</v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5" t="s">
        <v>22</v>
      </c>
      <c r="F15" s="32"/>
      <c r="G15" s="32"/>
      <c r="H15" s="32"/>
      <c r="I15" s="103" t="s">
        <v>27</v>
      </c>
      <c r="J15" s="105" t="s">
        <v>19</v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29" t="str">
        <f>'Rekapitulace stavby'!E14</f>
        <v>Vyplň údaj</v>
      </c>
      <c r="F18" s="330"/>
      <c r="G18" s="330"/>
      <c r="H18" s="330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">
        <v>19</v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5" t="s">
        <v>22</v>
      </c>
      <c r="F21" s="32"/>
      <c r="G21" s="32"/>
      <c r="H21" s="32"/>
      <c r="I21" s="103" t="s">
        <v>27</v>
      </c>
      <c r="J21" s="105" t="s">
        <v>19</v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">
        <v>19</v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5" t="s">
        <v>22</v>
      </c>
      <c r="F24" s="32"/>
      <c r="G24" s="32"/>
      <c r="H24" s="32"/>
      <c r="I24" s="103" t="s">
        <v>27</v>
      </c>
      <c r="J24" s="105" t="s">
        <v>19</v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07"/>
      <c r="B27" s="108"/>
      <c r="C27" s="107"/>
      <c r="D27" s="107"/>
      <c r="E27" s="331" t="s">
        <v>19</v>
      </c>
      <c r="F27" s="331"/>
      <c r="G27" s="331"/>
      <c r="H27" s="33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ROUND(J81,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4" t="s">
        <v>39</v>
      </c>
      <c r="E33" s="103" t="s">
        <v>40</v>
      </c>
      <c r="F33" s="115">
        <f>ROUND((SUM(BE81:BE84)),  2)</f>
        <v>0</v>
      </c>
      <c r="G33" s="32"/>
      <c r="H33" s="32"/>
      <c r="I33" s="116">
        <v>0.21</v>
      </c>
      <c r="J33" s="115">
        <f>ROUND(((SUM(BE81:BE84))*I33),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03" t="s">
        <v>41</v>
      </c>
      <c r="F34" s="115">
        <f>ROUND((SUM(BF81:BF84)),  2)</f>
        <v>0</v>
      </c>
      <c r="G34" s="32"/>
      <c r="H34" s="32"/>
      <c r="I34" s="116">
        <v>0.15</v>
      </c>
      <c r="J34" s="115">
        <f>ROUND(((SUM(BF81:BF84))*I34),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3" t="s">
        <v>42</v>
      </c>
      <c r="F35" s="115">
        <f>ROUND((SUM(BG81:BG84)),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3" t="s">
        <v>43</v>
      </c>
      <c r="F36" s="115">
        <f>ROUND((SUM(BH81:BH84)),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3" t="s">
        <v>44</v>
      </c>
      <c r="F37" s="115">
        <f>ROUND((SUM(BI81:BI84)),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95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32" t="str">
        <f>E7</f>
        <v>Rekonstrukce kuchyně ZŠ Chomutov, Zahradní 5265</v>
      </c>
      <c r="F48" s="333"/>
      <c r="G48" s="333"/>
      <c r="H48" s="333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93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85" t="str">
        <f>E9</f>
        <v>SO 05 - Gastrozařízení</v>
      </c>
      <c r="F50" s="334"/>
      <c r="G50" s="334"/>
      <c r="H50" s="334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22. 4. 2022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 x14ac:dyDescent="0.2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8" t="s">
        <v>96</v>
      </c>
      <c r="D57" s="129"/>
      <c r="E57" s="129"/>
      <c r="F57" s="129"/>
      <c r="G57" s="129"/>
      <c r="H57" s="129"/>
      <c r="I57" s="129"/>
      <c r="J57" s="130" t="s">
        <v>97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J81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98</v>
      </c>
    </row>
    <row r="60" spans="1:47" s="9" customFormat="1" ht="24.95" customHeight="1" x14ac:dyDescent="0.2">
      <c r="B60" s="132"/>
      <c r="C60" s="133"/>
      <c r="D60" s="134" t="s">
        <v>932</v>
      </c>
      <c r="E60" s="135"/>
      <c r="F60" s="135"/>
      <c r="G60" s="135"/>
      <c r="H60" s="135"/>
      <c r="I60" s="135"/>
      <c r="J60" s="136">
        <f>J82</f>
        <v>0</v>
      </c>
      <c r="K60" s="133"/>
      <c r="L60" s="137"/>
    </row>
    <row r="61" spans="1:47" s="10" customFormat="1" ht="19.899999999999999" customHeight="1" x14ac:dyDescent="0.2">
      <c r="B61" s="138"/>
      <c r="C61" s="139"/>
      <c r="D61" s="140" t="s">
        <v>933</v>
      </c>
      <c r="E61" s="141"/>
      <c r="F61" s="141"/>
      <c r="G61" s="141"/>
      <c r="H61" s="141"/>
      <c r="I61" s="141"/>
      <c r="J61" s="142">
        <f>J83</f>
        <v>0</v>
      </c>
      <c r="K61" s="139"/>
      <c r="L61" s="143"/>
    </row>
    <row r="62" spans="1:47" s="2" customFormat="1" ht="21.75" customHeight="1" x14ac:dyDescent="0.2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 x14ac:dyDescent="0.2">
      <c r="A63" s="32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10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 x14ac:dyDescent="0.2">
      <c r="A67" s="3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 x14ac:dyDescent="0.2">
      <c r="A68" s="32"/>
      <c r="B68" s="33"/>
      <c r="C68" s="21" t="s">
        <v>126</v>
      </c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 x14ac:dyDescent="0.2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 x14ac:dyDescent="0.2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 x14ac:dyDescent="0.2">
      <c r="A71" s="32"/>
      <c r="B71" s="33"/>
      <c r="C71" s="34"/>
      <c r="D71" s="34"/>
      <c r="E71" s="332" t="str">
        <f>E7</f>
        <v>Rekonstrukce kuchyně ZŠ Chomutov, Zahradní 5265</v>
      </c>
      <c r="F71" s="333"/>
      <c r="G71" s="333"/>
      <c r="H71" s="333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93</v>
      </c>
      <c r="D72" s="34"/>
      <c r="E72" s="34"/>
      <c r="F72" s="34"/>
      <c r="G72" s="34"/>
      <c r="H72" s="34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4"/>
      <c r="D73" s="34"/>
      <c r="E73" s="285" t="str">
        <f>E9</f>
        <v>SO 05 - Gastrozařízení</v>
      </c>
      <c r="F73" s="334"/>
      <c r="G73" s="334"/>
      <c r="H73" s="33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21</v>
      </c>
      <c r="D75" s="34"/>
      <c r="E75" s="34"/>
      <c r="F75" s="25" t="str">
        <f>F12</f>
        <v xml:space="preserve"> </v>
      </c>
      <c r="G75" s="34"/>
      <c r="H75" s="34"/>
      <c r="I75" s="27" t="s">
        <v>23</v>
      </c>
      <c r="J75" s="57" t="str">
        <f>IF(J12="","",J12)</f>
        <v>22. 4. 2022</v>
      </c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2" customHeight="1" x14ac:dyDescent="0.2">
      <c r="A77" s="32"/>
      <c r="B77" s="33"/>
      <c r="C77" s="27" t="s">
        <v>25</v>
      </c>
      <c r="D77" s="34"/>
      <c r="E77" s="34"/>
      <c r="F77" s="25" t="str">
        <f>E15</f>
        <v xml:space="preserve"> </v>
      </c>
      <c r="G77" s="34"/>
      <c r="H77" s="34"/>
      <c r="I77" s="27" t="s">
        <v>30</v>
      </c>
      <c r="J77" s="30" t="str">
        <f>E21</f>
        <v xml:space="preserve"> 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2" customHeight="1" x14ac:dyDescent="0.2">
      <c r="A78" s="32"/>
      <c r="B78" s="33"/>
      <c r="C78" s="27" t="s">
        <v>28</v>
      </c>
      <c r="D78" s="34"/>
      <c r="E78" s="34"/>
      <c r="F78" s="25" t="str">
        <f>IF(E18="","",E18)</f>
        <v>Vyplň údaj</v>
      </c>
      <c r="G78" s="34"/>
      <c r="H78" s="34"/>
      <c r="I78" s="27" t="s">
        <v>32</v>
      </c>
      <c r="J78" s="30" t="str">
        <f>E24</f>
        <v xml:space="preserve"> </v>
      </c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 x14ac:dyDescent="0.2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 x14ac:dyDescent="0.2">
      <c r="A80" s="144"/>
      <c r="B80" s="145"/>
      <c r="C80" s="146" t="s">
        <v>127</v>
      </c>
      <c r="D80" s="147" t="s">
        <v>54</v>
      </c>
      <c r="E80" s="147" t="s">
        <v>50</v>
      </c>
      <c r="F80" s="147" t="s">
        <v>51</v>
      </c>
      <c r="G80" s="147" t="s">
        <v>128</v>
      </c>
      <c r="H80" s="147" t="s">
        <v>129</v>
      </c>
      <c r="I80" s="147" t="s">
        <v>130</v>
      </c>
      <c r="J80" s="147" t="s">
        <v>97</v>
      </c>
      <c r="K80" s="148" t="s">
        <v>131</v>
      </c>
      <c r="L80" s="149"/>
      <c r="M80" s="66" t="s">
        <v>19</v>
      </c>
      <c r="N80" s="67" t="s">
        <v>39</v>
      </c>
      <c r="O80" s="67" t="s">
        <v>132</v>
      </c>
      <c r="P80" s="67" t="s">
        <v>133</v>
      </c>
      <c r="Q80" s="67" t="s">
        <v>134</v>
      </c>
      <c r="R80" s="67" t="s">
        <v>135</v>
      </c>
      <c r="S80" s="67" t="s">
        <v>136</v>
      </c>
      <c r="T80" s="68" t="s">
        <v>137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</row>
    <row r="81" spans="1:65" s="2" customFormat="1" ht="22.9" customHeight="1" x14ac:dyDescent="0.25">
      <c r="A81" s="32"/>
      <c r="B81" s="33"/>
      <c r="C81" s="73" t="s">
        <v>138</v>
      </c>
      <c r="D81" s="34"/>
      <c r="E81" s="34"/>
      <c r="F81" s="34"/>
      <c r="G81" s="34"/>
      <c r="H81" s="34"/>
      <c r="I81" s="34"/>
      <c r="J81" s="150">
        <f>BK81</f>
        <v>0</v>
      </c>
      <c r="K81" s="34"/>
      <c r="L81" s="37"/>
      <c r="M81" s="69"/>
      <c r="N81" s="151"/>
      <c r="O81" s="70"/>
      <c r="P81" s="152">
        <f>P82</f>
        <v>0</v>
      </c>
      <c r="Q81" s="70"/>
      <c r="R81" s="152">
        <f>R82</f>
        <v>0</v>
      </c>
      <c r="S81" s="70"/>
      <c r="T81" s="153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68</v>
      </c>
      <c r="AU81" s="15" t="s">
        <v>98</v>
      </c>
      <c r="BK81" s="154">
        <f>BK82</f>
        <v>0</v>
      </c>
    </row>
    <row r="82" spans="1:65" s="12" customFormat="1" ht="25.9" customHeight="1" x14ac:dyDescent="0.2">
      <c r="B82" s="155"/>
      <c r="C82" s="156"/>
      <c r="D82" s="157" t="s">
        <v>68</v>
      </c>
      <c r="E82" s="158" t="s">
        <v>353</v>
      </c>
      <c r="F82" s="158" t="s">
        <v>353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AR82" s="166" t="s">
        <v>79</v>
      </c>
      <c r="AT82" s="167" t="s">
        <v>68</v>
      </c>
      <c r="AU82" s="167" t="s">
        <v>69</v>
      </c>
      <c r="AY82" s="166" t="s">
        <v>141</v>
      </c>
      <c r="BK82" s="168">
        <f>BK83</f>
        <v>0</v>
      </c>
    </row>
    <row r="83" spans="1:65" s="12" customFormat="1" ht="22.9" customHeight="1" x14ac:dyDescent="0.2">
      <c r="B83" s="155"/>
      <c r="C83" s="156"/>
      <c r="D83" s="157" t="s">
        <v>68</v>
      </c>
      <c r="E83" s="169" t="s">
        <v>934</v>
      </c>
      <c r="F83" s="169" t="s">
        <v>935</v>
      </c>
      <c r="G83" s="156"/>
      <c r="H83" s="156"/>
      <c r="I83" s="159"/>
      <c r="J83" s="170">
        <f>BK83</f>
        <v>0</v>
      </c>
      <c r="K83" s="156"/>
      <c r="L83" s="161"/>
      <c r="M83" s="162"/>
      <c r="N83" s="163"/>
      <c r="O83" s="163"/>
      <c r="P83" s="164">
        <f>P84</f>
        <v>0</v>
      </c>
      <c r="Q83" s="163"/>
      <c r="R83" s="164">
        <f>R84</f>
        <v>0</v>
      </c>
      <c r="S83" s="163"/>
      <c r="T83" s="165">
        <f>T84</f>
        <v>0</v>
      </c>
      <c r="AR83" s="166" t="s">
        <v>79</v>
      </c>
      <c r="AT83" s="167" t="s">
        <v>68</v>
      </c>
      <c r="AU83" s="167" t="s">
        <v>77</v>
      </c>
      <c r="AY83" s="166" t="s">
        <v>141</v>
      </c>
      <c r="BK83" s="168">
        <f>BK84</f>
        <v>0</v>
      </c>
    </row>
    <row r="84" spans="1:65" s="2" customFormat="1" ht="16.5" customHeight="1" x14ac:dyDescent="0.2">
      <c r="A84" s="32"/>
      <c r="B84" s="33"/>
      <c r="C84" s="171" t="s">
        <v>77</v>
      </c>
      <c r="D84" s="171" t="s">
        <v>144</v>
      </c>
      <c r="E84" s="172" t="s">
        <v>936</v>
      </c>
      <c r="F84" s="173" t="s">
        <v>937</v>
      </c>
      <c r="G84" s="174" t="s">
        <v>938</v>
      </c>
      <c r="H84" s="175">
        <v>1</v>
      </c>
      <c r="I84" s="176"/>
      <c r="J84" s="177">
        <f>ROUND(I84*H84,2)</f>
        <v>0</v>
      </c>
      <c r="K84" s="173" t="s">
        <v>19</v>
      </c>
      <c r="L84" s="37"/>
      <c r="M84" s="199" t="s">
        <v>19</v>
      </c>
      <c r="N84" s="200" t="s">
        <v>40</v>
      </c>
      <c r="O84" s="201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82" t="s">
        <v>208</v>
      </c>
      <c r="AT84" s="182" t="s">
        <v>144</v>
      </c>
      <c r="AU84" s="182" t="s">
        <v>79</v>
      </c>
      <c r="AY84" s="15" t="s">
        <v>141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5" t="s">
        <v>77</v>
      </c>
      <c r="BK84" s="183">
        <f>ROUND(I84*H84,2)</f>
        <v>0</v>
      </c>
      <c r="BL84" s="15" t="s">
        <v>208</v>
      </c>
      <c r="BM84" s="182" t="s">
        <v>939</v>
      </c>
    </row>
    <row r="85" spans="1:65" s="2" customFormat="1" ht="6.95" customHeight="1" x14ac:dyDescent="0.2">
      <c r="A85" s="32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Z/UZhuW8kIGslCOOv5tjAU1t++j0bkZlOOYD6vmQcxV44uTZ7jKgi76t18noCZmQfRGPcnGulNwna23PEvh9/A==" saltValue="6YD+/dZwXkzIfGQs0In9jywvidhrTJ9GeiLQRAU1nvLYuhgQ3AaM1UoV3MRb4dPLfDN5s41rxBoMvsF3w/oaRA==" spinCount="100000" sheet="1" objects="1" scenarios="1" formatColumns="0" formatRows="0" autoFilter="0"/>
  <autoFilter ref="C80:K84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s="1" customFormat="1" ht="37.5" customHeight="1" x14ac:dyDescent="0.2"/>
    <row r="2" spans="2:11" s="1" customFormat="1" ht="7.5" customHeight="1" x14ac:dyDescent="0.2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3" customFormat="1" ht="45" customHeight="1" x14ac:dyDescent="0.2">
      <c r="B3" s="208"/>
      <c r="C3" s="336" t="s">
        <v>940</v>
      </c>
      <c r="D3" s="336"/>
      <c r="E3" s="336"/>
      <c r="F3" s="336"/>
      <c r="G3" s="336"/>
      <c r="H3" s="336"/>
      <c r="I3" s="336"/>
      <c r="J3" s="336"/>
      <c r="K3" s="209"/>
    </row>
    <row r="4" spans="2:11" s="1" customFormat="1" ht="25.5" customHeight="1" x14ac:dyDescent="0.3">
      <c r="B4" s="210"/>
      <c r="C4" s="341" t="s">
        <v>941</v>
      </c>
      <c r="D4" s="341"/>
      <c r="E4" s="341"/>
      <c r="F4" s="341"/>
      <c r="G4" s="341"/>
      <c r="H4" s="341"/>
      <c r="I4" s="341"/>
      <c r="J4" s="341"/>
      <c r="K4" s="211"/>
    </row>
    <row r="5" spans="2:11" s="1" customFormat="1" ht="5.25" customHeight="1" x14ac:dyDescent="0.2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 x14ac:dyDescent="0.2">
      <c r="B6" s="210"/>
      <c r="C6" s="340" t="s">
        <v>942</v>
      </c>
      <c r="D6" s="340"/>
      <c r="E6" s="340"/>
      <c r="F6" s="340"/>
      <c r="G6" s="340"/>
      <c r="H6" s="340"/>
      <c r="I6" s="340"/>
      <c r="J6" s="340"/>
      <c r="K6" s="211"/>
    </row>
    <row r="7" spans="2:11" s="1" customFormat="1" ht="15" customHeight="1" x14ac:dyDescent="0.2">
      <c r="B7" s="214"/>
      <c r="C7" s="340" t="s">
        <v>943</v>
      </c>
      <c r="D7" s="340"/>
      <c r="E7" s="340"/>
      <c r="F7" s="340"/>
      <c r="G7" s="340"/>
      <c r="H7" s="340"/>
      <c r="I7" s="340"/>
      <c r="J7" s="340"/>
      <c r="K7" s="211"/>
    </row>
    <row r="8" spans="2:11" s="1" customFormat="1" ht="12.75" customHeight="1" x14ac:dyDescent="0.2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 x14ac:dyDescent="0.2">
      <c r="B9" s="214"/>
      <c r="C9" s="340" t="s">
        <v>944</v>
      </c>
      <c r="D9" s="340"/>
      <c r="E9" s="340"/>
      <c r="F9" s="340"/>
      <c r="G9" s="340"/>
      <c r="H9" s="340"/>
      <c r="I9" s="340"/>
      <c r="J9" s="340"/>
      <c r="K9" s="211"/>
    </row>
    <row r="10" spans="2:11" s="1" customFormat="1" ht="15" customHeight="1" x14ac:dyDescent="0.2">
      <c r="B10" s="214"/>
      <c r="C10" s="213"/>
      <c r="D10" s="340" t="s">
        <v>945</v>
      </c>
      <c r="E10" s="340"/>
      <c r="F10" s="340"/>
      <c r="G10" s="340"/>
      <c r="H10" s="340"/>
      <c r="I10" s="340"/>
      <c r="J10" s="340"/>
      <c r="K10" s="211"/>
    </row>
    <row r="11" spans="2:11" s="1" customFormat="1" ht="15" customHeight="1" x14ac:dyDescent="0.2">
      <c r="B11" s="214"/>
      <c r="C11" s="215"/>
      <c r="D11" s="340" t="s">
        <v>946</v>
      </c>
      <c r="E11" s="340"/>
      <c r="F11" s="340"/>
      <c r="G11" s="340"/>
      <c r="H11" s="340"/>
      <c r="I11" s="340"/>
      <c r="J11" s="340"/>
      <c r="K11" s="211"/>
    </row>
    <row r="12" spans="2:11" s="1" customFormat="1" ht="15" customHeight="1" x14ac:dyDescent="0.2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 x14ac:dyDescent="0.2">
      <c r="B13" s="214"/>
      <c r="C13" s="215"/>
      <c r="D13" s="216" t="s">
        <v>947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 x14ac:dyDescent="0.2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 x14ac:dyDescent="0.2">
      <c r="B15" s="214"/>
      <c r="C15" s="215"/>
      <c r="D15" s="340" t="s">
        <v>948</v>
      </c>
      <c r="E15" s="340"/>
      <c r="F15" s="340"/>
      <c r="G15" s="340"/>
      <c r="H15" s="340"/>
      <c r="I15" s="340"/>
      <c r="J15" s="340"/>
      <c r="K15" s="211"/>
    </row>
    <row r="16" spans="2:11" s="1" customFormat="1" ht="15" customHeight="1" x14ac:dyDescent="0.2">
      <c r="B16" s="214"/>
      <c r="C16" s="215"/>
      <c r="D16" s="340" t="s">
        <v>949</v>
      </c>
      <c r="E16" s="340"/>
      <c r="F16" s="340"/>
      <c r="G16" s="340"/>
      <c r="H16" s="340"/>
      <c r="I16" s="340"/>
      <c r="J16" s="340"/>
      <c r="K16" s="211"/>
    </row>
    <row r="17" spans="2:11" s="1" customFormat="1" ht="15" customHeight="1" x14ac:dyDescent="0.2">
      <c r="B17" s="214"/>
      <c r="C17" s="215"/>
      <c r="D17" s="340" t="s">
        <v>950</v>
      </c>
      <c r="E17" s="340"/>
      <c r="F17" s="340"/>
      <c r="G17" s="340"/>
      <c r="H17" s="340"/>
      <c r="I17" s="340"/>
      <c r="J17" s="340"/>
      <c r="K17" s="211"/>
    </row>
    <row r="18" spans="2:11" s="1" customFormat="1" ht="15" customHeight="1" x14ac:dyDescent="0.2">
      <c r="B18" s="214"/>
      <c r="C18" s="215"/>
      <c r="D18" s="215"/>
      <c r="E18" s="217" t="s">
        <v>76</v>
      </c>
      <c r="F18" s="340" t="s">
        <v>951</v>
      </c>
      <c r="G18" s="340"/>
      <c r="H18" s="340"/>
      <c r="I18" s="340"/>
      <c r="J18" s="340"/>
      <c r="K18" s="211"/>
    </row>
    <row r="19" spans="2:11" s="1" customFormat="1" ht="15" customHeight="1" x14ac:dyDescent="0.2">
      <c r="B19" s="214"/>
      <c r="C19" s="215"/>
      <c r="D19" s="215"/>
      <c r="E19" s="217" t="s">
        <v>952</v>
      </c>
      <c r="F19" s="340" t="s">
        <v>953</v>
      </c>
      <c r="G19" s="340"/>
      <c r="H19" s="340"/>
      <c r="I19" s="340"/>
      <c r="J19" s="340"/>
      <c r="K19" s="211"/>
    </row>
    <row r="20" spans="2:11" s="1" customFormat="1" ht="15" customHeight="1" x14ac:dyDescent="0.2">
      <c r="B20" s="214"/>
      <c r="C20" s="215"/>
      <c r="D20" s="215"/>
      <c r="E20" s="217" t="s">
        <v>954</v>
      </c>
      <c r="F20" s="340" t="s">
        <v>955</v>
      </c>
      <c r="G20" s="340"/>
      <c r="H20" s="340"/>
      <c r="I20" s="340"/>
      <c r="J20" s="340"/>
      <c r="K20" s="211"/>
    </row>
    <row r="21" spans="2:11" s="1" customFormat="1" ht="15" customHeight="1" x14ac:dyDescent="0.2">
      <c r="B21" s="214"/>
      <c r="C21" s="215"/>
      <c r="D21" s="215"/>
      <c r="E21" s="217" t="s">
        <v>956</v>
      </c>
      <c r="F21" s="340" t="s">
        <v>957</v>
      </c>
      <c r="G21" s="340"/>
      <c r="H21" s="340"/>
      <c r="I21" s="340"/>
      <c r="J21" s="340"/>
      <c r="K21" s="211"/>
    </row>
    <row r="22" spans="2:11" s="1" customFormat="1" ht="15" customHeight="1" x14ac:dyDescent="0.2">
      <c r="B22" s="214"/>
      <c r="C22" s="215"/>
      <c r="D22" s="215"/>
      <c r="E22" s="217" t="s">
        <v>958</v>
      </c>
      <c r="F22" s="340" t="s">
        <v>959</v>
      </c>
      <c r="G22" s="340"/>
      <c r="H22" s="340"/>
      <c r="I22" s="340"/>
      <c r="J22" s="340"/>
      <c r="K22" s="211"/>
    </row>
    <row r="23" spans="2:11" s="1" customFormat="1" ht="15" customHeight="1" x14ac:dyDescent="0.2">
      <c r="B23" s="214"/>
      <c r="C23" s="215"/>
      <c r="D23" s="215"/>
      <c r="E23" s="217" t="s">
        <v>960</v>
      </c>
      <c r="F23" s="340" t="s">
        <v>961</v>
      </c>
      <c r="G23" s="340"/>
      <c r="H23" s="340"/>
      <c r="I23" s="340"/>
      <c r="J23" s="340"/>
      <c r="K23" s="211"/>
    </row>
    <row r="24" spans="2:11" s="1" customFormat="1" ht="12.75" customHeight="1" x14ac:dyDescent="0.2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 x14ac:dyDescent="0.2">
      <c r="B25" s="214"/>
      <c r="C25" s="340" t="s">
        <v>962</v>
      </c>
      <c r="D25" s="340"/>
      <c r="E25" s="340"/>
      <c r="F25" s="340"/>
      <c r="G25" s="340"/>
      <c r="H25" s="340"/>
      <c r="I25" s="340"/>
      <c r="J25" s="340"/>
      <c r="K25" s="211"/>
    </row>
    <row r="26" spans="2:11" s="1" customFormat="1" ht="15" customHeight="1" x14ac:dyDescent="0.2">
      <c r="B26" s="214"/>
      <c r="C26" s="340" t="s">
        <v>963</v>
      </c>
      <c r="D26" s="340"/>
      <c r="E26" s="340"/>
      <c r="F26" s="340"/>
      <c r="G26" s="340"/>
      <c r="H26" s="340"/>
      <c r="I26" s="340"/>
      <c r="J26" s="340"/>
      <c r="K26" s="211"/>
    </row>
    <row r="27" spans="2:11" s="1" customFormat="1" ht="15" customHeight="1" x14ac:dyDescent="0.2">
      <c r="B27" s="214"/>
      <c r="C27" s="213"/>
      <c r="D27" s="340" t="s">
        <v>964</v>
      </c>
      <c r="E27" s="340"/>
      <c r="F27" s="340"/>
      <c r="G27" s="340"/>
      <c r="H27" s="340"/>
      <c r="I27" s="340"/>
      <c r="J27" s="340"/>
      <c r="K27" s="211"/>
    </row>
    <row r="28" spans="2:11" s="1" customFormat="1" ht="15" customHeight="1" x14ac:dyDescent="0.2">
      <c r="B28" s="214"/>
      <c r="C28" s="215"/>
      <c r="D28" s="340" t="s">
        <v>965</v>
      </c>
      <c r="E28" s="340"/>
      <c r="F28" s="340"/>
      <c r="G28" s="340"/>
      <c r="H28" s="340"/>
      <c r="I28" s="340"/>
      <c r="J28" s="340"/>
      <c r="K28" s="211"/>
    </row>
    <row r="29" spans="2:11" s="1" customFormat="1" ht="12.75" customHeight="1" x14ac:dyDescent="0.2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 x14ac:dyDescent="0.2">
      <c r="B30" s="214"/>
      <c r="C30" s="215"/>
      <c r="D30" s="340" t="s">
        <v>966</v>
      </c>
      <c r="E30" s="340"/>
      <c r="F30" s="340"/>
      <c r="G30" s="340"/>
      <c r="H30" s="340"/>
      <c r="I30" s="340"/>
      <c r="J30" s="340"/>
      <c r="K30" s="211"/>
    </row>
    <row r="31" spans="2:11" s="1" customFormat="1" ht="15" customHeight="1" x14ac:dyDescent="0.2">
      <c r="B31" s="214"/>
      <c r="C31" s="215"/>
      <c r="D31" s="340" t="s">
        <v>967</v>
      </c>
      <c r="E31" s="340"/>
      <c r="F31" s="340"/>
      <c r="G31" s="340"/>
      <c r="H31" s="340"/>
      <c r="I31" s="340"/>
      <c r="J31" s="340"/>
      <c r="K31" s="211"/>
    </row>
    <row r="32" spans="2:11" s="1" customFormat="1" ht="12.75" customHeight="1" x14ac:dyDescent="0.2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 x14ac:dyDescent="0.2">
      <c r="B33" s="214"/>
      <c r="C33" s="215"/>
      <c r="D33" s="340" t="s">
        <v>968</v>
      </c>
      <c r="E33" s="340"/>
      <c r="F33" s="340"/>
      <c r="G33" s="340"/>
      <c r="H33" s="340"/>
      <c r="I33" s="340"/>
      <c r="J33" s="340"/>
      <c r="K33" s="211"/>
    </row>
    <row r="34" spans="2:11" s="1" customFormat="1" ht="15" customHeight="1" x14ac:dyDescent="0.2">
      <c r="B34" s="214"/>
      <c r="C34" s="215"/>
      <c r="D34" s="340" t="s">
        <v>969</v>
      </c>
      <c r="E34" s="340"/>
      <c r="F34" s="340"/>
      <c r="G34" s="340"/>
      <c r="H34" s="340"/>
      <c r="I34" s="340"/>
      <c r="J34" s="340"/>
      <c r="K34" s="211"/>
    </row>
    <row r="35" spans="2:11" s="1" customFormat="1" ht="15" customHeight="1" x14ac:dyDescent="0.2">
      <c r="B35" s="214"/>
      <c r="C35" s="215"/>
      <c r="D35" s="340" t="s">
        <v>970</v>
      </c>
      <c r="E35" s="340"/>
      <c r="F35" s="340"/>
      <c r="G35" s="340"/>
      <c r="H35" s="340"/>
      <c r="I35" s="340"/>
      <c r="J35" s="340"/>
      <c r="K35" s="211"/>
    </row>
    <row r="36" spans="2:11" s="1" customFormat="1" ht="15" customHeight="1" x14ac:dyDescent="0.2">
      <c r="B36" s="214"/>
      <c r="C36" s="215"/>
      <c r="D36" s="213"/>
      <c r="E36" s="216" t="s">
        <v>127</v>
      </c>
      <c r="F36" s="213"/>
      <c r="G36" s="340" t="s">
        <v>971</v>
      </c>
      <c r="H36" s="340"/>
      <c r="I36" s="340"/>
      <c r="J36" s="340"/>
      <c r="K36" s="211"/>
    </row>
    <row r="37" spans="2:11" s="1" customFormat="1" ht="30.75" customHeight="1" x14ac:dyDescent="0.2">
      <c r="B37" s="214"/>
      <c r="C37" s="215"/>
      <c r="D37" s="213"/>
      <c r="E37" s="216" t="s">
        <v>972</v>
      </c>
      <c r="F37" s="213"/>
      <c r="G37" s="340" t="s">
        <v>973</v>
      </c>
      <c r="H37" s="340"/>
      <c r="I37" s="340"/>
      <c r="J37" s="340"/>
      <c r="K37" s="211"/>
    </row>
    <row r="38" spans="2:11" s="1" customFormat="1" ht="15" customHeight="1" x14ac:dyDescent="0.2">
      <c r="B38" s="214"/>
      <c r="C38" s="215"/>
      <c r="D38" s="213"/>
      <c r="E38" s="216" t="s">
        <v>50</v>
      </c>
      <c r="F38" s="213"/>
      <c r="G38" s="340" t="s">
        <v>974</v>
      </c>
      <c r="H38" s="340"/>
      <c r="I38" s="340"/>
      <c r="J38" s="340"/>
      <c r="K38" s="211"/>
    </row>
    <row r="39" spans="2:11" s="1" customFormat="1" ht="15" customHeight="1" x14ac:dyDescent="0.2">
      <c r="B39" s="214"/>
      <c r="C39" s="215"/>
      <c r="D39" s="213"/>
      <c r="E39" s="216" t="s">
        <v>51</v>
      </c>
      <c r="F39" s="213"/>
      <c r="G39" s="340" t="s">
        <v>975</v>
      </c>
      <c r="H39" s="340"/>
      <c r="I39" s="340"/>
      <c r="J39" s="340"/>
      <c r="K39" s="211"/>
    </row>
    <row r="40" spans="2:11" s="1" customFormat="1" ht="15" customHeight="1" x14ac:dyDescent="0.2">
      <c r="B40" s="214"/>
      <c r="C40" s="215"/>
      <c r="D40" s="213"/>
      <c r="E40" s="216" t="s">
        <v>128</v>
      </c>
      <c r="F40" s="213"/>
      <c r="G40" s="340" t="s">
        <v>976</v>
      </c>
      <c r="H40" s="340"/>
      <c r="I40" s="340"/>
      <c r="J40" s="340"/>
      <c r="K40" s="211"/>
    </row>
    <row r="41" spans="2:11" s="1" customFormat="1" ht="15" customHeight="1" x14ac:dyDescent="0.2">
      <c r="B41" s="214"/>
      <c r="C41" s="215"/>
      <c r="D41" s="213"/>
      <c r="E41" s="216" t="s">
        <v>129</v>
      </c>
      <c r="F41" s="213"/>
      <c r="G41" s="340" t="s">
        <v>977</v>
      </c>
      <c r="H41" s="340"/>
      <c r="I41" s="340"/>
      <c r="J41" s="340"/>
      <c r="K41" s="211"/>
    </row>
    <row r="42" spans="2:11" s="1" customFormat="1" ht="15" customHeight="1" x14ac:dyDescent="0.2">
      <c r="B42" s="214"/>
      <c r="C42" s="215"/>
      <c r="D42" s="213"/>
      <c r="E42" s="216" t="s">
        <v>978</v>
      </c>
      <c r="F42" s="213"/>
      <c r="G42" s="340" t="s">
        <v>979</v>
      </c>
      <c r="H42" s="340"/>
      <c r="I42" s="340"/>
      <c r="J42" s="340"/>
      <c r="K42" s="211"/>
    </row>
    <row r="43" spans="2:11" s="1" customFormat="1" ht="15" customHeight="1" x14ac:dyDescent="0.2">
      <c r="B43" s="214"/>
      <c r="C43" s="215"/>
      <c r="D43" s="213"/>
      <c r="E43" s="216"/>
      <c r="F43" s="213"/>
      <c r="G43" s="340" t="s">
        <v>980</v>
      </c>
      <c r="H43" s="340"/>
      <c r="I43" s="340"/>
      <c r="J43" s="340"/>
      <c r="K43" s="211"/>
    </row>
    <row r="44" spans="2:11" s="1" customFormat="1" ht="15" customHeight="1" x14ac:dyDescent="0.2">
      <c r="B44" s="214"/>
      <c r="C44" s="215"/>
      <c r="D44" s="213"/>
      <c r="E44" s="216" t="s">
        <v>981</v>
      </c>
      <c r="F44" s="213"/>
      <c r="G44" s="340" t="s">
        <v>982</v>
      </c>
      <c r="H44" s="340"/>
      <c r="I44" s="340"/>
      <c r="J44" s="340"/>
      <c r="K44" s="211"/>
    </row>
    <row r="45" spans="2:11" s="1" customFormat="1" ht="15" customHeight="1" x14ac:dyDescent="0.2">
      <c r="B45" s="214"/>
      <c r="C45" s="215"/>
      <c r="D45" s="213"/>
      <c r="E45" s="216" t="s">
        <v>131</v>
      </c>
      <c r="F45" s="213"/>
      <c r="G45" s="340" t="s">
        <v>983</v>
      </c>
      <c r="H45" s="340"/>
      <c r="I45" s="340"/>
      <c r="J45" s="340"/>
      <c r="K45" s="211"/>
    </row>
    <row r="46" spans="2:11" s="1" customFormat="1" ht="12.75" customHeight="1" x14ac:dyDescent="0.2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 x14ac:dyDescent="0.2">
      <c r="B47" s="214"/>
      <c r="C47" s="215"/>
      <c r="D47" s="340" t="s">
        <v>984</v>
      </c>
      <c r="E47" s="340"/>
      <c r="F47" s="340"/>
      <c r="G47" s="340"/>
      <c r="H47" s="340"/>
      <c r="I47" s="340"/>
      <c r="J47" s="340"/>
      <c r="K47" s="211"/>
    </row>
    <row r="48" spans="2:11" s="1" customFormat="1" ht="15" customHeight="1" x14ac:dyDescent="0.2">
      <c r="B48" s="214"/>
      <c r="C48" s="215"/>
      <c r="D48" s="215"/>
      <c r="E48" s="340" t="s">
        <v>985</v>
      </c>
      <c r="F48" s="340"/>
      <c r="G48" s="340"/>
      <c r="H48" s="340"/>
      <c r="I48" s="340"/>
      <c r="J48" s="340"/>
      <c r="K48" s="211"/>
    </row>
    <row r="49" spans="2:11" s="1" customFormat="1" ht="15" customHeight="1" x14ac:dyDescent="0.2">
      <c r="B49" s="214"/>
      <c r="C49" s="215"/>
      <c r="D49" s="215"/>
      <c r="E49" s="340" t="s">
        <v>986</v>
      </c>
      <c r="F49" s="340"/>
      <c r="G49" s="340"/>
      <c r="H49" s="340"/>
      <c r="I49" s="340"/>
      <c r="J49" s="340"/>
      <c r="K49" s="211"/>
    </row>
    <row r="50" spans="2:11" s="1" customFormat="1" ht="15" customHeight="1" x14ac:dyDescent="0.2">
      <c r="B50" s="214"/>
      <c r="C50" s="215"/>
      <c r="D50" s="215"/>
      <c r="E50" s="340" t="s">
        <v>987</v>
      </c>
      <c r="F50" s="340"/>
      <c r="G50" s="340"/>
      <c r="H50" s="340"/>
      <c r="I50" s="340"/>
      <c r="J50" s="340"/>
      <c r="K50" s="211"/>
    </row>
    <row r="51" spans="2:11" s="1" customFormat="1" ht="15" customHeight="1" x14ac:dyDescent="0.2">
      <c r="B51" s="214"/>
      <c r="C51" s="215"/>
      <c r="D51" s="340" t="s">
        <v>988</v>
      </c>
      <c r="E51" s="340"/>
      <c r="F51" s="340"/>
      <c r="G51" s="340"/>
      <c r="H51" s="340"/>
      <c r="I51" s="340"/>
      <c r="J51" s="340"/>
      <c r="K51" s="211"/>
    </row>
    <row r="52" spans="2:11" s="1" customFormat="1" ht="25.5" customHeight="1" x14ac:dyDescent="0.3">
      <c r="B52" s="210"/>
      <c r="C52" s="341" t="s">
        <v>989</v>
      </c>
      <c r="D52" s="341"/>
      <c r="E52" s="341"/>
      <c r="F52" s="341"/>
      <c r="G52" s="341"/>
      <c r="H52" s="341"/>
      <c r="I52" s="341"/>
      <c r="J52" s="341"/>
      <c r="K52" s="211"/>
    </row>
    <row r="53" spans="2:11" s="1" customFormat="1" ht="5.25" customHeight="1" x14ac:dyDescent="0.2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 x14ac:dyDescent="0.2">
      <c r="B54" s="210"/>
      <c r="C54" s="340" t="s">
        <v>990</v>
      </c>
      <c r="D54" s="340"/>
      <c r="E54" s="340"/>
      <c r="F54" s="340"/>
      <c r="G54" s="340"/>
      <c r="H54" s="340"/>
      <c r="I54" s="340"/>
      <c r="J54" s="340"/>
      <c r="K54" s="211"/>
    </row>
    <row r="55" spans="2:11" s="1" customFormat="1" ht="15" customHeight="1" x14ac:dyDescent="0.2">
      <c r="B55" s="210"/>
      <c r="C55" s="340" t="s">
        <v>991</v>
      </c>
      <c r="D55" s="340"/>
      <c r="E55" s="340"/>
      <c r="F55" s="340"/>
      <c r="G55" s="340"/>
      <c r="H55" s="340"/>
      <c r="I55" s="340"/>
      <c r="J55" s="340"/>
      <c r="K55" s="211"/>
    </row>
    <row r="56" spans="2:11" s="1" customFormat="1" ht="12.75" customHeight="1" x14ac:dyDescent="0.2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 x14ac:dyDescent="0.2">
      <c r="B57" s="210"/>
      <c r="C57" s="340" t="s">
        <v>992</v>
      </c>
      <c r="D57" s="340"/>
      <c r="E57" s="340"/>
      <c r="F57" s="340"/>
      <c r="G57" s="340"/>
      <c r="H57" s="340"/>
      <c r="I57" s="340"/>
      <c r="J57" s="340"/>
      <c r="K57" s="211"/>
    </row>
    <row r="58" spans="2:11" s="1" customFormat="1" ht="15" customHeight="1" x14ac:dyDescent="0.2">
      <c r="B58" s="210"/>
      <c r="C58" s="215"/>
      <c r="D58" s="340" t="s">
        <v>993</v>
      </c>
      <c r="E58" s="340"/>
      <c r="F58" s="340"/>
      <c r="G58" s="340"/>
      <c r="H58" s="340"/>
      <c r="I58" s="340"/>
      <c r="J58" s="340"/>
      <c r="K58" s="211"/>
    </row>
    <row r="59" spans="2:11" s="1" customFormat="1" ht="15" customHeight="1" x14ac:dyDescent="0.2">
      <c r="B59" s="210"/>
      <c r="C59" s="215"/>
      <c r="D59" s="340" t="s">
        <v>994</v>
      </c>
      <c r="E59" s="340"/>
      <c r="F59" s="340"/>
      <c r="G59" s="340"/>
      <c r="H59" s="340"/>
      <c r="I59" s="340"/>
      <c r="J59" s="340"/>
      <c r="K59" s="211"/>
    </row>
    <row r="60" spans="2:11" s="1" customFormat="1" ht="15" customHeight="1" x14ac:dyDescent="0.2">
      <c r="B60" s="210"/>
      <c r="C60" s="215"/>
      <c r="D60" s="340" t="s">
        <v>995</v>
      </c>
      <c r="E60" s="340"/>
      <c r="F60" s="340"/>
      <c r="G60" s="340"/>
      <c r="H60" s="340"/>
      <c r="I60" s="340"/>
      <c r="J60" s="340"/>
      <c r="K60" s="211"/>
    </row>
    <row r="61" spans="2:11" s="1" customFormat="1" ht="15" customHeight="1" x14ac:dyDescent="0.2">
      <c r="B61" s="210"/>
      <c r="C61" s="215"/>
      <c r="D61" s="340" t="s">
        <v>996</v>
      </c>
      <c r="E61" s="340"/>
      <c r="F61" s="340"/>
      <c r="G61" s="340"/>
      <c r="H61" s="340"/>
      <c r="I61" s="340"/>
      <c r="J61" s="340"/>
      <c r="K61" s="211"/>
    </row>
    <row r="62" spans="2:11" s="1" customFormat="1" ht="15" customHeight="1" x14ac:dyDescent="0.2">
      <c r="B62" s="210"/>
      <c r="C62" s="215"/>
      <c r="D62" s="342" t="s">
        <v>997</v>
      </c>
      <c r="E62" s="342"/>
      <c r="F62" s="342"/>
      <c r="G62" s="342"/>
      <c r="H62" s="342"/>
      <c r="I62" s="342"/>
      <c r="J62" s="342"/>
      <c r="K62" s="211"/>
    </row>
    <row r="63" spans="2:11" s="1" customFormat="1" ht="15" customHeight="1" x14ac:dyDescent="0.2">
      <c r="B63" s="210"/>
      <c r="C63" s="215"/>
      <c r="D63" s="340" t="s">
        <v>998</v>
      </c>
      <c r="E63" s="340"/>
      <c r="F63" s="340"/>
      <c r="G63" s="340"/>
      <c r="H63" s="340"/>
      <c r="I63" s="340"/>
      <c r="J63" s="340"/>
      <c r="K63" s="211"/>
    </row>
    <row r="64" spans="2:11" s="1" customFormat="1" ht="12.75" customHeight="1" x14ac:dyDescent="0.2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 x14ac:dyDescent="0.2">
      <c r="B65" s="210"/>
      <c r="C65" s="215"/>
      <c r="D65" s="340" t="s">
        <v>999</v>
      </c>
      <c r="E65" s="340"/>
      <c r="F65" s="340"/>
      <c r="G65" s="340"/>
      <c r="H65" s="340"/>
      <c r="I65" s="340"/>
      <c r="J65" s="340"/>
      <c r="K65" s="211"/>
    </row>
    <row r="66" spans="2:11" s="1" customFormat="1" ht="15" customHeight="1" x14ac:dyDescent="0.2">
      <c r="B66" s="210"/>
      <c r="C66" s="215"/>
      <c r="D66" s="342" t="s">
        <v>1000</v>
      </c>
      <c r="E66" s="342"/>
      <c r="F66" s="342"/>
      <c r="G66" s="342"/>
      <c r="H66" s="342"/>
      <c r="I66" s="342"/>
      <c r="J66" s="342"/>
      <c r="K66" s="211"/>
    </row>
    <row r="67" spans="2:11" s="1" customFormat="1" ht="15" customHeight="1" x14ac:dyDescent="0.2">
      <c r="B67" s="210"/>
      <c r="C67" s="215"/>
      <c r="D67" s="340" t="s">
        <v>1001</v>
      </c>
      <c r="E67" s="340"/>
      <c r="F67" s="340"/>
      <c r="G67" s="340"/>
      <c r="H67" s="340"/>
      <c r="I67" s="340"/>
      <c r="J67" s="340"/>
      <c r="K67" s="211"/>
    </row>
    <row r="68" spans="2:11" s="1" customFormat="1" ht="15" customHeight="1" x14ac:dyDescent="0.2">
      <c r="B68" s="210"/>
      <c r="C68" s="215"/>
      <c r="D68" s="340" t="s">
        <v>1002</v>
      </c>
      <c r="E68" s="340"/>
      <c r="F68" s="340"/>
      <c r="G68" s="340"/>
      <c r="H68" s="340"/>
      <c r="I68" s="340"/>
      <c r="J68" s="340"/>
      <c r="K68" s="211"/>
    </row>
    <row r="69" spans="2:11" s="1" customFormat="1" ht="15" customHeight="1" x14ac:dyDescent="0.2">
      <c r="B69" s="210"/>
      <c r="C69" s="215"/>
      <c r="D69" s="340" t="s">
        <v>1003</v>
      </c>
      <c r="E69" s="340"/>
      <c r="F69" s="340"/>
      <c r="G69" s="340"/>
      <c r="H69" s="340"/>
      <c r="I69" s="340"/>
      <c r="J69" s="340"/>
      <c r="K69" s="211"/>
    </row>
    <row r="70" spans="2:11" s="1" customFormat="1" ht="15" customHeight="1" x14ac:dyDescent="0.2">
      <c r="B70" s="210"/>
      <c r="C70" s="215"/>
      <c r="D70" s="340" t="s">
        <v>1004</v>
      </c>
      <c r="E70" s="340"/>
      <c r="F70" s="340"/>
      <c r="G70" s="340"/>
      <c r="H70" s="340"/>
      <c r="I70" s="340"/>
      <c r="J70" s="340"/>
      <c r="K70" s="211"/>
    </row>
    <row r="71" spans="2:11" s="1" customFormat="1" ht="12.75" customHeight="1" x14ac:dyDescent="0.2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 x14ac:dyDescent="0.2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 x14ac:dyDescent="0.2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 x14ac:dyDescent="0.2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 x14ac:dyDescent="0.2">
      <c r="B75" s="227"/>
      <c r="C75" s="335" t="s">
        <v>1005</v>
      </c>
      <c r="D75" s="335"/>
      <c r="E75" s="335"/>
      <c r="F75" s="335"/>
      <c r="G75" s="335"/>
      <c r="H75" s="335"/>
      <c r="I75" s="335"/>
      <c r="J75" s="335"/>
      <c r="K75" s="228"/>
    </row>
    <row r="76" spans="2:11" s="1" customFormat="1" ht="17.25" customHeight="1" x14ac:dyDescent="0.2">
      <c r="B76" s="227"/>
      <c r="C76" s="229" t="s">
        <v>1006</v>
      </c>
      <c r="D76" s="229"/>
      <c r="E76" s="229"/>
      <c r="F76" s="229" t="s">
        <v>1007</v>
      </c>
      <c r="G76" s="230"/>
      <c r="H76" s="229" t="s">
        <v>51</v>
      </c>
      <c r="I76" s="229" t="s">
        <v>54</v>
      </c>
      <c r="J76" s="229" t="s">
        <v>1008</v>
      </c>
      <c r="K76" s="228"/>
    </row>
    <row r="77" spans="2:11" s="1" customFormat="1" ht="17.25" customHeight="1" x14ac:dyDescent="0.2">
      <c r="B77" s="227"/>
      <c r="C77" s="231" t="s">
        <v>1009</v>
      </c>
      <c r="D77" s="231"/>
      <c r="E77" s="231"/>
      <c r="F77" s="232" t="s">
        <v>1010</v>
      </c>
      <c r="G77" s="233"/>
      <c r="H77" s="231"/>
      <c r="I77" s="231"/>
      <c r="J77" s="231" t="s">
        <v>1011</v>
      </c>
      <c r="K77" s="228"/>
    </row>
    <row r="78" spans="2:11" s="1" customFormat="1" ht="5.25" customHeight="1" x14ac:dyDescent="0.2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 x14ac:dyDescent="0.2">
      <c r="B79" s="227"/>
      <c r="C79" s="216" t="s">
        <v>50</v>
      </c>
      <c r="D79" s="236"/>
      <c r="E79" s="236"/>
      <c r="F79" s="237" t="s">
        <v>1012</v>
      </c>
      <c r="G79" s="238"/>
      <c r="H79" s="216" t="s">
        <v>1013</v>
      </c>
      <c r="I79" s="216" t="s">
        <v>1014</v>
      </c>
      <c r="J79" s="216">
        <v>20</v>
      </c>
      <c r="K79" s="228"/>
    </row>
    <row r="80" spans="2:11" s="1" customFormat="1" ht="15" customHeight="1" x14ac:dyDescent="0.2">
      <c r="B80" s="227"/>
      <c r="C80" s="216" t="s">
        <v>1015</v>
      </c>
      <c r="D80" s="216"/>
      <c r="E80" s="216"/>
      <c r="F80" s="237" t="s">
        <v>1012</v>
      </c>
      <c r="G80" s="238"/>
      <c r="H80" s="216" t="s">
        <v>1016</v>
      </c>
      <c r="I80" s="216" t="s">
        <v>1014</v>
      </c>
      <c r="J80" s="216">
        <v>120</v>
      </c>
      <c r="K80" s="228"/>
    </row>
    <row r="81" spans="2:11" s="1" customFormat="1" ht="15" customHeight="1" x14ac:dyDescent="0.2">
      <c r="B81" s="239"/>
      <c r="C81" s="216" t="s">
        <v>1017</v>
      </c>
      <c r="D81" s="216"/>
      <c r="E81" s="216"/>
      <c r="F81" s="237" t="s">
        <v>1018</v>
      </c>
      <c r="G81" s="238"/>
      <c r="H81" s="216" t="s">
        <v>1019</v>
      </c>
      <c r="I81" s="216" t="s">
        <v>1014</v>
      </c>
      <c r="J81" s="216">
        <v>50</v>
      </c>
      <c r="K81" s="228"/>
    </row>
    <row r="82" spans="2:11" s="1" customFormat="1" ht="15" customHeight="1" x14ac:dyDescent="0.2">
      <c r="B82" s="239"/>
      <c r="C82" s="216" t="s">
        <v>1020</v>
      </c>
      <c r="D82" s="216"/>
      <c r="E82" s="216"/>
      <c r="F82" s="237" t="s">
        <v>1012</v>
      </c>
      <c r="G82" s="238"/>
      <c r="H82" s="216" t="s">
        <v>1021</v>
      </c>
      <c r="I82" s="216" t="s">
        <v>1022</v>
      </c>
      <c r="J82" s="216"/>
      <c r="K82" s="228"/>
    </row>
    <row r="83" spans="2:11" s="1" customFormat="1" ht="15" customHeight="1" x14ac:dyDescent="0.2">
      <c r="B83" s="239"/>
      <c r="C83" s="240" t="s">
        <v>1023</v>
      </c>
      <c r="D83" s="240"/>
      <c r="E83" s="240"/>
      <c r="F83" s="241" t="s">
        <v>1018</v>
      </c>
      <c r="G83" s="240"/>
      <c r="H83" s="240" t="s">
        <v>1024</v>
      </c>
      <c r="I83" s="240" t="s">
        <v>1014</v>
      </c>
      <c r="J83" s="240">
        <v>15</v>
      </c>
      <c r="K83" s="228"/>
    </row>
    <row r="84" spans="2:11" s="1" customFormat="1" ht="15" customHeight="1" x14ac:dyDescent="0.2">
      <c r="B84" s="239"/>
      <c r="C84" s="240" t="s">
        <v>1025</v>
      </c>
      <c r="D84" s="240"/>
      <c r="E84" s="240"/>
      <c r="F84" s="241" t="s">
        <v>1018</v>
      </c>
      <c r="G84" s="240"/>
      <c r="H84" s="240" t="s">
        <v>1026</v>
      </c>
      <c r="I84" s="240" t="s">
        <v>1014</v>
      </c>
      <c r="J84" s="240">
        <v>15</v>
      </c>
      <c r="K84" s="228"/>
    </row>
    <row r="85" spans="2:11" s="1" customFormat="1" ht="15" customHeight="1" x14ac:dyDescent="0.2">
      <c r="B85" s="239"/>
      <c r="C85" s="240" t="s">
        <v>1027</v>
      </c>
      <c r="D85" s="240"/>
      <c r="E85" s="240"/>
      <c r="F85" s="241" t="s">
        <v>1018</v>
      </c>
      <c r="G85" s="240"/>
      <c r="H85" s="240" t="s">
        <v>1028</v>
      </c>
      <c r="I85" s="240" t="s">
        <v>1014</v>
      </c>
      <c r="J85" s="240">
        <v>20</v>
      </c>
      <c r="K85" s="228"/>
    </row>
    <row r="86" spans="2:11" s="1" customFormat="1" ht="15" customHeight="1" x14ac:dyDescent="0.2">
      <c r="B86" s="239"/>
      <c r="C86" s="240" t="s">
        <v>1029</v>
      </c>
      <c r="D86" s="240"/>
      <c r="E86" s="240"/>
      <c r="F86" s="241" t="s">
        <v>1018</v>
      </c>
      <c r="G86" s="240"/>
      <c r="H86" s="240" t="s">
        <v>1030</v>
      </c>
      <c r="I86" s="240" t="s">
        <v>1014</v>
      </c>
      <c r="J86" s="240">
        <v>20</v>
      </c>
      <c r="K86" s="228"/>
    </row>
    <row r="87" spans="2:11" s="1" customFormat="1" ht="15" customHeight="1" x14ac:dyDescent="0.2">
      <c r="B87" s="239"/>
      <c r="C87" s="216" t="s">
        <v>1031</v>
      </c>
      <c r="D87" s="216"/>
      <c r="E87" s="216"/>
      <c r="F87" s="237" t="s">
        <v>1018</v>
      </c>
      <c r="G87" s="238"/>
      <c r="H87" s="216" t="s">
        <v>1032</v>
      </c>
      <c r="I87" s="216" t="s">
        <v>1014</v>
      </c>
      <c r="J87" s="216">
        <v>50</v>
      </c>
      <c r="K87" s="228"/>
    </row>
    <row r="88" spans="2:11" s="1" customFormat="1" ht="15" customHeight="1" x14ac:dyDescent="0.2">
      <c r="B88" s="239"/>
      <c r="C88" s="216" t="s">
        <v>1033</v>
      </c>
      <c r="D88" s="216"/>
      <c r="E88" s="216"/>
      <c r="F88" s="237" t="s">
        <v>1018</v>
      </c>
      <c r="G88" s="238"/>
      <c r="H88" s="216" t="s">
        <v>1034</v>
      </c>
      <c r="I88" s="216" t="s">
        <v>1014</v>
      </c>
      <c r="J88" s="216">
        <v>20</v>
      </c>
      <c r="K88" s="228"/>
    </row>
    <row r="89" spans="2:11" s="1" customFormat="1" ht="15" customHeight="1" x14ac:dyDescent="0.2">
      <c r="B89" s="239"/>
      <c r="C89" s="216" t="s">
        <v>1035</v>
      </c>
      <c r="D89" s="216"/>
      <c r="E89" s="216"/>
      <c r="F89" s="237" t="s">
        <v>1018</v>
      </c>
      <c r="G89" s="238"/>
      <c r="H89" s="216" t="s">
        <v>1036</v>
      </c>
      <c r="I89" s="216" t="s">
        <v>1014</v>
      </c>
      <c r="J89" s="216">
        <v>20</v>
      </c>
      <c r="K89" s="228"/>
    </row>
    <row r="90" spans="2:11" s="1" customFormat="1" ht="15" customHeight="1" x14ac:dyDescent="0.2">
      <c r="B90" s="239"/>
      <c r="C90" s="216" t="s">
        <v>1037</v>
      </c>
      <c r="D90" s="216"/>
      <c r="E90" s="216"/>
      <c r="F90" s="237" t="s">
        <v>1018</v>
      </c>
      <c r="G90" s="238"/>
      <c r="H90" s="216" t="s">
        <v>1038</v>
      </c>
      <c r="I90" s="216" t="s">
        <v>1014</v>
      </c>
      <c r="J90" s="216">
        <v>50</v>
      </c>
      <c r="K90" s="228"/>
    </row>
    <row r="91" spans="2:11" s="1" customFormat="1" ht="15" customHeight="1" x14ac:dyDescent="0.2">
      <c r="B91" s="239"/>
      <c r="C91" s="216" t="s">
        <v>1039</v>
      </c>
      <c r="D91" s="216"/>
      <c r="E91" s="216"/>
      <c r="F91" s="237" t="s">
        <v>1018</v>
      </c>
      <c r="G91" s="238"/>
      <c r="H91" s="216" t="s">
        <v>1039</v>
      </c>
      <c r="I91" s="216" t="s">
        <v>1014</v>
      </c>
      <c r="J91" s="216">
        <v>50</v>
      </c>
      <c r="K91" s="228"/>
    </row>
    <row r="92" spans="2:11" s="1" customFormat="1" ht="15" customHeight="1" x14ac:dyDescent="0.2">
      <c r="B92" s="239"/>
      <c r="C92" s="216" t="s">
        <v>1040</v>
      </c>
      <c r="D92" s="216"/>
      <c r="E92" s="216"/>
      <c r="F92" s="237" t="s">
        <v>1018</v>
      </c>
      <c r="G92" s="238"/>
      <c r="H92" s="216" t="s">
        <v>1041</v>
      </c>
      <c r="I92" s="216" t="s">
        <v>1014</v>
      </c>
      <c r="J92" s="216">
        <v>255</v>
      </c>
      <c r="K92" s="228"/>
    </row>
    <row r="93" spans="2:11" s="1" customFormat="1" ht="15" customHeight="1" x14ac:dyDescent="0.2">
      <c r="B93" s="239"/>
      <c r="C93" s="216" t="s">
        <v>1042</v>
      </c>
      <c r="D93" s="216"/>
      <c r="E93" s="216"/>
      <c r="F93" s="237" t="s">
        <v>1012</v>
      </c>
      <c r="G93" s="238"/>
      <c r="H93" s="216" t="s">
        <v>1043</v>
      </c>
      <c r="I93" s="216" t="s">
        <v>1044</v>
      </c>
      <c r="J93" s="216"/>
      <c r="K93" s="228"/>
    </row>
    <row r="94" spans="2:11" s="1" customFormat="1" ht="15" customHeight="1" x14ac:dyDescent="0.2">
      <c r="B94" s="239"/>
      <c r="C94" s="216" t="s">
        <v>1045</v>
      </c>
      <c r="D94" s="216"/>
      <c r="E94" s="216"/>
      <c r="F94" s="237" t="s">
        <v>1012</v>
      </c>
      <c r="G94" s="238"/>
      <c r="H94" s="216" t="s">
        <v>1046</v>
      </c>
      <c r="I94" s="216" t="s">
        <v>1047</v>
      </c>
      <c r="J94" s="216"/>
      <c r="K94" s="228"/>
    </row>
    <row r="95" spans="2:11" s="1" customFormat="1" ht="15" customHeight="1" x14ac:dyDescent="0.2">
      <c r="B95" s="239"/>
      <c r="C95" s="216" t="s">
        <v>1048</v>
      </c>
      <c r="D95" s="216"/>
      <c r="E95" s="216"/>
      <c r="F95" s="237" t="s">
        <v>1012</v>
      </c>
      <c r="G95" s="238"/>
      <c r="H95" s="216" t="s">
        <v>1048</v>
      </c>
      <c r="I95" s="216" t="s">
        <v>1047</v>
      </c>
      <c r="J95" s="216"/>
      <c r="K95" s="228"/>
    </row>
    <row r="96" spans="2:11" s="1" customFormat="1" ht="15" customHeight="1" x14ac:dyDescent="0.2">
      <c r="B96" s="239"/>
      <c r="C96" s="216" t="s">
        <v>35</v>
      </c>
      <c r="D96" s="216"/>
      <c r="E96" s="216"/>
      <c r="F96" s="237" t="s">
        <v>1012</v>
      </c>
      <c r="G96" s="238"/>
      <c r="H96" s="216" t="s">
        <v>1049</v>
      </c>
      <c r="I96" s="216" t="s">
        <v>1047</v>
      </c>
      <c r="J96" s="216"/>
      <c r="K96" s="228"/>
    </row>
    <row r="97" spans="2:11" s="1" customFormat="1" ht="15" customHeight="1" x14ac:dyDescent="0.2">
      <c r="B97" s="239"/>
      <c r="C97" s="216" t="s">
        <v>45</v>
      </c>
      <c r="D97" s="216"/>
      <c r="E97" s="216"/>
      <c r="F97" s="237" t="s">
        <v>1012</v>
      </c>
      <c r="G97" s="238"/>
      <c r="H97" s="216" t="s">
        <v>1050</v>
      </c>
      <c r="I97" s="216" t="s">
        <v>1047</v>
      </c>
      <c r="J97" s="216"/>
      <c r="K97" s="228"/>
    </row>
    <row r="98" spans="2:11" s="1" customFormat="1" ht="15" customHeight="1" x14ac:dyDescent="0.2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 x14ac:dyDescent="0.2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 x14ac:dyDescent="0.2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 x14ac:dyDescent="0.2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 x14ac:dyDescent="0.2">
      <c r="B102" s="227"/>
      <c r="C102" s="335" t="s">
        <v>1051</v>
      </c>
      <c r="D102" s="335"/>
      <c r="E102" s="335"/>
      <c r="F102" s="335"/>
      <c r="G102" s="335"/>
      <c r="H102" s="335"/>
      <c r="I102" s="335"/>
      <c r="J102" s="335"/>
      <c r="K102" s="228"/>
    </row>
    <row r="103" spans="2:11" s="1" customFormat="1" ht="17.25" customHeight="1" x14ac:dyDescent="0.2">
      <c r="B103" s="227"/>
      <c r="C103" s="229" t="s">
        <v>1006</v>
      </c>
      <c r="D103" s="229"/>
      <c r="E103" s="229"/>
      <c r="F103" s="229" t="s">
        <v>1007</v>
      </c>
      <c r="G103" s="230"/>
      <c r="H103" s="229" t="s">
        <v>51</v>
      </c>
      <c r="I103" s="229" t="s">
        <v>54</v>
      </c>
      <c r="J103" s="229" t="s">
        <v>1008</v>
      </c>
      <c r="K103" s="228"/>
    </row>
    <row r="104" spans="2:11" s="1" customFormat="1" ht="17.25" customHeight="1" x14ac:dyDescent="0.2">
      <c r="B104" s="227"/>
      <c r="C104" s="231" t="s">
        <v>1009</v>
      </c>
      <c r="D104" s="231"/>
      <c r="E104" s="231"/>
      <c r="F104" s="232" t="s">
        <v>1010</v>
      </c>
      <c r="G104" s="233"/>
      <c r="H104" s="231"/>
      <c r="I104" s="231"/>
      <c r="J104" s="231" t="s">
        <v>1011</v>
      </c>
      <c r="K104" s="228"/>
    </row>
    <row r="105" spans="2:11" s="1" customFormat="1" ht="5.25" customHeight="1" x14ac:dyDescent="0.2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 x14ac:dyDescent="0.2">
      <c r="B106" s="227"/>
      <c r="C106" s="216" t="s">
        <v>50</v>
      </c>
      <c r="D106" s="236"/>
      <c r="E106" s="236"/>
      <c r="F106" s="237" t="s">
        <v>1012</v>
      </c>
      <c r="G106" s="216"/>
      <c r="H106" s="216" t="s">
        <v>1052</v>
      </c>
      <c r="I106" s="216" t="s">
        <v>1014</v>
      </c>
      <c r="J106" s="216">
        <v>20</v>
      </c>
      <c r="K106" s="228"/>
    </row>
    <row r="107" spans="2:11" s="1" customFormat="1" ht="15" customHeight="1" x14ac:dyDescent="0.2">
      <c r="B107" s="227"/>
      <c r="C107" s="216" t="s">
        <v>1015</v>
      </c>
      <c r="D107" s="216"/>
      <c r="E107" s="216"/>
      <c r="F107" s="237" t="s">
        <v>1012</v>
      </c>
      <c r="G107" s="216"/>
      <c r="H107" s="216" t="s">
        <v>1052</v>
      </c>
      <c r="I107" s="216" t="s">
        <v>1014</v>
      </c>
      <c r="J107" s="216">
        <v>120</v>
      </c>
      <c r="K107" s="228"/>
    </row>
    <row r="108" spans="2:11" s="1" customFormat="1" ht="15" customHeight="1" x14ac:dyDescent="0.2">
      <c r="B108" s="239"/>
      <c r="C108" s="216" t="s">
        <v>1017</v>
      </c>
      <c r="D108" s="216"/>
      <c r="E108" s="216"/>
      <c r="F108" s="237" t="s">
        <v>1018</v>
      </c>
      <c r="G108" s="216"/>
      <c r="H108" s="216" t="s">
        <v>1052</v>
      </c>
      <c r="I108" s="216" t="s">
        <v>1014</v>
      </c>
      <c r="J108" s="216">
        <v>50</v>
      </c>
      <c r="K108" s="228"/>
    </row>
    <row r="109" spans="2:11" s="1" customFormat="1" ht="15" customHeight="1" x14ac:dyDescent="0.2">
      <c r="B109" s="239"/>
      <c r="C109" s="216" t="s">
        <v>1020</v>
      </c>
      <c r="D109" s="216"/>
      <c r="E109" s="216"/>
      <c r="F109" s="237" t="s">
        <v>1012</v>
      </c>
      <c r="G109" s="216"/>
      <c r="H109" s="216" t="s">
        <v>1052</v>
      </c>
      <c r="I109" s="216" t="s">
        <v>1022</v>
      </c>
      <c r="J109" s="216"/>
      <c r="K109" s="228"/>
    </row>
    <row r="110" spans="2:11" s="1" customFormat="1" ht="15" customHeight="1" x14ac:dyDescent="0.2">
      <c r="B110" s="239"/>
      <c r="C110" s="216" t="s">
        <v>1031</v>
      </c>
      <c r="D110" s="216"/>
      <c r="E110" s="216"/>
      <c r="F110" s="237" t="s">
        <v>1018</v>
      </c>
      <c r="G110" s="216"/>
      <c r="H110" s="216" t="s">
        <v>1052</v>
      </c>
      <c r="I110" s="216" t="s">
        <v>1014</v>
      </c>
      <c r="J110" s="216">
        <v>50</v>
      </c>
      <c r="K110" s="228"/>
    </row>
    <row r="111" spans="2:11" s="1" customFormat="1" ht="15" customHeight="1" x14ac:dyDescent="0.2">
      <c r="B111" s="239"/>
      <c r="C111" s="216" t="s">
        <v>1039</v>
      </c>
      <c r="D111" s="216"/>
      <c r="E111" s="216"/>
      <c r="F111" s="237" t="s">
        <v>1018</v>
      </c>
      <c r="G111" s="216"/>
      <c r="H111" s="216" t="s">
        <v>1052</v>
      </c>
      <c r="I111" s="216" t="s">
        <v>1014</v>
      </c>
      <c r="J111" s="216">
        <v>50</v>
      </c>
      <c r="K111" s="228"/>
    </row>
    <row r="112" spans="2:11" s="1" customFormat="1" ht="15" customHeight="1" x14ac:dyDescent="0.2">
      <c r="B112" s="239"/>
      <c r="C112" s="216" t="s">
        <v>1037</v>
      </c>
      <c r="D112" s="216"/>
      <c r="E112" s="216"/>
      <c r="F112" s="237" t="s">
        <v>1018</v>
      </c>
      <c r="G112" s="216"/>
      <c r="H112" s="216" t="s">
        <v>1052</v>
      </c>
      <c r="I112" s="216" t="s">
        <v>1014</v>
      </c>
      <c r="J112" s="216">
        <v>50</v>
      </c>
      <c r="K112" s="228"/>
    </row>
    <row r="113" spans="2:11" s="1" customFormat="1" ht="15" customHeight="1" x14ac:dyDescent="0.2">
      <c r="B113" s="239"/>
      <c r="C113" s="216" t="s">
        <v>50</v>
      </c>
      <c r="D113" s="216"/>
      <c r="E113" s="216"/>
      <c r="F113" s="237" t="s">
        <v>1012</v>
      </c>
      <c r="G113" s="216"/>
      <c r="H113" s="216" t="s">
        <v>1053</v>
      </c>
      <c r="I113" s="216" t="s">
        <v>1014</v>
      </c>
      <c r="J113" s="216">
        <v>20</v>
      </c>
      <c r="K113" s="228"/>
    </row>
    <row r="114" spans="2:11" s="1" customFormat="1" ht="15" customHeight="1" x14ac:dyDescent="0.2">
      <c r="B114" s="239"/>
      <c r="C114" s="216" t="s">
        <v>1054</v>
      </c>
      <c r="D114" s="216"/>
      <c r="E114" s="216"/>
      <c r="F114" s="237" t="s">
        <v>1012</v>
      </c>
      <c r="G114" s="216"/>
      <c r="H114" s="216" t="s">
        <v>1055</v>
      </c>
      <c r="I114" s="216" t="s">
        <v>1014</v>
      </c>
      <c r="J114" s="216">
        <v>120</v>
      </c>
      <c r="K114" s="228"/>
    </row>
    <row r="115" spans="2:11" s="1" customFormat="1" ht="15" customHeight="1" x14ac:dyDescent="0.2">
      <c r="B115" s="239"/>
      <c r="C115" s="216" t="s">
        <v>35</v>
      </c>
      <c r="D115" s="216"/>
      <c r="E115" s="216"/>
      <c r="F115" s="237" t="s">
        <v>1012</v>
      </c>
      <c r="G115" s="216"/>
      <c r="H115" s="216" t="s">
        <v>1056</v>
      </c>
      <c r="I115" s="216" t="s">
        <v>1047</v>
      </c>
      <c r="J115" s="216"/>
      <c r="K115" s="228"/>
    </row>
    <row r="116" spans="2:11" s="1" customFormat="1" ht="15" customHeight="1" x14ac:dyDescent="0.2">
      <c r="B116" s="239"/>
      <c r="C116" s="216" t="s">
        <v>45</v>
      </c>
      <c r="D116" s="216"/>
      <c r="E116" s="216"/>
      <c r="F116" s="237" t="s">
        <v>1012</v>
      </c>
      <c r="G116" s="216"/>
      <c r="H116" s="216" t="s">
        <v>1057</v>
      </c>
      <c r="I116" s="216" t="s">
        <v>1047</v>
      </c>
      <c r="J116" s="216"/>
      <c r="K116" s="228"/>
    </row>
    <row r="117" spans="2:11" s="1" customFormat="1" ht="15" customHeight="1" x14ac:dyDescent="0.2">
      <c r="B117" s="239"/>
      <c r="C117" s="216" t="s">
        <v>54</v>
      </c>
      <c r="D117" s="216"/>
      <c r="E117" s="216"/>
      <c r="F117" s="237" t="s">
        <v>1012</v>
      </c>
      <c r="G117" s="216"/>
      <c r="H117" s="216" t="s">
        <v>1058</v>
      </c>
      <c r="I117" s="216" t="s">
        <v>1059</v>
      </c>
      <c r="J117" s="216"/>
      <c r="K117" s="228"/>
    </row>
    <row r="118" spans="2:11" s="1" customFormat="1" ht="15" customHeight="1" x14ac:dyDescent="0.2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 x14ac:dyDescent="0.2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 x14ac:dyDescent="0.2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 x14ac:dyDescent="0.2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 x14ac:dyDescent="0.2">
      <c r="B122" s="255"/>
      <c r="C122" s="336" t="s">
        <v>1060</v>
      </c>
      <c r="D122" s="336"/>
      <c r="E122" s="336"/>
      <c r="F122" s="336"/>
      <c r="G122" s="336"/>
      <c r="H122" s="336"/>
      <c r="I122" s="336"/>
      <c r="J122" s="336"/>
      <c r="K122" s="256"/>
    </row>
    <row r="123" spans="2:11" s="1" customFormat="1" ht="17.25" customHeight="1" x14ac:dyDescent="0.2">
      <c r="B123" s="257"/>
      <c r="C123" s="229" t="s">
        <v>1006</v>
      </c>
      <c r="D123" s="229"/>
      <c r="E123" s="229"/>
      <c r="F123" s="229" t="s">
        <v>1007</v>
      </c>
      <c r="G123" s="230"/>
      <c r="H123" s="229" t="s">
        <v>51</v>
      </c>
      <c r="I123" s="229" t="s">
        <v>54</v>
      </c>
      <c r="J123" s="229" t="s">
        <v>1008</v>
      </c>
      <c r="K123" s="258"/>
    </row>
    <row r="124" spans="2:11" s="1" customFormat="1" ht="17.25" customHeight="1" x14ac:dyDescent="0.2">
      <c r="B124" s="257"/>
      <c r="C124" s="231" t="s">
        <v>1009</v>
      </c>
      <c r="D124" s="231"/>
      <c r="E124" s="231"/>
      <c r="F124" s="232" t="s">
        <v>1010</v>
      </c>
      <c r="G124" s="233"/>
      <c r="H124" s="231"/>
      <c r="I124" s="231"/>
      <c r="J124" s="231" t="s">
        <v>1011</v>
      </c>
      <c r="K124" s="258"/>
    </row>
    <row r="125" spans="2:11" s="1" customFormat="1" ht="5.25" customHeight="1" x14ac:dyDescent="0.2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 x14ac:dyDescent="0.2">
      <c r="B126" s="259"/>
      <c r="C126" s="216" t="s">
        <v>1015</v>
      </c>
      <c r="D126" s="236"/>
      <c r="E126" s="236"/>
      <c r="F126" s="237" t="s">
        <v>1012</v>
      </c>
      <c r="G126" s="216"/>
      <c r="H126" s="216" t="s">
        <v>1052</v>
      </c>
      <c r="I126" s="216" t="s">
        <v>1014</v>
      </c>
      <c r="J126" s="216">
        <v>120</v>
      </c>
      <c r="K126" s="262"/>
    </row>
    <row r="127" spans="2:11" s="1" customFormat="1" ht="15" customHeight="1" x14ac:dyDescent="0.2">
      <c r="B127" s="259"/>
      <c r="C127" s="216" t="s">
        <v>1061</v>
      </c>
      <c r="D127" s="216"/>
      <c r="E127" s="216"/>
      <c r="F127" s="237" t="s">
        <v>1012</v>
      </c>
      <c r="G127" s="216"/>
      <c r="H127" s="216" t="s">
        <v>1062</v>
      </c>
      <c r="I127" s="216" t="s">
        <v>1014</v>
      </c>
      <c r="J127" s="216" t="s">
        <v>1063</v>
      </c>
      <c r="K127" s="262"/>
    </row>
    <row r="128" spans="2:11" s="1" customFormat="1" ht="15" customHeight="1" x14ac:dyDescent="0.2">
      <c r="B128" s="259"/>
      <c r="C128" s="216" t="s">
        <v>960</v>
      </c>
      <c r="D128" s="216"/>
      <c r="E128" s="216"/>
      <c r="F128" s="237" t="s">
        <v>1012</v>
      </c>
      <c r="G128" s="216"/>
      <c r="H128" s="216" t="s">
        <v>1064</v>
      </c>
      <c r="I128" s="216" t="s">
        <v>1014</v>
      </c>
      <c r="J128" s="216" t="s">
        <v>1063</v>
      </c>
      <c r="K128" s="262"/>
    </row>
    <row r="129" spans="2:11" s="1" customFormat="1" ht="15" customHeight="1" x14ac:dyDescent="0.2">
      <c r="B129" s="259"/>
      <c r="C129" s="216" t="s">
        <v>1023</v>
      </c>
      <c r="D129" s="216"/>
      <c r="E129" s="216"/>
      <c r="F129" s="237" t="s">
        <v>1018</v>
      </c>
      <c r="G129" s="216"/>
      <c r="H129" s="216" t="s">
        <v>1024</v>
      </c>
      <c r="I129" s="216" t="s">
        <v>1014</v>
      </c>
      <c r="J129" s="216">
        <v>15</v>
      </c>
      <c r="K129" s="262"/>
    </row>
    <row r="130" spans="2:11" s="1" customFormat="1" ht="15" customHeight="1" x14ac:dyDescent="0.2">
      <c r="B130" s="259"/>
      <c r="C130" s="240" t="s">
        <v>1025</v>
      </c>
      <c r="D130" s="240"/>
      <c r="E130" s="240"/>
      <c r="F130" s="241" t="s">
        <v>1018</v>
      </c>
      <c r="G130" s="240"/>
      <c r="H130" s="240" t="s">
        <v>1026</v>
      </c>
      <c r="I130" s="240" t="s">
        <v>1014</v>
      </c>
      <c r="J130" s="240">
        <v>15</v>
      </c>
      <c r="K130" s="262"/>
    </row>
    <row r="131" spans="2:11" s="1" customFormat="1" ht="15" customHeight="1" x14ac:dyDescent="0.2">
      <c r="B131" s="259"/>
      <c r="C131" s="240" t="s">
        <v>1027</v>
      </c>
      <c r="D131" s="240"/>
      <c r="E131" s="240"/>
      <c r="F131" s="241" t="s">
        <v>1018</v>
      </c>
      <c r="G131" s="240"/>
      <c r="H131" s="240" t="s">
        <v>1028</v>
      </c>
      <c r="I131" s="240" t="s">
        <v>1014</v>
      </c>
      <c r="J131" s="240">
        <v>20</v>
      </c>
      <c r="K131" s="262"/>
    </row>
    <row r="132" spans="2:11" s="1" customFormat="1" ht="15" customHeight="1" x14ac:dyDescent="0.2">
      <c r="B132" s="259"/>
      <c r="C132" s="240" t="s">
        <v>1029</v>
      </c>
      <c r="D132" s="240"/>
      <c r="E132" s="240"/>
      <c r="F132" s="241" t="s">
        <v>1018</v>
      </c>
      <c r="G132" s="240"/>
      <c r="H132" s="240" t="s">
        <v>1030</v>
      </c>
      <c r="I132" s="240" t="s">
        <v>1014</v>
      </c>
      <c r="J132" s="240">
        <v>20</v>
      </c>
      <c r="K132" s="262"/>
    </row>
    <row r="133" spans="2:11" s="1" customFormat="1" ht="15" customHeight="1" x14ac:dyDescent="0.2">
      <c r="B133" s="259"/>
      <c r="C133" s="216" t="s">
        <v>1017</v>
      </c>
      <c r="D133" s="216"/>
      <c r="E133" s="216"/>
      <c r="F133" s="237" t="s">
        <v>1018</v>
      </c>
      <c r="G133" s="216"/>
      <c r="H133" s="216" t="s">
        <v>1052</v>
      </c>
      <c r="I133" s="216" t="s">
        <v>1014</v>
      </c>
      <c r="J133" s="216">
        <v>50</v>
      </c>
      <c r="K133" s="262"/>
    </row>
    <row r="134" spans="2:11" s="1" customFormat="1" ht="15" customHeight="1" x14ac:dyDescent="0.2">
      <c r="B134" s="259"/>
      <c r="C134" s="216" t="s">
        <v>1031</v>
      </c>
      <c r="D134" s="216"/>
      <c r="E134" s="216"/>
      <c r="F134" s="237" t="s">
        <v>1018</v>
      </c>
      <c r="G134" s="216"/>
      <c r="H134" s="216" t="s">
        <v>1052</v>
      </c>
      <c r="I134" s="216" t="s">
        <v>1014</v>
      </c>
      <c r="J134" s="216">
        <v>50</v>
      </c>
      <c r="K134" s="262"/>
    </row>
    <row r="135" spans="2:11" s="1" customFormat="1" ht="15" customHeight="1" x14ac:dyDescent="0.2">
      <c r="B135" s="259"/>
      <c r="C135" s="216" t="s">
        <v>1037</v>
      </c>
      <c r="D135" s="216"/>
      <c r="E135" s="216"/>
      <c r="F135" s="237" t="s">
        <v>1018</v>
      </c>
      <c r="G135" s="216"/>
      <c r="H135" s="216" t="s">
        <v>1052</v>
      </c>
      <c r="I135" s="216" t="s">
        <v>1014</v>
      </c>
      <c r="J135" s="216">
        <v>50</v>
      </c>
      <c r="K135" s="262"/>
    </row>
    <row r="136" spans="2:11" s="1" customFormat="1" ht="15" customHeight="1" x14ac:dyDescent="0.2">
      <c r="B136" s="259"/>
      <c r="C136" s="216" t="s">
        <v>1039</v>
      </c>
      <c r="D136" s="216"/>
      <c r="E136" s="216"/>
      <c r="F136" s="237" t="s">
        <v>1018</v>
      </c>
      <c r="G136" s="216"/>
      <c r="H136" s="216" t="s">
        <v>1052</v>
      </c>
      <c r="I136" s="216" t="s">
        <v>1014</v>
      </c>
      <c r="J136" s="216">
        <v>50</v>
      </c>
      <c r="K136" s="262"/>
    </row>
    <row r="137" spans="2:11" s="1" customFormat="1" ht="15" customHeight="1" x14ac:dyDescent="0.2">
      <c r="B137" s="259"/>
      <c r="C137" s="216" t="s">
        <v>1040</v>
      </c>
      <c r="D137" s="216"/>
      <c r="E137" s="216"/>
      <c r="F137" s="237" t="s">
        <v>1018</v>
      </c>
      <c r="G137" s="216"/>
      <c r="H137" s="216" t="s">
        <v>1065</v>
      </c>
      <c r="I137" s="216" t="s">
        <v>1014</v>
      </c>
      <c r="J137" s="216">
        <v>255</v>
      </c>
      <c r="K137" s="262"/>
    </row>
    <row r="138" spans="2:11" s="1" customFormat="1" ht="15" customHeight="1" x14ac:dyDescent="0.2">
      <c r="B138" s="259"/>
      <c r="C138" s="216" t="s">
        <v>1042</v>
      </c>
      <c r="D138" s="216"/>
      <c r="E138" s="216"/>
      <c r="F138" s="237" t="s">
        <v>1012</v>
      </c>
      <c r="G138" s="216"/>
      <c r="H138" s="216" t="s">
        <v>1066</v>
      </c>
      <c r="I138" s="216" t="s">
        <v>1044</v>
      </c>
      <c r="J138" s="216"/>
      <c r="K138" s="262"/>
    </row>
    <row r="139" spans="2:11" s="1" customFormat="1" ht="15" customHeight="1" x14ac:dyDescent="0.2">
      <c r="B139" s="259"/>
      <c r="C139" s="216" t="s">
        <v>1045</v>
      </c>
      <c r="D139" s="216"/>
      <c r="E139" s="216"/>
      <c r="F139" s="237" t="s">
        <v>1012</v>
      </c>
      <c r="G139" s="216"/>
      <c r="H139" s="216" t="s">
        <v>1067</v>
      </c>
      <c r="I139" s="216" t="s">
        <v>1047</v>
      </c>
      <c r="J139" s="216"/>
      <c r="K139" s="262"/>
    </row>
    <row r="140" spans="2:11" s="1" customFormat="1" ht="15" customHeight="1" x14ac:dyDescent="0.2">
      <c r="B140" s="259"/>
      <c r="C140" s="216" t="s">
        <v>1048</v>
      </c>
      <c r="D140" s="216"/>
      <c r="E140" s="216"/>
      <c r="F140" s="237" t="s">
        <v>1012</v>
      </c>
      <c r="G140" s="216"/>
      <c r="H140" s="216" t="s">
        <v>1048</v>
      </c>
      <c r="I140" s="216" t="s">
        <v>1047</v>
      </c>
      <c r="J140" s="216"/>
      <c r="K140" s="262"/>
    </row>
    <row r="141" spans="2:11" s="1" customFormat="1" ht="15" customHeight="1" x14ac:dyDescent="0.2">
      <c r="B141" s="259"/>
      <c r="C141" s="216" t="s">
        <v>35</v>
      </c>
      <c r="D141" s="216"/>
      <c r="E141" s="216"/>
      <c r="F141" s="237" t="s">
        <v>1012</v>
      </c>
      <c r="G141" s="216"/>
      <c r="H141" s="216" t="s">
        <v>1068</v>
      </c>
      <c r="I141" s="216" t="s">
        <v>1047</v>
      </c>
      <c r="J141" s="216"/>
      <c r="K141" s="262"/>
    </row>
    <row r="142" spans="2:11" s="1" customFormat="1" ht="15" customHeight="1" x14ac:dyDescent="0.2">
      <c r="B142" s="259"/>
      <c r="C142" s="216" t="s">
        <v>1069</v>
      </c>
      <c r="D142" s="216"/>
      <c r="E142" s="216"/>
      <c r="F142" s="237" t="s">
        <v>1012</v>
      </c>
      <c r="G142" s="216"/>
      <c r="H142" s="216" t="s">
        <v>1070</v>
      </c>
      <c r="I142" s="216" t="s">
        <v>1047</v>
      </c>
      <c r="J142" s="216"/>
      <c r="K142" s="262"/>
    </row>
    <row r="143" spans="2:11" s="1" customFormat="1" ht="15" customHeight="1" x14ac:dyDescent="0.2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 x14ac:dyDescent="0.2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 x14ac:dyDescent="0.2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 x14ac:dyDescent="0.2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 x14ac:dyDescent="0.2">
      <c r="B147" s="227"/>
      <c r="C147" s="335" t="s">
        <v>1071</v>
      </c>
      <c r="D147" s="335"/>
      <c r="E147" s="335"/>
      <c r="F147" s="335"/>
      <c r="G147" s="335"/>
      <c r="H147" s="335"/>
      <c r="I147" s="335"/>
      <c r="J147" s="335"/>
      <c r="K147" s="228"/>
    </row>
    <row r="148" spans="2:11" s="1" customFormat="1" ht="17.25" customHeight="1" x14ac:dyDescent="0.2">
      <c r="B148" s="227"/>
      <c r="C148" s="229" t="s">
        <v>1006</v>
      </c>
      <c r="D148" s="229"/>
      <c r="E148" s="229"/>
      <c r="F148" s="229" t="s">
        <v>1007</v>
      </c>
      <c r="G148" s="230"/>
      <c r="H148" s="229" t="s">
        <v>51</v>
      </c>
      <c r="I148" s="229" t="s">
        <v>54</v>
      </c>
      <c r="J148" s="229" t="s">
        <v>1008</v>
      </c>
      <c r="K148" s="228"/>
    </row>
    <row r="149" spans="2:11" s="1" customFormat="1" ht="17.25" customHeight="1" x14ac:dyDescent="0.2">
      <c r="B149" s="227"/>
      <c r="C149" s="231" t="s">
        <v>1009</v>
      </c>
      <c r="D149" s="231"/>
      <c r="E149" s="231"/>
      <c r="F149" s="232" t="s">
        <v>1010</v>
      </c>
      <c r="G149" s="233"/>
      <c r="H149" s="231"/>
      <c r="I149" s="231"/>
      <c r="J149" s="231" t="s">
        <v>1011</v>
      </c>
      <c r="K149" s="228"/>
    </row>
    <row r="150" spans="2:11" s="1" customFormat="1" ht="5.25" customHeight="1" x14ac:dyDescent="0.2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 x14ac:dyDescent="0.2">
      <c r="B151" s="239"/>
      <c r="C151" s="266" t="s">
        <v>1015</v>
      </c>
      <c r="D151" s="216"/>
      <c r="E151" s="216"/>
      <c r="F151" s="267" t="s">
        <v>1012</v>
      </c>
      <c r="G151" s="216"/>
      <c r="H151" s="266" t="s">
        <v>1052</v>
      </c>
      <c r="I151" s="266" t="s">
        <v>1014</v>
      </c>
      <c r="J151" s="266">
        <v>120</v>
      </c>
      <c r="K151" s="262"/>
    </row>
    <row r="152" spans="2:11" s="1" customFormat="1" ht="15" customHeight="1" x14ac:dyDescent="0.2">
      <c r="B152" s="239"/>
      <c r="C152" s="266" t="s">
        <v>1061</v>
      </c>
      <c r="D152" s="216"/>
      <c r="E152" s="216"/>
      <c r="F152" s="267" t="s">
        <v>1012</v>
      </c>
      <c r="G152" s="216"/>
      <c r="H152" s="266" t="s">
        <v>1072</v>
      </c>
      <c r="I152" s="266" t="s">
        <v>1014</v>
      </c>
      <c r="J152" s="266" t="s">
        <v>1063</v>
      </c>
      <c r="K152" s="262"/>
    </row>
    <row r="153" spans="2:11" s="1" customFormat="1" ht="15" customHeight="1" x14ac:dyDescent="0.2">
      <c r="B153" s="239"/>
      <c r="C153" s="266" t="s">
        <v>960</v>
      </c>
      <c r="D153" s="216"/>
      <c r="E153" s="216"/>
      <c r="F153" s="267" t="s">
        <v>1012</v>
      </c>
      <c r="G153" s="216"/>
      <c r="H153" s="266" t="s">
        <v>1073</v>
      </c>
      <c r="I153" s="266" t="s">
        <v>1014</v>
      </c>
      <c r="J153" s="266" t="s">
        <v>1063</v>
      </c>
      <c r="K153" s="262"/>
    </row>
    <row r="154" spans="2:11" s="1" customFormat="1" ht="15" customHeight="1" x14ac:dyDescent="0.2">
      <c r="B154" s="239"/>
      <c r="C154" s="266" t="s">
        <v>1017</v>
      </c>
      <c r="D154" s="216"/>
      <c r="E154" s="216"/>
      <c r="F154" s="267" t="s">
        <v>1018</v>
      </c>
      <c r="G154" s="216"/>
      <c r="H154" s="266" t="s">
        <v>1052</v>
      </c>
      <c r="I154" s="266" t="s">
        <v>1014</v>
      </c>
      <c r="J154" s="266">
        <v>50</v>
      </c>
      <c r="K154" s="262"/>
    </row>
    <row r="155" spans="2:11" s="1" customFormat="1" ht="15" customHeight="1" x14ac:dyDescent="0.2">
      <c r="B155" s="239"/>
      <c r="C155" s="266" t="s">
        <v>1020</v>
      </c>
      <c r="D155" s="216"/>
      <c r="E155" s="216"/>
      <c r="F155" s="267" t="s">
        <v>1012</v>
      </c>
      <c r="G155" s="216"/>
      <c r="H155" s="266" t="s">
        <v>1052</v>
      </c>
      <c r="I155" s="266" t="s">
        <v>1022</v>
      </c>
      <c r="J155" s="266"/>
      <c r="K155" s="262"/>
    </row>
    <row r="156" spans="2:11" s="1" customFormat="1" ht="15" customHeight="1" x14ac:dyDescent="0.2">
      <c r="B156" s="239"/>
      <c r="C156" s="266" t="s">
        <v>1031</v>
      </c>
      <c r="D156" s="216"/>
      <c r="E156" s="216"/>
      <c r="F156" s="267" t="s">
        <v>1018</v>
      </c>
      <c r="G156" s="216"/>
      <c r="H156" s="266" t="s">
        <v>1052</v>
      </c>
      <c r="I156" s="266" t="s">
        <v>1014</v>
      </c>
      <c r="J156" s="266">
        <v>50</v>
      </c>
      <c r="K156" s="262"/>
    </row>
    <row r="157" spans="2:11" s="1" customFormat="1" ht="15" customHeight="1" x14ac:dyDescent="0.2">
      <c r="B157" s="239"/>
      <c r="C157" s="266" t="s">
        <v>1039</v>
      </c>
      <c r="D157" s="216"/>
      <c r="E157" s="216"/>
      <c r="F157" s="267" t="s">
        <v>1018</v>
      </c>
      <c r="G157" s="216"/>
      <c r="H157" s="266" t="s">
        <v>1052</v>
      </c>
      <c r="I157" s="266" t="s">
        <v>1014</v>
      </c>
      <c r="J157" s="266">
        <v>50</v>
      </c>
      <c r="K157" s="262"/>
    </row>
    <row r="158" spans="2:11" s="1" customFormat="1" ht="15" customHeight="1" x14ac:dyDescent="0.2">
      <c r="B158" s="239"/>
      <c r="C158" s="266" t="s">
        <v>1037</v>
      </c>
      <c r="D158" s="216"/>
      <c r="E158" s="216"/>
      <c r="F158" s="267" t="s">
        <v>1018</v>
      </c>
      <c r="G158" s="216"/>
      <c r="H158" s="266" t="s">
        <v>1052</v>
      </c>
      <c r="I158" s="266" t="s">
        <v>1014</v>
      </c>
      <c r="J158" s="266">
        <v>50</v>
      </c>
      <c r="K158" s="262"/>
    </row>
    <row r="159" spans="2:11" s="1" customFormat="1" ht="15" customHeight="1" x14ac:dyDescent="0.2">
      <c r="B159" s="239"/>
      <c r="C159" s="266" t="s">
        <v>96</v>
      </c>
      <c r="D159" s="216"/>
      <c r="E159" s="216"/>
      <c r="F159" s="267" t="s">
        <v>1012</v>
      </c>
      <c r="G159" s="216"/>
      <c r="H159" s="266" t="s">
        <v>1074</v>
      </c>
      <c r="I159" s="266" t="s">
        <v>1014</v>
      </c>
      <c r="J159" s="266" t="s">
        <v>1075</v>
      </c>
      <c r="K159" s="262"/>
    </row>
    <row r="160" spans="2:11" s="1" customFormat="1" ht="15" customHeight="1" x14ac:dyDescent="0.2">
      <c r="B160" s="239"/>
      <c r="C160" s="266" t="s">
        <v>1076</v>
      </c>
      <c r="D160" s="216"/>
      <c r="E160" s="216"/>
      <c r="F160" s="267" t="s">
        <v>1012</v>
      </c>
      <c r="G160" s="216"/>
      <c r="H160" s="266" t="s">
        <v>1077</v>
      </c>
      <c r="I160" s="266" t="s">
        <v>1047</v>
      </c>
      <c r="J160" s="266"/>
      <c r="K160" s="262"/>
    </row>
    <row r="161" spans="2:11" s="1" customFormat="1" ht="15" customHeight="1" x14ac:dyDescent="0.2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 x14ac:dyDescent="0.2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 x14ac:dyDescent="0.2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 x14ac:dyDescent="0.2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 x14ac:dyDescent="0.2">
      <c r="B165" s="208"/>
      <c r="C165" s="336" t="s">
        <v>1078</v>
      </c>
      <c r="D165" s="336"/>
      <c r="E165" s="336"/>
      <c r="F165" s="336"/>
      <c r="G165" s="336"/>
      <c r="H165" s="336"/>
      <c r="I165" s="336"/>
      <c r="J165" s="336"/>
      <c r="K165" s="209"/>
    </row>
    <row r="166" spans="2:11" s="1" customFormat="1" ht="17.25" customHeight="1" x14ac:dyDescent="0.2">
      <c r="B166" s="208"/>
      <c r="C166" s="229" t="s">
        <v>1006</v>
      </c>
      <c r="D166" s="229"/>
      <c r="E166" s="229"/>
      <c r="F166" s="229" t="s">
        <v>1007</v>
      </c>
      <c r="G166" s="271"/>
      <c r="H166" s="272" t="s">
        <v>51</v>
      </c>
      <c r="I166" s="272" t="s">
        <v>54</v>
      </c>
      <c r="J166" s="229" t="s">
        <v>1008</v>
      </c>
      <c r="K166" s="209"/>
    </row>
    <row r="167" spans="2:11" s="1" customFormat="1" ht="17.25" customHeight="1" x14ac:dyDescent="0.2">
      <c r="B167" s="210"/>
      <c r="C167" s="231" t="s">
        <v>1009</v>
      </c>
      <c r="D167" s="231"/>
      <c r="E167" s="231"/>
      <c r="F167" s="232" t="s">
        <v>1010</v>
      </c>
      <c r="G167" s="273"/>
      <c r="H167" s="274"/>
      <c r="I167" s="274"/>
      <c r="J167" s="231" t="s">
        <v>1011</v>
      </c>
      <c r="K167" s="211"/>
    </row>
    <row r="168" spans="2:11" s="1" customFormat="1" ht="5.25" customHeight="1" x14ac:dyDescent="0.2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 x14ac:dyDescent="0.2">
      <c r="B169" s="239"/>
      <c r="C169" s="216" t="s">
        <v>1015</v>
      </c>
      <c r="D169" s="216"/>
      <c r="E169" s="216"/>
      <c r="F169" s="237" t="s">
        <v>1012</v>
      </c>
      <c r="G169" s="216"/>
      <c r="H169" s="216" t="s">
        <v>1052</v>
      </c>
      <c r="I169" s="216" t="s">
        <v>1014</v>
      </c>
      <c r="J169" s="216">
        <v>120</v>
      </c>
      <c r="K169" s="262"/>
    </row>
    <row r="170" spans="2:11" s="1" customFormat="1" ht="15" customHeight="1" x14ac:dyDescent="0.2">
      <c r="B170" s="239"/>
      <c r="C170" s="216" t="s">
        <v>1061</v>
      </c>
      <c r="D170" s="216"/>
      <c r="E170" s="216"/>
      <c r="F170" s="237" t="s">
        <v>1012</v>
      </c>
      <c r="G170" s="216"/>
      <c r="H170" s="216" t="s">
        <v>1062</v>
      </c>
      <c r="I170" s="216" t="s">
        <v>1014</v>
      </c>
      <c r="J170" s="216" t="s">
        <v>1063</v>
      </c>
      <c r="K170" s="262"/>
    </row>
    <row r="171" spans="2:11" s="1" customFormat="1" ht="15" customHeight="1" x14ac:dyDescent="0.2">
      <c r="B171" s="239"/>
      <c r="C171" s="216" t="s">
        <v>960</v>
      </c>
      <c r="D171" s="216"/>
      <c r="E171" s="216"/>
      <c r="F171" s="237" t="s">
        <v>1012</v>
      </c>
      <c r="G171" s="216"/>
      <c r="H171" s="216" t="s">
        <v>1079</v>
      </c>
      <c r="I171" s="216" t="s">
        <v>1014</v>
      </c>
      <c r="J171" s="216" t="s">
        <v>1063</v>
      </c>
      <c r="K171" s="262"/>
    </row>
    <row r="172" spans="2:11" s="1" customFormat="1" ht="15" customHeight="1" x14ac:dyDescent="0.2">
      <c r="B172" s="239"/>
      <c r="C172" s="216" t="s">
        <v>1017</v>
      </c>
      <c r="D172" s="216"/>
      <c r="E172" s="216"/>
      <c r="F172" s="237" t="s">
        <v>1018</v>
      </c>
      <c r="G172" s="216"/>
      <c r="H172" s="216" t="s">
        <v>1079</v>
      </c>
      <c r="I172" s="216" t="s">
        <v>1014</v>
      </c>
      <c r="J172" s="216">
        <v>50</v>
      </c>
      <c r="K172" s="262"/>
    </row>
    <row r="173" spans="2:11" s="1" customFormat="1" ht="15" customHeight="1" x14ac:dyDescent="0.2">
      <c r="B173" s="239"/>
      <c r="C173" s="216" t="s">
        <v>1020</v>
      </c>
      <c r="D173" s="216"/>
      <c r="E173" s="216"/>
      <c r="F173" s="237" t="s">
        <v>1012</v>
      </c>
      <c r="G173" s="216"/>
      <c r="H173" s="216" t="s">
        <v>1079</v>
      </c>
      <c r="I173" s="216" t="s">
        <v>1022</v>
      </c>
      <c r="J173" s="216"/>
      <c r="K173" s="262"/>
    </row>
    <row r="174" spans="2:11" s="1" customFormat="1" ht="15" customHeight="1" x14ac:dyDescent="0.2">
      <c r="B174" s="239"/>
      <c r="C174" s="216" t="s">
        <v>1031</v>
      </c>
      <c r="D174" s="216"/>
      <c r="E174" s="216"/>
      <c r="F174" s="237" t="s">
        <v>1018</v>
      </c>
      <c r="G174" s="216"/>
      <c r="H174" s="216" t="s">
        <v>1079</v>
      </c>
      <c r="I174" s="216" t="s">
        <v>1014</v>
      </c>
      <c r="J174" s="216">
        <v>50</v>
      </c>
      <c r="K174" s="262"/>
    </row>
    <row r="175" spans="2:11" s="1" customFormat="1" ht="15" customHeight="1" x14ac:dyDescent="0.2">
      <c r="B175" s="239"/>
      <c r="C175" s="216" t="s">
        <v>1039</v>
      </c>
      <c r="D175" s="216"/>
      <c r="E175" s="216"/>
      <c r="F175" s="237" t="s">
        <v>1018</v>
      </c>
      <c r="G175" s="216"/>
      <c r="H175" s="216" t="s">
        <v>1079</v>
      </c>
      <c r="I175" s="216" t="s">
        <v>1014</v>
      </c>
      <c r="J175" s="216">
        <v>50</v>
      </c>
      <c r="K175" s="262"/>
    </row>
    <row r="176" spans="2:11" s="1" customFormat="1" ht="15" customHeight="1" x14ac:dyDescent="0.2">
      <c r="B176" s="239"/>
      <c r="C176" s="216" t="s">
        <v>1037</v>
      </c>
      <c r="D176" s="216"/>
      <c r="E176" s="216"/>
      <c r="F176" s="237" t="s">
        <v>1018</v>
      </c>
      <c r="G176" s="216"/>
      <c r="H176" s="216" t="s">
        <v>1079</v>
      </c>
      <c r="I176" s="216" t="s">
        <v>1014</v>
      </c>
      <c r="J176" s="216">
        <v>50</v>
      </c>
      <c r="K176" s="262"/>
    </row>
    <row r="177" spans="2:11" s="1" customFormat="1" ht="15" customHeight="1" x14ac:dyDescent="0.2">
      <c r="B177" s="239"/>
      <c r="C177" s="216" t="s">
        <v>127</v>
      </c>
      <c r="D177" s="216"/>
      <c r="E177" s="216"/>
      <c r="F177" s="237" t="s">
        <v>1012</v>
      </c>
      <c r="G177" s="216"/>
      <c r="H177" s="216" t="s">
        <v>1080</v>
      </c>
      <c r="I177" s="216" t="s">
        <v>1081</v>
      </c>
      <c r="J177" s="216"/>
      <c r="K177" s="262"/>
    </row>
    <row r="178" spans="2:11" s="1" customFormat="1" ht="15" customHeight="1" x14ac:dyDescent="0.2">
      <c r="B178" s="239"/>
      <c r="C178" s="216" t="s">
        <v>54</v>
      </c>
      <c r="D178" s="216"/>
      <c r="E178" s="216"/>
      <c r="F178" s="237" t="s">
        <v>1012</v>
      </c>
      <c r="G178" s="216"/>
      <c r="H178" s="216" t="s">
        <v>1082</v>
      </c>
      <c r="I178" s="216" t="s">
        <v>1083</v>
      </c>
      <c r="J178" s="216">
        <v>1</v>
      </c>
      <c r="K178" s="262"/>
    </row>
    <row r="179" spans="2:11" s="1" customFormat="1" ht="15" customHeight="1" x14ac:dyDescent="0.2">
      <c r="B179" s="239"/>
      <c r="C179" s="216" t="s">
        <v>50</v>
      </c>
      <c r="D179" s="216"/>
      <c r="E179" s="216"/>
      <c r="F179" s="237" t="s">
        <v>1012</v>
      </c>
      <c r="G179" s="216"/>
      <c r="H179" s="216" t="s">
        <v>1084</v>
      </c>
      <c r="I179" s="216" t="s">
        <v>1014</v>
      </c>
      <c r="J179" s="216">
        <v>20</v>
      </c>
      <c r="K179" s="262"/>
    </row>
    <row r="180" spans="2:11" s="1" customFormat="1" ht="15" customHeight="1" x14ac:dyDescent="0.2">
      <c r="B180" s="239"/>
      <c r="C180" s="216" t="s">
        <v>51</v>
      </c>
      <c r="D180" s="216"/>
      <c r="E180" s="216"/>
      <c r="F180" s="237" t="s">
        <v>1012</v>
      </c>
      <c r="G180" s="216"/>
      <c r="H180" s="216" t="s">
        <v>1085</v>
      </c>
      <c r="I180" s="216" t="s">
        <v>1014</v>
      </c>
      <c r="J180" s="216">
        <v>255</v>
      </c>
      <c r="K180" s="262"/>
    </row>
    <row r="181" spans="2:11" s="1" customFormat="1" ht="15" customHeight="1" x14ac:dyDescent="0.2">
      <c r="B181" s="239"/>
      <c r="C181" s="216" t="s">
        <v>128</v>
      </c>
      <c r="D181" s="216"/>
      <c r="E181" s="216"/>
      <c r="F181" s="237" t="s">
        <v>1012</v>
      </c>
      <c r="G181" s="216"/>
      <c r="H181" s="216" t="s">
        <v>976</v>
      </c>
      <c r="I181" s="216" t="s">
        <v>1014</v>
      </c>
      <c r="J181" s="216">
        <v>10</v>
      </c>
      <c r="K181" s="262"/>
    </row>
    <row r="182" spans="2:11" s="1" customFormat="1" ht="15" customHeight="1" x14ac:dyDescent="0.2">
      <c r="B182" s="239"/>
      <c r="C182" s="216" t="s">
        <v>129</v>
      </c>
      <c r="D182" s="216"/>
      <c r="E182" s="216"/>
      <c r="F182" s="237" t="s">
        <v>1012</v>
      </c>
      <c r="G182" s="216"/>
      <c r="H182" s="216" t="s">
        <v>1086</v>
      </c>
      <c r="I182" s="216" t="s">
        <v>1047</v>
      </c>
      <c r="J182" s="216"/>
      <c r="K182" s="262"/>
    </row>
    <row r="183" spans="2:11" s="1" customFormat="1" ht="15" customHeight="1" x14ac:dyDescent="0.2">
      <c r="B183" s="239"/>
      <c r="C183" s="216" t="s">
        <v>1087</v>
      </c>
      <c r="D183" s="216"/>
      <c r="E183" s="216"/>
      <c r="F183" s="237" t="s">
        <v>1012</v>
      </c>
      <c r="G183" s="216"/>
      <c r="H183" s="216" t="s">
        <v>1088</v>
      </c>
      <c r="I183" s="216" t="s">
        <v>1047</v>
      </c>
      <c r="J183" s="216"/>
      <c r="K183" s="262"/>
    </row>
    <row r="184" spans="2:11" s="1" customFormat="1" ht="15" customHeight="1" x14ac:dyDescent="0.2">
      <c r="B184" s="239"/>
      <c r="C184" s="216" t="s">
        <v>1076</v>
      </c>
      <c r="D184" s="216"/>
      <c r="E184" s="216"/>
      <c r="F184" s="237" t="s">
        <v>1012</v>
      </c>
      <c r="G184" s="216"/>
      <c r="H184" s="216" t="s">
        <v>1089</v>
      </c>
      <c r="I184" s="216" t="s">
        <v>1047</v>
      </c>
      <c r="J184" s="216"/>
      <c r="K184" s="262"/>
    </row>
    <row r="185" spans="2:11" s="1" customFormat="1" ht="15" customHeight="1" x14ac:dyDescent="0.2">
      <c r="B185" s="239"/>
      <c r="C185" s="216" t="s">
        <v>131</v>
      </c>
      <c r="D185" s="216"/>
      <c r="E185" s="216"/>
      <c r="F185" s="237" t="s">
        <v>1018</v>
      </c>
      <c r="G185" s="216"/>
      <c r="H185" s="216" t="s">
        <v>1090</v>
      </c>
      <c r="I185" s="216" t="s">
        <v>1014</v>
      </c>
      <c r="J185" s="216">
        <v>50</v>
      </c>
      <c r="K185" s="262"/>
    </row>
    <row r="186" spans="2:11" s="1" customFormat="1" ht="15" customHeight="1" x14ac:dyDescent="0.2">
      <c r="B186" s="239"/>
      <c r="C186" s="216" t="s">
        <v>1091</v>
      </c>
      <c r="D186" s="216"/>
      <c r="E186" s="216"/>
      <c r="F186" s="237" t="s">
        <v>1018</v>
      </c>
      <c r="G186" s="216"/>
      <c r="H186" s="216" t="s">
        <v>1092</v>
      </c>
      <c r="I186" s="216" t="s">
        <v>1093</v>
      </c>
      <c r="J186" s="216"/>
      <c r="K186" s="262"/>
    </row>
    <row r="187" spans="2:11" s="1" customFormat="1" ht="15" customHeight="1" x14ac:dyDescent="0.2">
      <c r="B187" s="239"/>
      <c r="C187" s="216" t="s">
        <v>1094</v>
      </c>
      <c r="D187" s="216"/>
      <c r="E187" s="216"/>
      <c r="F187" s="237" t="s">
        <v>1018</v>
      </c>
      <c r="G187" s="216"/>
      <c r="H187" s="216" t="s">
        <v>1095</v>
      </c>
      <c r="I187" s="216" t="s">
        <v>1093</v>
      </c>
      <c r="J187" s="216"/>
      <c r="K187" s="262"/>
    </row>
    <row r="188" spans="2:11" s="1" customFormat="1" ht="15" customHeight="1" x14ac:dyDescent="0.2">
      <c r="B188" s="239"/>
      <c r="C188" s="216" t="s">
        <v>1096</v>
      </c>
      <c r="D188" s="216"/>
      <c r="E188" s="216"/>
      <c r="F188" s="237" t="s">
        <v>1018</v>
      </c>
      <c r="G188" s="216"/>
      <c r="H188" s="216" t="s">
        <v>1097</v>
      </c>
      <c r="I188" s="216" t="s">
        <v>1093</v>
      </c>
      <c r="J188" s="216"/>
      <c r="K188" s="262"/>
    </row>
    <row r="189" spans="2:11" s="1" customFormat="1" ht="15" customHeight="1" x14ac:dyDescent="0.2">
      <c r="B189" s="239"/>
      <c r="C189" s="275" t="s">
        <v>1098</v>
      </c>
      <c r="D189" s="216"/>
      <c r="E189" s="216"/>
      <c r="F189" s="237" t="s">
        <v>1018</v>
      </c>
      <c r="G189" s="216"/>
      <c r="H189" s="216" t="s">
        <v>1099</v>
      </c>
      <c r="I189" s="216" t="s">
        <v>1100</v>
      </c>
      <c r="J189" s="276" t="s">
        <v>1101</v>
      </c>
      <c r="K189" s="262"/>
    </row>
    <row r="190" spans="2:11" s="1" customFormat="1" ht="15" customHeight="1" x14ac:dyDescent="0.2">
      <c r="B190" s="239"/>
      <c r="C190" s="275" t="s">
        <v>39</v>
      </c>
      <c r="D190" s="216"/>
      <c r="E190" s="216"/>
      <c r="F190" s="237" t="s">
        <v>1012</v>
      </c>
      <c r="G190" s="216"/>
      <c r="H190" s="213" t="s">
        <v>1102</v>
      </c>
      <c r="I190" s="216" t="s">
        <v>1103</v>
      </c>
      <c r="J190" s="216"/>
      <c r="K190" s="262"/>
    </row>
    <row r="191" spans="2:11" s="1" customFormat="1" ht="15" customHeight="1" x14ac:dyDescent="0.2">
      <c r="B191" s="239"/>
      <c r="C191" s="275" t="s">
        <v>1104</v>
      </c>
      <c r="D191" s="216"/>
      <c r="E191" s="216"/>
      <c r="F191" s="237" t="s">
        <v>1012</v>
      </c>
      <c r="G191" s="216"/>
      <c r="H191" s="216" t="s">
        <v>1105</v>
      </c>
      <c r="I191" s="216" t="s">
        <v>1047</v>
      </c>
      <c r="J191" s="216"/>
      <c r="K191" s="262"/>
    </row>
    <row r="192" spans="2:11" s="1" customFormat="1" ht="15" customHeight="1" x14ac:dyDescent="0.2">
      <c r="B192" s="239"/>
      <c r="C192" s="275" t="s">
        <v>1106</v>
      </c>
      <c r="D192" s="216"/>
      <c r="E192" s="216"/>
      <c r="F192" s="237" t="s">
        <v>1012</v>
      </c>
      <c r="G192" s="216"/>
      <c r="H192" s="216" t="s">
        <v>1107</v>
      </c>
      <c r="I192" s="216" t="s">
        <v>1047</v>
      </c>
      <c r="J192" s="216"/>
      <c r="K192" s="262"/>
    </row>
    <row r="193" spans="2:11" s="1" customFormat="1" ht="15" customHeight="1" x14ac:dyDescent="0.2">
      <c r="B193" s="239"/>
      <c r="C193" s="275" t="s">
        <v>1108</v>
      </c>
      <c r="D193" s="216"/>
      <c r="E193" s="216"/>
      <c r="F193" s="237" t="s">
        <v>1018</v>
      </c>
      <c r="G193" s="216"/>
      <c r="H193" s="216" t="s">
        <v>1109</v>
      </c>
      <c r="I193" s="216" t="s">
        <v>1047</v>
      </c>
      <c r="J193" s="216"/>
      <c r="K193" s="262"/>
    </row>
    <row r="194" spans="2:11" s="1" customFormat="1" ht="15" customHeight="1" x14ac:dyDescent="0.2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s="1" customFormat="1" ht="18.75" customHeight="1" x14ac:dyDescent="0.2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s="1" customFormat="1" ht="18.75" customHeight="1" x14ac:dyDescent="0.2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 x14ac:dyDescent="0.2"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</row>
    <row r="198" spans="2:11" s="1" customFormat="1" ht="13.5" x14ac:dyDescent="0.2">
      <c r="B198" s="205"/>
      <c r="C198" s="206"/>
      <c r="D198" s="206"/>
      <c r="E198" s="206"/>
      <c r="F198" s="206"/>
      <c r="G198" s="206"/>
      <c r="H198" s="206"/>
      <c r="I198" s="206"/>
      <c r="J198" s="206"/>
      <c r="K198" s="207"/>
    </row>
    <row r="199" spans="2:11" s="1" customFormat="1" ht="21" x14ac:dyDescent="0.2">
      <c r="B199" s="208"/>
      <c r="C199" s="336" t="s">
        <v>1110</v>
      </c>
      <c r="D199" s="336"/>
      <c r="E199" s="336"/>
      <c r="F199" s="336"/>
      <c r="G199" s="336"/>
      <c r="H199" s="336"/>
      <c r="I199" s="336"/>
      <c r="J199" s="336"/>
      <c r="K199" s="209"/>
    </row>
    <row r="200" spans="2:11" s="1" customFormat="1" ht="25.5" customHeight="1" x14ac:dyDescent="0.3">
      <c r="B200" s="208"/>
      <c r="C200" s="278" t="s">
        <v>1111</v>
      </c>
      <c r="D200" s="278"/>
      <c r="E200" s="278"/>
      <c r="F200" s="278" t="s">
        <v>1112</v>
      </c>
      <c r="G200" s="279"/>
      <c r="H200" s="337" t="s">
        <v>1113</v>
      </c>
      <c r="I200" s="337"/>
      <c r="J200" s="337"/>
      <c r="K200" s="209"/>
    </row>
    <row r="201" spans="2:11" s="1" customFormat="1" ht="5.25" customHeight="1" x14ac:dyDescent="0.2">
      <c r="B201" s="239"/>
      <c r="C201" s="234"/>
      <c r="D201" s="234"/>
      <c r="E201" s="234"/>
      <c r="F201" s="234"/>
      <c r="G201" s="260"/>
      <c r="H201" s="234"/>
      <c r="I201" s="234"/>
      <c r="J201" s="234"/>
      <c r="K201" s="262"/>
    </row>
    <row r="202" spans="2:11" s="1" customFormat="1" ht="15" customHeight="1" x14ac:dyDescent="0.2">
      <c r="B202" s="239"/>
      <c r="C202" s="216" t="s">
        <v>1103</v>
      </c>
      <c r="D202" s="216"/>
      <c r="E202" s="216"/>
      <c r="F202" s="237" t="s">
        <v>40</v>
      </c>
      <c r="G202" s="216"/>
      <c r="H202" s="338" t="s">
        <v>1114</v>
      </c>
      <c r="I202" s="338"/>
      <c r="J202" s="338"/>
      <c r="K202" s="262"/>
    </row>
    <row r="203" spans="2:11" s="1" customFormat="1" ht="15" customHeight="1" x14ac:dyDescent="0.2">
      <c r="B203" s="239"/>
      <c r="C203" s="216"/>
      <c r="D203" s="216"/>
      <c r="E203" s="216"/>
      <c r="F203" s="237" t="s">
        <v>41</v>
      </c>
      <c r="G203" s="216"/>
      <c r="H203" s="338" t="s">
        <v>1115</v>
      </c>
      <c r="I203" s="338"/>
      <c r="J203" s="338"/>
      <c r="K203" s="262"/>
    </row>
    <row r="204" spans="2:11" s="1" customFormat="1" ht="15" customHeight="1" x14ac:dyDescent="0.2">
      <c r="B204" s="239"/>
      <c r="C204" s="216"/>
      <c r="D204" s="216"/>
      <c r="E204" s="216"/>
      <c r="F204" s="237" t="s">
        <v>44</v>
      </c>
      <c r="G204" s="216"/>
      <c r="H204" s="338" t="s">
        <v>1116</v>
      </c>
      <c r="I204" s="338"/>
      <c r="J204" s="338"/>
      <c r="K204" s="262"/>
    </row>
    <row r="205" spans="2:11" s="1" customFormat="1" ht="15" customHeight="1" x14ac:dyDescent="0.2">
      <c r="B205" s="239"/>
      <c r="C205" s="216"/>
      <c r="D205" s="216"/>
      <c r="E205" s="216"/>
      <c r="F205" s="237" t="s">
        <v>42</v>
      </c>
      <c r="G205" s="216"/>
      <c r="H205" s="338" t="s">
        <v>1117</v>
      </c>
      <c r="I205" s="338"/>
      <c r="J205" s="338"/>
      <c r="K205" s="262"/>
    </row>
    <row r="206" spans="2:11" s="1" customFormat="1" ht="15" customHeight="1" x14ac:dyDescent="0.2">
      <c r="B206" s="239"/>
      <c r="C206" s="216"/>
      <c r="D206" s="216"/>
      <c r="E206" s="216"/>
      <c r="F206" s="237" t="s">
        <v>43</v>
      </c>
      <c r="G206" s="216"/>
      <c r="H206" s="338" t="s">
        <v>1118</v>
      </c>
      <c r="I206" s="338"/>
      <c r="J206" s="338"/>
      <c r="K206" s="262"/>
    </row>
    <row r="207" spans="2:11" s="1" customFormat="1" ht="15" customHeight="1" x14ac:dyDescent="0.2">
      <c r="B207" s="239"/>
      <c r="C207" s="216"/>
      <c r="D207" s="216"/>
      <c r="E207" s="216"/>
      <c r="F207" s="237"/>
      <c r="G207" s="216"/>
      <c r="H207" s="216"/>
      <c r="I207" s="216"/>
      <c r="J207" s="216"/>
      <c r="K207" s="262"/>
    </row>
    <row r="208" spans="2:11" s="1" customFormat="1" ht="15" customHeight="1" x14ac:dyDescent="0.2">
      <c r="B208" s="239"/>
      <c r="C208" s="216" t="s">
        <v>1059</v>
      </c>
      <c r="D208" s="216"/>
      <c r="E208" s="216"/>
      <c r="F208" s="237" t="s">
        <v>76</v>
      </c>
      <c r="G208" s="216"/>
      <c r="H208" s="338" t="s">
        <v>1119</v>
      </c>
      <c r="I208" s="338"/>
      <c r="J208" s="338"/>
      <c r="K208" s="262"/>
    </row>
    <row r="209" spans="2:11" s="1" customFormat="1" ht="15" customHeight="1" x14ac:dyDescent="0.2">
      <c r="B209" s="239"/>
      <c r="C209" s="216"/>
      <c r="D209" s="216"/>
      <c r="E209" s="216"/>
      <c r="F209" s="237" t="s">
        <v>954</v>
      </c>
      <c r="G209" s="216"/>
      <c r="H209" s="338" t="s">
        <v>955</v>
      </c>
      <c r="I209" s="338"/>
      <c r="J209" s="338"/>
      <c r="K209" s="262"/>
    </row>
    <row r="210" spans="2:11" s="1" customFormat="1" ht="15" customHeight="1" x14ac:dyDescent="0.2">
      <c r="B210" s="239"/>
      <c r="C210" s="216"/>
      <c r="D210" s="216"/>
      <c r="E210" s="216"/>
      <c r="F210" s="237" t="s">
        <v>952</v>
      </c>
      <c r="G210" s="216"/>
      <c r="H210" s="338" t="s">
        <v>1120</v>
      </c>
      <c r="I210" s="338"/>
      <c r="J210" s="338"/>
      <c r="K210" s="262"/>
    </row>
    <row r="211" spans="2:11" s="1" customFormat="1" ht="15" customHeight="1" x14ac:dyDescent="0.2">
      <c r="B211" s="280"/>
      <c r="C211" s="216"/>
      <c r="D211" s="216"/>
      <c r="E211" s="216"/>
      <c r="F211" s="237" t="s">
        <v>956</v>
      </c>
      <c r="G211" s="275"/>
      <c r="H211" s="339" t="s">
        <v>957</v>
      </c>
      <c r="I211" s="339"/>
      <c r="J211" s="339"/>
      <c r="K211" s="281"/>
    </row>
    <row r="212" spans="2:11" s="1" customFormat="1" ht="15" customHeight="1" x14ac:dyDescent="0.2">
      <c r="B212" s="280"/>
      <c r="C212" s="216"/>
      <c r="D212" s="216"/>
      <c r="E212" s="216"/>
      <c r="F212" s="237" t="s">
        <v>958</v>
      </c>
      <c r="G212" s="275"/>
      <c r="H212" s="339" t="s">
        <v>669</v>
      </c>
      <c r="I212" s="339"/>
      <c r="J212" s="339"/>
      <c r="K212" s="281"/>
    </row>
    <row r="213" spans="2:11" s="1" customFormat="1" ht="15" customHeight="1" x14ac:dyDescent="0.2">
      <c r="B213" s="280"/>
      <c r="C213" s="216"/>
      <c r="D213" s="216"/>
      <c r="E213" s="216"/>
      <c r="F213" s="237"/>
      <c r="G213" s="275"/>
      <c r="H213" s="266"/>
      <c r="I213" s="266"/>
      <c r="J213" s="266"/>
      <c r="K213" s="281"/>
    </row>
    <row r="214" spans="2:11" s="1" customFormat="1" ht="15" customHeight="1" x14ac:dyDescent="0.2">
      <c r="B214" s="280"/>
      <c r="C214" s="216" t="s">
        <v>1083</v>
      </c>
      <c r="D214" s="216"/>
      <c r="E214" s="216"/>
      <c r="F214" s="237">
        <v>1</v>
      </c>
      <c r="G214" s="275"/>
      <c r="H214" s="339" t="s">
        <v>1121</v>
      </c>
      <c r="I214" s="339"/>
      <c r="J214" s="339"/>
      <c r="K214" s="281"/>
    </row>
    <row r="215" spans="2:11" s="1" customFormat="1" ht="15" customHeight="1" x14ac:dyDescent="0.2">
      <c r="B215" s="280"/>
      <c r="C215" s="216"/>
      <c r="D215" s="216"/>
      <c r="E215" s="216"/>
      <c r="F215" s="237">
        <v>2</v>
      </c>
      <c r="G215" s="275"/>
      <c r="H215" s="339" t="s">
        <v>1122</v>
      </c>
      <c r="I215" s="339"/>
      <c r="J215" s="339"/>
      <c r="K215" s="281"/>
    </row>
    <row r="216" spans="2:11" s="1" customFormat="1" ht="15" customHeight="1" x14ac:dyDescent="0.2">
      <c r="B216" s="280"/>
      <c r="C216" s="216"/>
      <c r="D216" s="216"/>
      <c r="E216" s="216"/>
      <c r="F216" s="237">
        <v>3</v>
      </c>
      <c r="G216" s="275"/>
      <c r="H216" s="339" t="s">
        <v>1123</v>
      </c>
      <c r="I216" s="339"/>
      <c r="J216" s="339"/>
      <c r="K216" s="281"/>
    </row>
    <row r="217" spans="2:11" s="1" customFormat="1" ht="15" customHeight="1" x14ac:dyDescent="0.2">
      <c r="B217" s="280"/>
      <c r="C217" s="216"/>
      <c r="D217" s="216"/>
      <c r="E217" s="216"/>
      <c r="F217" s="237">
        <v>4</v>
      </c>
      <c r="G217" s="275"/>
      <c r="H217" s="339" t="s">
        <v>1124</v>
      </c>
      <c r="I217" s="339"/>
      <c r="J217" s="339"/>
      <c r="K217" s="281"/>
    </row>
    <row r="218" spans="2:11" s="1" customFormat="1" ht="12.75" customHeight="1" x14ac:dyDescent="0.2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13</vt:i4>
      </vt:variant>
    </vt:vector>
  </HeadingPairs>
  <TitlesOfParts>
    <vt:vector size="21" baseType="lpstr">
      <vt:lpstr>Rekapitulace stavby</vt:lpstr>
      <vt:lpstr>SO 01 - Stavební část</vt:lpstr>
      <vt:lpstr>SO 02 - Elektroinstalace</vt:lpstr>
      <vt:lpstr>SO 03 - VZT</vt:lpstr>
      <vt:lpstr>VZT-pol.č.1</vt:lpstr>
      <vt:lpstr>SO 04 - ZTI</vt:lpstr>
      <vt:lpstr>SO 05 - Gastrozařízení</vt:lpstr>
      <vt:lpstr>Pokyny pro vyplnění</vt:lpstr>
      <vt:lpstr>'Rekapitulace stavby'!Názvy_tisku</vt:lpstr>
      <vt:lpstr>'SO 01 - Stavební část'!Názvy_tisku</vt:lpstr>
      <vt:lpstr>'SO 02 - Elektroinstalace'!Názvy_tisku</vt:lpstr>
      <vt:lpstr>'SO 03 - VZT'!Názvy_tisku</vt:lpstr>
      <vt:lpstr>'SO 04 - ZTI'!Názvy_tisku</vt:lpstr>
      <vt:lpstr>'SO 05 - Gastrozařízení'!Názvy_tisku</vt:lpstr>
      <vt:lpstr>'Pokyny pro vyplnění'!Oblast_tisku</vt:lpstr>
      <vt:lpstr>'Rekapitulace stavby'!Oblast_tisku</vt:lpstr>
      <vt:lpstr>'SO 01 - Stavební část'!Oblast_tisku</vt:lpstr>
      <vt:lpstr>'SO 02 - Elektroinstalace'!Oblast_tisku</vt:lpstr>
      <vt:lpstr>'SO 03 - VZT'!Oblast_tisku</vt:lpstr>
      <vt:lpstr>'SO 04 - ZTI'!Oblast_tisku</vt:lpstr>
      <vt:lpstr>'SO 05 - Gastrozařízení'!Oblast_tisku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DESKTOP-5G5LTV8\Lukáš</dc:creator>
  <cp:lastModifiedBy>lukin_kru</cp:lastModifiedBy>
  <dcterms:created xsi:type="dcterms:W3CDTF">2022-08-04T10:34:16Z</dcterms:created>
  <dcterms:modified xsi:type="dcterms:W3CDTF">2022-08-08T11:21:14Z</dcterms:modified>
</cp:coreProperties>
</file>