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836" windowHeight="8412"/>
  </bookViews>
  <sheets>
    <sheet name="Rekapitulace stavby" sheetId="1" r:id="rId1"/>
    <sheet name="08 - D.1.8.1. Technologie..." sheetId="2" r:id="rId2"/>
    <sheet name="Pokyny pro vyplnění" sheetId="3" r:id="rId3"/>
  </sheets>
  <definedNames>
    <definedName name="_xlnm._FilterDatabase" localSheetId="1" hidden="1">'08 - D.1.8.1. Technologie...'!$C$84:$K$149</definedName>
    <definedName name="_xlnm.Print_Titles" localSheetId="1">'08 - D.1.8.1. Technologie...'!$84:$84</definedName>
    <definedName name="_xlnm.Print_Titles" localSheetId="0">'Rekapitulace stavby'!$52:$52</definedName>
    <definedName name="_xlnm.Print_Area" localSheetId="1">'08 - D.1.8.1. Technologie...'!$C$4:$J$39,'08 - D.1.8.1. Technologie...'!$C$45:$J$66,'08 - D.1.8.1. Technologie...'!$C$72:$K$149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25725"/>
</workbook>
</file>

<file path=xl/calcChain.xml><?xml version="1.0" encoding="utf-8"?>
<calcChain xmlns="http://schemas.openxmlformats.org/spreadsheetml/2006/main">
  <c r="J37" i="2"/>
  <c r="J36"/>
  <c r="AY55" i="1"/>
  <c r="J35" i="2"/>
  <c r="AX55" i="1" s="1"/>
  <c r="BI147" i="2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8"/>
  <c r="BH88"/>
  <c r="BG88"/>
  <c r="BF88"/>
  <c r="T88"/>
  <c r="T87" s="1"/>
  <c r="T86" s="1"/>
  <c r="R88"/>
  <c r="R87"/>
  <c r="R86" s="1"/>
  <c r="P88"/>
  <c r="P87"/>
  <c r="P86"/>
  <c r="J81"/>
  <c r="F81"/>
  <c r="F79"/>
  <c r="E77"/>
  <c r="J54"/>
  <c r="F54"/>
  <c r="F52"/>
  <c r="E50"/>
  <c r="J24"/>
  <c r="E24"/>
  <c r="J82" s="1"/>
  <c r="J23"/>
  <c r="J18"/>
  <c r="E18"/>
  <c r="F82" s="1"/>
  <c r="J17"/>
  <c r="J12"/>
  <c r="J79"/>
  <c r="E7"/>
  <c r="E75"/>
  <c r="L50" i="1"/>
  <c r="AM50"/>
  <c r="AM49"/>
  <c r="L49"/>
  <c r="AM47"/>
  <c r="L47"/>
  <c r="L45"/>
  <c r="L44"/>
  <c r="BK144" i="2"/>
  <c r="BK131"/>
  <c r="BK118"/>
  <c r="BK100"/>
  <c r="AS54" i="1"/>
  <c r="J144" i="2"/>
  <c r="J128"/>
  <c r="J118"/>
  <c r="J100"/>
  <c r="J115"/>
  <c r="BK147"/>
  <c r="BK141"/>
  <c r="BK138"/>
  <c r="BK134"/>
  <c r="BK128"/>
  <c r="BK125"/>
  <c r="BK115"/>
  <c r="J108"/>
  <c r="BK93"/>
  <c r="BK113"/>
  <c r="BK108"/>
  <c r="J141"/>
  <c r="J138"/>
  <c r="J131"/>
  <c r="J125"/>
  <c r="J113"/>
  <c r="J111"/>
  <c r="J96"/>
  <c r="J93"/>
  <c r="BK111"/>
  <c r="J104"/>
  <c r="BK122"/>
  <c r="BK96"/>
  <c r="BK88"/>
  <c r="J147"/>
  <c r="J134"/>
  <c r="J122"/>
  <c r="BK104"/>
  <c r="J88"/>
  <c r="P92" l="1"/>
  <c r="T92"/>
  <c r="P99"/>
  <c r="T99"/>
  <c r="P121"/>
  <c r="R121"/>
  <c r="BK92"/>
  <c r="J92" s="1"/>
  <c r="J63" s="1"/>
  <c r="R92"/>
  <c r="BK99"/>
  <c r="J99" s="1"/>
  <c r="J64" s="1"/>
  <c r="R99"/>
  <c r="BK121"/>
  <c r="J121" s="1"/>
  <c r="J65" s="1"/>
  <c r="T121"/>
  <c r="BK87"/>
  <c r="J87" s="1"/>
  <c r="J61" s="1"/>
  <c r="BE111"/>
  <c r="E48"/>
  <c r="J52"/>
  <c r="F55"/>
  <c r="J55"/>
  <c r="BE88"/>
  <c r="BE93"/>
  <c r="BE96"/>
  <c r="BE100"/>
  <c r="BE104"/>
  <c r="BE108"/>
  <c r="BE113"/>
  <c r="BE115"/>
  <c r="BE118"/>
  <c r="BE122"/>
  <c r="BE125"/>
  <c r="BE128"/>
  <c r="BE131"/>
  <c r="BE134"/>
  <c r="BE138"/>
  <c r="BE141"/>
  <c r="BE144"/>
  <c r="BE147"/>
  <c r="F37"/>
  <c r="BD55" i="1" s="1"/>
  <c r="BD54" s="1"/>
  <c r="W33" s="1"/>
  <c r="J34" i="2"/>
  <c r="AW55" i="1" s="1"/>
  <c r="F36" i="2"/>
  <c r="BC55" i="1" s="1"/>
  <c r="BC54" s="1"/>
  <c r="W32" s="1"/>
  <c r="F34" i="2"/>
  <c r="BA55" i="1" s="1"/>
  <c r="BA54" s="1"/>
  <c r="W30" s="1"/>
  <c r="F35" i="2"/>
  <c r="BB55" i="1" s="1"/>
  <c r="BB54" s="1"/>
  <c r="W31" s="1"/>
  <c r="P91" i="2" l="1"/>
  <c r="P85" s="1"/>
  <c r="AU55" i="1" s="1"/>
  <c r="AU54" s="1"/>
  <c r="R91" i="2"/>
  <c r="R85"/>
  <c r="T91"/>
  <c r="T85" s="1"/>
  <c r="BK86"/>
  <c r="BK91"/>
  <c r="J91" s="1"/>
  <c r="J62" s="1"/>
  <c r="AW54" i="1"/>
  <c r="AK30" s="1"/>
  <c r="AY54"/>
  <c r="F33" i="2"/>
  <c r="AZ55" i="1"/>
  <c r="AZ54" s="1"/>
  <c r="W29" s="1"/>
  <c r="AX54"/>
  <c r="J33" i="2"/>
  <c r="AV55" i="1" s="1"/>
  <c r="AT55" s="1"/>
  <c r="BK85" i="2" l="1"/>
  <c r="J85" s="1"/>
  <c r="J59" s="1"/>
  <c r="J86"/>
  <c r="J60"/>
  <c r="AV54" i="1"/>
  <c r="AK29" s="1"/>
  <c r="J30" i="2" l="1"/>
  <c r="AG55" i="1" s="1"/>
  <c r="AG54" s="1"/>
  <c r="AT54"/>
  <c r="AK26" l="1"/>
  <c r="AN54"/>
  <c r="J39" i="2"/>
  <c r="AN55" i="1"/>
  <c r="AK35"/>
</calcChain>
</file>

<file path=xl/sharedStrings.xml><?xml version="1.0" encoding="utf-8"?>
<sst xmlns="http://schemas.openxmlformats.org/spreadsheetml/2006/main" count="1337" uniqueCount="427">
  <si>
    <t>Export Komplet</t>
  </si>
  <si>
    <t>VZ</t>
  </si>
  <si>
    <t>2.0</t>
  </si>
  <si>
    <t>ZAMOK</t>
  </si>
  <si>
    <t>False</t>
  </si>
  <si>
    <t>{e520f2bb-99b2-4e3a-96bf-5beb31323cee}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</si>
  <si>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</si>
  <si>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</si>
  <si>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</si>
  <si>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</si>
  <si>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</si>
  <si>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</si>
  <si>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</si>
  <si>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</si>
  <si>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Chomutov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</si>
  <si>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</si>
  <si>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</si>
  <si>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Technologie SSZ</t>
  </si>
  <si>
    <t>KSO:</t>
  </si>
  <si>
    <t>822 29</t>
  </si>
  <si>
    <t>CC-CZ:</t>
  </si>
  <si>
    <t>21129</t>
  </si>
  <si>
    <t>Místo:</t>
  </si>
  <si>
    <t>Datum:</t>
  </si>
  <si>
    <t>21. 4. 2022</t>
  </si>
  <si>
    <t>CZ-CPV:</t>
  </si>
  <si>
    <t>45316212-4</t>
  </si>
  <si>
    <t>CZ-CPA:</t>
  </si>
  <si>
    <t>42.22.22</t>
  </si>
  <si>
    <t>Zadavatel:</t>
  </si>
  <si>
    <t>IČ:</t>
  </si>
  <si>
    <t>474637111</t>
  </si>
  <si>
    <t>Statutární město Chomutov</t>
  </si>
  <si>
    <t>DIČ:</t>
  </si>
  <si>
    <t>CZ474637111</t>
  </si>
  <si>
    <t>Uchazeč:</t>
  </si>
  <si>
    <t>Vyplň údaj</t>
  </si>
  <si>
    <t>Projektant:</t>
  </si>
  <si>
    <t>71884220</t>
  </si>
  <si>
    <t>Ing. Břetislav Sedláček</t>
  </si>
  <si>
    <t>CZ8508152983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</si>
  <si>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</si>
  <si>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</si>
  <si>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</si>
  <si>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</si>
  <si>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</si>
  <si>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</si>
  <si>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</si>
  <si>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</si>
  <si>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</si>
  <si>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</si>
  <si>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</si>
  <si>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</si>
  <si>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</si>
  <si>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</si>
  <si>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</si>
  <si>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</si>
  <si>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</si>
  <si>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</si>
  <si>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</si>
  <si>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</si>
  <si>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</si>
  <si>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</si>
  <si>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</si>
  <si>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</si>
  <si>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</si>
  <si>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</si>
  <si>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</si>
  <si>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</si>
  <si>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</si>
  <si>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</si>
  <si>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</si>
  <si>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</si>
  <si>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</si>
  <si>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</si>
  <si>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</si>
  <si>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</si>
  <si>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</si>
  <si>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</si>
  <si>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</si>
  <si>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</si>
  <si>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</si>
  <si>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</si>
  <si>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</si>
  <si>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</si>
  <si>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</si>
  <si>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08</t>
  </si>
  <si>
    <t>D.1.8.1. Technologie SSZ - dodatek</t>
  </si>
  <si>
    <t>PRO</t>
  </si>
  <si>
    <t>1</t>
  </si>
  <si>
    <t>{cda08aa1-7636-405c-86c9-6d22823f4724}</t>
  </si>
  <si>
    <t>828 29 16</t>
  </si>
  <si>
    <t>2</t>
  </si>
  <si>
    <t>KRYCÍ LIST SOUPISU PRACÍ</t>
  </si>
  <si>
    <t>Objekt:</t>
  </si>
  <si>
    <t>08 - D.1.8.1. Technologie SSZ - dodatek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</si>
  <si>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 Je-li v kontrolním rozpočtu nebo v soupisu prací uvedena v kolonce ,,popis" obchodní značka jakéhokoliv materiálu, výrobku nebo technologie, má tento název pouze informativní charakter. Pro ocenění a následně pro realizaci je možné použít i jiný materiál, výrobek nebo technologií, se srovnatelnými nebo lepšími užitnými vlastnostmi , které odpovídají požadavkům dokumentace.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</si>
  <si>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</si>
  <si>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</si>
  <si>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</si>
  <si>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</si>
  <si>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</si>
  <si>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</si>
  <si>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M - Práce a dodávky M</t>
  </si>
  <si>
    <t xml:space="preserve">    21-M - Elektromontáže</t>
  </si>
  <si>
    <t xml:space="preserve">    22-M - Montáže sděl. a zabezp. zařízení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</si>
  <si>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</si>
  <si>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</si>
  <si>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</si>
  <si>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</si>
  <si>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</si>
  <si>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</si>
  <si>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</si>
  <si>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</si>
  <si>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</si>
  <si>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</si>
  <si>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</si>
  <si>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</si>
  <si>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</si>
  <si>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</si>
  <si>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</si>
  <si>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</si>
  <si>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</si>
  <si>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</si>
  <si>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</si>
  <si>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171251201</t>
  </si>
  <si>
    <t>Uložení sypaniny na skládky nebo meziskládky bez hutnění s upravením uložené sypaniny do předepsaného tvaru</t>
  </si>
  <si>
    <t>m3</t>
  </si>
  <si>
    <t>CS ÚRS 2022 01</t>
  </si>
  <si>
    <t>4</t>
  </si>
  <si>
    <t>1890092451</t>
  </si>
  <si>
    <t>Online PSC</t>
  </si>
  <si>
    <t>https://podminky.urs.cz/item/CS_URS_2022_01/171251201</t>
  </si>
  <si>
    <t>VV</t>
  </si>
  <si>
    <t>10,024</t>
  </si>
  <si>
    <t>M</t>
  </si>
  <si>
    <t>Práce a dodávky M</t>
  </si>
  <si>
    <t>3</t>
  </si>
  <si>
    <t>21-M</t>
  </si>
  <si>
    <t>Elektromontáže</t>
  </si>
  <si>
    <t>210813101</t>
  </si>
  <si>
    <t>Montáž izolovaných kabelů měděných do 1 kV bez ukončení plných nebo laněných kulatých (např. CYKY, CHKE-R) uložených pevně počtu a průřezu žil 19x1,5 až 2,5 mm2</t>
  </si>
  <si>
    <t>m</t>
  </si>
  <si>
    <t>78137539</t>
  </si>
  <si>
    <t>https://podminky.urs.cz/item/CS_URS_2022_01/210813101</t>
  </si>
  <si>
    <t>30</t>
  </si>
  <si>
    <t>341310007</t>
  </si>
  <si>
    <t>kabel NYY-J 19x1,5 0,6/1kV</t>
  </si>
  <si>
    <t>-1782408466</t>
  </si>
  <si>
    <t>- pokládka kabelů NYY-J 19x1,5 - včetně 5% prořezu:</t>
  </si>
  <si>
    <t>30*1,05</t>
  </si>
  <si>
    <t>22-M</t>
  </si>
  <si>
    <t>Montáže sděl. a zabezp. zařízení</t>
  </si>
  <si>
    <t>220300152</t>
  </si>
  <si>
    <t>Montáž formy pro kabely TCEKE, TCEKES včetně odstranění pláště na jednom konci kabelu, odnitkování a vyšití formy, očištění konců žil a prozvonění, zaletování formy na špičky nebo zapojení pod šroubky délky kabelu do 0,5 m 5 XN</t>
  </si>
  <si>
    <t>kus</t>
  </si>
  <si>
    <t>798686563</t>
  </si>
  <si>
    <t>https://podminky.urs.cz/item/CS_URS_2022_01/220300152</t>
  </si>
  <si>
    <t>- ukončení kabelů NYY-J 19x1,5:</t>
  </si>
  <si>
    <t>2*2</t>
  </si>
  <si>
    <t>5</t>
  </si>
  <si>
    <t>220300604</t>
  </si>
  <si>
    <t>Ukončení návěstních kabelů smršťovací záklopkou včetně odizolování, vyformování a zapojení vodičů na kabelech NCEY, NCYY do 19x1 nebo 1,5</t>
  </si>
  <si>
    <t>1722002943</t>
  </si>
  <si>
    <t>https://podminky.urs.cz/item/CS_URS_2022_01/220300604</t>
  </si>
  <si>
    <t>6</t>
  </si>
  <si>
    <t>34343202</t>
  </si>
  <si>
    <t>trubka smršťovací středněstěnná s lepidlem MDT-A 27/8</t>
  </si>
  <si>
    <t>26787539</t>
  </si>
  <si>
    <t>2*2*0,1</t>
  </si>
  <si>
    <t>7</t>
  </si>
  <si>
    <t>220960002.</t>
  </si>
  <si>
    <t>Montáž stožáru nebo sloupku včetně postavení stožáru, usazení nebo zabetonování základu, zatažení kabelu do stožáru, připojení kabelu a světelný signalizační výstražník (železniční návěstidlo) pozor vlak</t>
  </si>
  <si>
    <t>1049935844</t>
  </si>
  <si>
    <t>8</t>
  </si>
  <si>
    <t>404611RP1</t>
  </si>
  <si>
    <t>Světelný signalizační výstražník (železniční návěstidlo) pozor vlak</t>
  </si>
  <si>
    <t>1712543094</t>
  </si>
  <si>
    <t>9</t>
  </si>
  <si>
    <t>404611RP2</t>
  </si>
  <si>
    <t>Tablet - displej 12,4 " QHD 2800 × 1752 Super AMOLED, Qualcomm Snapdragon 8 Gen1 3 GHz, RAM 8 GB, interní paměť 128 GB, paměťová karta až 1000 GB, Wi-Fi, Bluetooth, webkamera 13 Mpx + 12 Mpx, hmotnost 567g, USB-C, Android 12</t>
  </si>
  <si>
    <t>391751277</t>
  </si>
  <si>
    <t>pro ovládání řadiče bezdrátově</t>
  </si>
  <si>
    <t>10</t>
  </si>
  <si>
    <t>40413748.</t>
  </si>
  <si>
    <t>nové návěstidlo ve zmenšené variantě 700x500mm</t>
  </si>
  <si>
    <t>586239603</t>
  </si>
  <si>
    <t xml:space="preserve">místo zpětného osazení stávajících demontovaných </t>
  </si>
  <si>
    <t>12</t>
  </si>
  <si>
    <t>46-M</t>
  </si>
  <si>
    <t>Zemní práce při extr.mont.pracích</t>
  </si>
  <si>
    <t>11</t>
  </si>
  <si>
    <t>460131111</t>
  </si>
  <si>
    <t>Hloubení nezapažených jam ručně včetně urovnání dna s přemístěním výkopku do vzdálenosti 3 m od okraje jámy nebo s naložením na dopravní prostředek v hornině třídy těžitelnosti I skupiny 1</t>
  </si>
  <si>
    <t>77353199</t>
  </si>
  <si>
    <t>https://podminky.urs.cz/item/CS_URS_2022_01/460131111</t>
  </si>
  <si>
    <t>1,024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</si>
  <si>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</si>
  <si>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</si>
  <si>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-1734815630</t>
  </si>
  <si>
    <t>https://podminky.urs.cz/item/CS_URS_2022_01/460341121</t>
  </si>
  <si>
    <t>10,024*9</t>
  </si>
  <si>
    <t>13</t>
  </si>
  <si>
    <t>460361111</t>
  </si>
  <si>
    <t>Poplatek (skládkovné) za uložení zeminy na skládce zatříděné do Katalogu odpadů pod kódem 17 05 04</t>
  </si>
  <si>
    <t>t</t>
  </si>
  <si>
    <t>-1132198315</t>
  </si>
  <si>
    <t>https://podminky.urs.cz/item/CS_URS_2022_01/460361111</t>
  </si>
  <si>
    <t>10,024*1,8</t>
  </si>
  <si>
    <t>14</t>
  </si>
  <si>
    <t>460341113</t>
  </si>
  <si>
    <t>Vodorovné přemístění (odvoz) horniny dopravními prostředky včetně složení, bez naložení a rozprostření jakékoliv třídy, na vzdálenost přes 500 do 1000 m</t>
  </si>
  <si>
    <t>-828020530</t>
  </si>
  <si>
    <t>https://podminky.urs.cz/item/CS_URS_2022_01/460341113</t>
  </si>
  <si>
    <t>9+1,024</t>
  </si>
  <si>
    <t>460641113</t>
  </si>
  <si>
    <t>Základové konstrukce základ bez bednění do rostlé zeminy z monolitického betonu tř. C 16/20</t>
  </si>
  <si>
    <t>-1577074963</t>
  </si>
  <si>
    <t>https://podminky.urs.cz/item/CS_URS_2022_01/460641113</t>
  </si>
  <si>
    <t>-  betonový základ pro SSZ žel. přejezd</t>
  </si>
  <si>
    <t>0,8*0,8*0,8*2</t>
  </si>
  <si>
    <t>16</t>
  </si>
  <si>
    <t>460161271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</si>
  <si>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1 a 2</t>
  </si>
  <si>
    <t>-1295273289</t>
  </si>
  <si>
    <t>https://podminky.urs.cz/item/CS_URS_2022_01/460161271</t>
  </si>
  <si>
    <t>17</t>
  </si>
  <si>
    <t>460661512</t>
  </si>
  <si>
    <t>Kabelové lože z písku včetně podsypu, zhutnění a urovnání povrchu pro kabely nn zakryté plastovou fólií, šířky přes 25 do 50 cm</t>
  </si>
  <si>
    <t>-211067383</t>
  </si>
  <si>
    <t>https://podminky.urs.cz/item/CS_URS_2022_01/460661512</t>
  </si>
  <si>
    <t>18</t>
  </si>
  <si>
    <t>460431282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</si>
  <si>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</si>
  <si>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206866935</t>
  </si>
  <si>
    <t>https://podminky.urs.cz/item/CS_URS_2022_01/460431282</t>
  </si>
  <si>
    <t>19</t>
  </si>
  <si>
    <t>460671113</t>
  </si>
  <si>
    <t>Výstražná fólie z PVC pro krytí kabelů včetně vyrovnání povrchu rýhy, rozvinutí a uložení fólie šířky do 34 cm</t>
  </si>
  <si>
    <t>-1135994085</t>
  </si>
  <si>
    <t>https://podminky.urs.cz/item/CS_URS_2022_01/460671113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</si>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</sst>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460341113" TargetMode="External"/><Relationship Id="rId13" Type="http://schemas.openxmlformats.org/officeDocument/2006/relationships/hyperlink" Target="https://podminky.urs.cz/item/CS_URS_2022_01/460671113" TargetMode="External"/><Relationship Id="rId3" Type="http://schemas.openxmlformats.org/officeDocument/2006/relationships/hyperlink" Target="https://podminky.urs.cz/item/CS_URS_2022_01/220300152" TargetMode="External"/><Relationship Id="rId7" Type="http://schemas.openxmlformats.org/officeDocument/2006/relationships/hyperlink" Target="https://podminky.urs.cz/item/CS_URS_2022_01/460361111" TargetMode="External"/><Relationship Id="rId12" Type="http://schemas.openxmlformats.org/officeDocument/2006/relationships/hyperlink" Target="https://podminky.urs.cz/item/CS_URS_2022_01/460431282" TargetMode="External"/><Relationship Id="rId2" Type="http://schemas.openxmlformats.org/officeDocument/2006/relationships/hyperlink" Target="https://podminky.urs.cz/item/CS_URS_2022_01/210813101" TargetMode="External"/><Relationship Id="rId1" Type="http://schemas.openxmlformats.org/officeDocument/2006/relationships/hyperlink" Target="https://podminky.urs.cz/item/CS_URS_2022_01/171251201" TargetMode="External"/><Relationship Id="rId6" Type="http://schemas.openxmlformats.org/officeDocument/2006/relationships/hyperlink" Target="https://podminky.urs.cz/item/CS_URS_2022_01/460341121" TargetMode="External"/><Relationship Id="rId11" Type="http://schemas.openxmlformats.org/officeDocument/2006/relationships/hyperlink" Target="https://podminky.urs.cz/item/CS_URS_2022_01/460661512" TargetMode="External"/><Relationship Id="rId5" Type="http://schemas.openxmlformats.org/officeDocument/2006/relationships/hyperlink" Target="https://podminky.urs.cz/item/CS_URS_2022_01/460131111" TargetMode="External"/><Relationship Id="rId10" Type="http://schemas.openxmlformats.org/officeDocument/2006/relationships/hyperlink" Target="https://podminky.urs.cz/item/CS_URS_2022_01/460161271" TargetMode="External"/><Relationship Id="rId4" Type="http://schemas.openxmlformats.org/officeDocument/2006/relationships/hyperlink" Target="https://podminky.urs.cz/item/CS_URS_2022_01/220300604" TargetMode="External"/><Relationship Id="rId9" Type="http://schemas.openxmlformats.org/officeDocument/2006/relationships/hyperlink" Target="https://podminky.urs.cz/item/CS_URS_2022_01/460641113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abSelected="1" workbookViewId="0">
      <selection activeCell="K6" sqref="K6:AO6"/>
    </sheetView>
  </sheetViews>
  <sheetFormatPr defaultRowHeight="14.4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2"/>
      <c r="AQ5" s="22"/>
      <c r="AR5" s="20"/>
      <c r="BE5" s="304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2"/>
      <c r="AQ6" s="22"/>
      <c r="AR6" s="20"/>
      <c r="BE6" s="30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305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14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05"/>
      <c r="BS8" s="17" t="s">
        <v>6</v>
      </c>
    </row>
    <row r="9" spans="1:74" s="1" customFormat="1" ht="29.25" customHeight="1">
      <c r="B9" s="21"/>
      <c r="C9" s="22"/>
      <c r="D9" s="26" t="s">
        <v>25</v>
      </c>
      <c r="E9" s="22"/>
      <c r="F9" s="22"/>
      <c r="G9" s="22"/>
      <c r="H9" s="22"/>
      <c r="I9" s="22"/>
      <c r="J9" s="22"/>
      <c r="K9" s="31" t="s">
        <v>26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27</v>
      </c>
      <c r="AL9" s="22"/>
      <c r="AM9" s="22"/>
      <c r="AN9" s="31" t="s">
        <v>28</v>
      </c>
      <c r="AO9" s="22"/>
      <c r="AP9" s="22"/>
      <c r="AQ9" s="22"/>
      <c r="AR9" s="20"/>
      <c r="BE9" s="305"/>
      <c r="BS9" s="17" t="s">
        <v>6</v>
      </c>
    </row>
    <row r="10" spans="1:74" s="1" customFormat="1" ht="12" customHeight="1">
      <c r="B10" s="21"/>
      <c r="C10" s="22"/>
      <c r="D10" s="29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30</v>
      </c>
      <c r="AL10" s="22"/>
      <c r="AM10" s="22"/>
      <c r="AN10" s="27" t="s">
        <v>31</v>
      </c>
      <c r="AO10" s="22"/>
      <c r="AP10" s="22"/>
      <c r="AQ10" s="22"/>
      <c r="AR10" s="20"/>
      <c r="BE10" s="305"/>
      <c r="BS10" s="17" t="s">
        <v>6</v>
      </c>
    </row>
    <row r="11" spans="1:74" s="1" customFormat="1" ht="18.45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33</v>
      </c>
      <c r="AL11" s="22"/>
      <c r="AM11" s="22"/>
      <c r="AN11" s="27" t="s">
        <v>34</v>
      </c>
      <c r="AO11" s="22"/>
      <c r="AP11" s="22"/>
      <c r="AQ11" s="22"/>
      <c r="AR11" s="20"/>
      <c r="BE11" s="305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5"/>
      <c r="BS12" s="17" t="s">
        <v>6</v>
      </c>
    </row>
    <row r="13" spans="1:74" s="1" customFormat="1" ht="12" customHeight="1">
      <c r="B13" s="21"/>
      <c r="C13" s="22"/>
      <c r="D13" s="29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30</v>
      </c>
      <c r="AL13" s="22"/>
      <c r="AM13" s="22"/>
      <c r="AN13" s="32" t="s">
        <v>36</v>
      </c>
      <c r="AO13" s="22"/>
      <c r="AP13" s="22"/>
      <c r="AQ13" s="22"/>
      <c r="AR13" s="20"/>
      <c r="BE13" s="305"/>
      <c r="BS13" s="17" t="s">
        <v>6</v>
      </c>
    </row>
    <row r="14" spans="1:74" ht="13.2">
      <c r="B14" s="21"/>
      <c r="C14" s="22"/>
      <c r="D14" s="22"/>
      <c r="E14" s="310" t="s">
        <v>36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9" t="s">
        <v>33</v>
      </c>
      <c r="AL14" s="22"/>
      <c r="AM14" s="22"/>
      <c r="AN14" s="32" t="s">
        <v>36</v>
      </c>
      <c r="AO14" s="22"/>
      <c r="AP14" s="22"/>
      <c r="AQ14" s="22"/>
      <c r="AR14" s="20"/>
      <c r="BE14" s="305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5"/>
      <c r="BS15" s="17" t="s">
        <v>4</v>
      </c>
    </row>
    <row r="16" spans="1:74" s="1" customFormat="1" ht="12" customHeight="1">
      <c r="B16" s="21"/>
      <c r="C16" s="22"/>
      <c r="D16" s="29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30</v>
      </c>
      <c r="AL16" s="22"/>
      <c r="AM16" s="22"/>
      <c r="AN16" s="27" t="s">
        <v>38</v>
      </c>
      <c r="AO16" s="22"/>
      <c r="AP16" s="22"/>
      <c r="AQ16" s="22"/>
      <c r="AR16" s="20"/>
      <c r="BE16" s="305"/>
      <c r="BS16" s="17" t="s">
        <v>4</v>
      </c>
    </row>
    <row r="17" spans="1:71" s="1" customFormat="1" ht="18.45" customHeight="1">
      <c r="B17" s="21"/>
      <c r="C17" s="22"/>
      <c r="D17" s="22"/>
      <c r="E17" s="27" t="s">
        <v>39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33</v>
      </c>
      <c r="AL17" s="22"/>
      <c r="AM17" s="22"/>
      <c r="AN17" s="27" t="s">
        <v>40</v>
      </c>
      <c r="AO17" s="22"/>
      <c r="AP17" s="22"/>
      <c r="AQ17" s="22"/>
      <c r="AR17" s="20"/>
      <c r="BE17" s="305"/>
      <c r="BS17" s="17" t="s">
        <v>41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5"/>
      <c r="BS18" s="17" t="s">
        <v>6</v>
      </c>
    </row>
    <row r="19" spans="1:71" s="1" customFormat="1" ht="12" customHeight="1">
      <c r="B19" s="21"/>
      <c r="C19" s="22"/>
      <c r="D19" s="29" t="s">
        <v>42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30</v>
      </c>
      <c r="AL19" s="22"/>
      <c r="AM19" s="22"/>
      <c r="AN19" s="27" t="s">
        <v>43</v>
      </c>
      <c r="AO19" s="22"/>
      <c r="AP19" s="22"/>
      <c r="AQ19" s="22"/>
      <c r="AR19" s="20"/>
      <c r="BE19" s="305"/>
      <c r="BS19" s="17" t="s">
        <v>6</v>
      </c>
    </row>
    <row r="20" spans="1:71" s="1" customFormat="1" ht="18.45" customHeight="1">
      <c r="B20" s="21"/>
      <c r="C20" s="22"/>
      <c r="D20" s="22"/>
      <c r="E20" s="27" t="s">
        <v>44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33</v>
      </c>
      <c r="AL20" s="22"/>
      <c r="AM20" s="22"/>
      <c r="AN20" s="27" t="s">
        <v>43</v>
      </c>
      <c r="AO20" s="22"/>
      <c r="AP20" s="22"/>
      <c r="AQ20" s="22"/>
      <c r="AR20" s="20"/>
      <c r="BE20" s="305"/>
      <c r="BS20" s="17" t="s">
        <v>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5"/>
    </row>
    <row r="22" spans="1:71" s="1" customFormat="1" ht="12" customHeight="1">
      <c r="B22" s="21"/>
      <c r="C22" s="22"/>
      <c r="D22" s="29" t="s">
        <v>45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5"/>
    </row>
    <row r="23" spans="1:71" s="1" customFormat="1" ht="48" customHeight="1">
      <c r="B23" s="21"/>
      <c r="C23" s="22"/>
      <c r="D23" s="22"/>
      <c r="E23" s="312" t="s">
        <v>46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2"/>
      <c r="AP23" s="22"/>
      <c r="AQ23" s="22"/>
      <c r="AR23" s="20"/>
      <c r="BE23" s="305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5"/>
    </row>
    <row r="25" spans="1:71" s="1" customFormat="1" ht="6.9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305"/>
    </row>
    <row r="26" spans="1:71" s="2" customFormat="1" ht="25.95" customHeight="1">
      <c r="A26" s="35"/>
      <c r="B26" s="36"/>
      <c r="C26" s="37"/>
      <c r="D26" s="38" t="s">
        <v>47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3">
        <f>ROUND(AG54,2)</f>
        <v>0</v>
      </c>
      <c r="AL26" s="314"/>
      <c r="AM26" s="314"/>
      <c r="AN26" s="314"/>
      <c r="AO26" s="314"/>
      <c r="AP26" s="37"/>
      <c r="AQ26" s="37"/>
      <c r="AR26" s="40"/>
      <c r="BE26" s="305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5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5" t="s">
        <v>48</v>
      </c>
      <c r="M28" s="315"/>
      <c r="N28" s="315"/>
      <c r="O28" s="315"/>
      <c r="P28" s="315"/>
      <c r="Q28" s="37"/>
      <c r="R28" s="37"/>
      <c r="S28" s="37"/>
      <c r="T28" s="37"/>
      <c r="U28" s="37"/>
      <c r="V28" s="37"/>
      <c r="W28" s="315" t="s">
        <v>49</v>
      </c>
      <c r="X28" s="315"/>
      <c r="Y28" s="315"/>
      <c r="Z28" s="315"/>
      <c r="AA28" s="315"/>
      <c r="AB28" s="315"/>
      <c r="AC28" s="315"/>
      <c r="AD28" s="315"/>
      <c r="AE28" s="315"/>
      <c r="AF28" s="37"/>
      <c r="AG28" s="37"/>
      <c r="AH28" s="37"/>
      <c r="AI28" s="37"/>
      <c r="AJ28" s="37"/>
      <c r="AK28" s="315" t="s">
        <v>50</v>
      </c>
      <c r="AL28" s="315"/>
      <c r="AM28" s="315"/>
      <c r="AN28" s="315"/>
      <c r="AO28" s="315"/>
      <c r="AP28" s="37"/>
      <c r="AQ28" s="37"/>
      <c r="AR28" s="40"/>
      <c r="BE28" s="305"/>
    </row>
    <row r="29" spans="1:71" s="3" customFormat="1" ht="14.4" customHeight="1">
      <c r="B29" s="41"/>
      <c r="C29" s="42"/>
      <c r="D29" s="29" t="s">
        <v>51</v>
      </c>
      <c r="E29" s="42"/>
      <c r="F29" s="29" t="s">
        <v>52</v>
      </c>
      <c r="G29" s="42"/>
      <c r="H29" s="42"/>
      <c r="I29" s="42"/>
      <c r="J29" s="42"/>
      <c r="K29" s="42"/>
      <c r="L29" s="318">
        <v>0.21</v>
      </c>
      <c r="M29" s="317"/>
      <c r="N29" s="317"/>
      <c r="O29" s="317"/>
      <c r="P29" s="317"/>
      <c r="Q29" s="42"/>
      <c r="R29" s="42"/>
      <c r="S29" s="42"/>
      <c r="T29" s="42"/>
      <c r="U29" s="42"/>
      <c r="V29" s="42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2"/>
      <c r="AG29" s="42"/>
      <c r="AH29" s="42"/>
      <c r="AI29" s="42"/>
      <c r="AJ29" s="42"/>
      <c r="AK29" s="316">
        <f>ROUND(AV54, 2)</f>
        <v>0</v>
      </c>
      <c r="AL29" s="317"/>
      <c r="AM29" s="317"/>
      <c r="AN29" s="317"/>
      <c r="AO29" s="317"/>
      <c r="AP29" s="42"/>
      <c r="AQ29" s="42"/>
      <c r="AR29" s="43"/>
      <c r="BE29" s="306"/>
    </row>
    <row r="30" spans="1:71" s="3" customFormat="1" ht="14.4" customHeight="1">
      <c r="B30" s="41"/>
      <c r="C30" s="42"/>
      <c r="D30" s="42"/>
      <c r="E30" s="42"/>
      <c r="F30" s="29" t="s">
        <v>53</v>
      </c>
      <c r="G30" s="42"/>
      <c r="H30" s="42"/>
      <c r="I30" s="42"/>
      <c r="J30" s="42"/>
      <c r="K30" s="42"/>
      <c r="L30" s="318">
        <v>0.15</v>
      </c>
      <c r="M30" s="317"/>
      <c r="N30" s="317"/>
      <c r="O30" s="317"/>
      <c r="P30" s="317"/>
      <c r="Q30" s="42"/>
      <c r="R30" s="42"/>
      <c r="S30" s="42"/>
      <c r="T30" s="42"/>
      <c r="U30" s="42"/>
      <c r="V30" s="42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2"/>
      <c r="AG30" s="42"/>
      <c r="AH30" s="42"/>
      <c r="AI30" s="42"/>
      <c r="AJ30" s="42"/>
      <c r="AK30" s="316">
        <f>ROUND(AW54, 2)</f>
        <v>0</v>
      </c>
      <c r="AL30" s="317"/>
      <c r="AM30" s="317"/>
      <c r="AN30" s="317"/>
      <c r="AO30" s="317"/>
      <c r="AP30" s="42"/>
      <c r="AQ30" s="42"/>
      <c r="AR30" s="43"/>
      <c r="BE30" s="306"/>
    </row>
    <row r="31" spans="1:71" s="3" customFormat="1" ht="14.4" hidden="1" customHeight="1">
      <c r="B31" s="41"/>
      <c r="C31" s="42"/>
      <c r="D31" s="42"/>
      <c r="E31" s="42"/>
      <c r="F31" s="29" t="s">
        <v>54</v>
      </c>
      <c r="G31" s="42"/>
      <c r="H31" s="42"/>
      <c r="I31" s="42"/>
      <c r="J31" s="42"/>
      <c r="K31" s="42"/>
      <c r="L31" s="318">
        <v>0.21</v>
      </c>
      <c r="M31" s="317"/>
      <c r="N31" s="317"/>
      <c r="O31" s="317"/>
      <c r="P31" s="317"/>
      <c r="Q31" s="42"/>
      <c r="R31" s="42"/>
      <c r="S31" s="42"/>
      <c r="T31" s="42"/>
      <c r="U31" s="42"/>
      <c r="V31" s="42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2"/>
      <c r="AG31" s="42"/>
      <c r="AH31" s="42"/>
      <c r="AI31" s="42"/>
      <c r="AJ31" s="42"/>
      <c r="AK31" s="316">
        <v>0</v>
      </c>
      <c r="AL31" s="317"/>
      <c r="AM31" s="317"/>
      <c r="AN31" s="317"/>
      <c r="AO31" s="317"/>
      <c r="AP31" s="42"/>
      <c r="AQ31" s="42"/>
      <c r="AR31" s="43"/>
      <c r="BE31" s="306"/>
    </row>
    <row r="32" spans="1:71" s="3" customFormat="1" ht="14.4" hidden="1" customHeight="1">
      <c r="B32" s="41"/>
      <c r="C32" s="42"/>
      <c r="D32" s="42"/>
      <c r="E32" s="42"/>
      <c r="F32" s="29" t="s">
        <v>55</v>
      </c>
      <c r="G32" s="42"/>
      <c r="H32" s="42"/>
      <c r="I32" s="42"/>
      <c r="J32" s="42"/>
      <c r="K32" s="42"/>
      <c r="L32" s="318">
        <v>0.15</v>
      </c>
      <c r="M32" s="317"/>
      <c r="N32" s="317"/>
      <c r="O32" s="317"/>
      <c r="P32" s="317"/>
      <c r="Q32" s="42"/>
      <c r="R32" s="42"/>
      <c r="S32" s="42"/>
      <c r="T32" s="42"/>
      <c r="U32" s="42"/>
      <c r="V32" s="42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2"/>
      <c r="AG32" s="42"/>
      <c r="AH32" s="42"/>
      <c r="AI32" s="42"/>
      <c r="AJ32" s="42"/>
      <c r="AK32" s="316">
        <v>0</v>
      </c>
      <c r="AL32" s="317"/>
      <c r="AM32" s="317"/>
      <c r="AN32" s="317"/>
      <c r="AO32" s="317"/>
      <c r="AP32" s="42"/>
      <c r="AQ32" s="42"/>
      <c r="AR32" s="43"/>
      <c r="BE32" s="306"/>
    </row>
    <row r="33" spans="1:57" s="3" customFormat="1" ht="14.4" hidden="1" customHeight="1">
      <c r="B33" s="41"/>
      <c r="C33" s="42"/>
      <c r="D33" s="42"/>
      <c r="E33" s="42"/>
      <c r="F33" s="29" t="s">
        <v>56</v>
      </c>
      <c r="G33" s="42"/>
      <c r="H33" s="42"/>
      <c r="I33" s="42"/>
      <c r="J33" s="42"/>
      <c r="K33" s="42"/>
      <c r="L33" s="318">
        <v>0</v>
      </c>
      <c r="M33" s="317"/>
      <c r="N33" s="317"/>
      <c r="O33" s="317"/>
      <c r="P33" s="317"/>
      <c r="Q33" s="42"/>
      <c r="R33" s="42"/>
      <c r="S33" s="42"/>
      <c r="T33" s="42"/>
      <c r="U33" s="42"/>
      <c r="V33" s="42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2"/>
      <c r="AG33" s="42"/>
      <c r="AH33" s="42"/>
      <c r="AI33" s="42"/>
      <c r="AJ33" s="42"/>
      <c r="AK33" s="316">
        <v>0</v>
      </c>
      <c r="AL33" s="317"/>
      <c r="AM33" s="317"/>
      <c r="AN33" s="317"/>
      <c r="AO33" s="317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4"/>
      <c r="D35" s="45" t="s">
        <v>57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58</v>
      </c>
      <c r="U35" s="46"/>
      <c r="V35" s="46"/>
      <c r="W35" s="46"/>
      <c r="X35" s="319" t="s">
        <v>59</v>
      </c>
      <c r="Y35" s="320"/>
      <c r="Z35" s="320"/>
      <c r="AA35" s="320"/>
      <c r="AB35" s="320"/>
      <c r="AC35" s="46"/>
      <c r="AD35" s="46"/>
      <c r="AE35" s="46"/>
      <c r="AF35" s="46"/>
      <c r="AG35" s="46"/>
      <c r="AH35" s="46"/>
      <c r="AI35" s="46"/>
      <c r="AJ35" s="46"/>
      <c r="AK35" s="321">
        <f>SUM(AK26:AK33)</f>
        <v>0</v>
      </c>
      <c r="AL35" s="320"/>
      <c r="AM35" s="320"/>
      <c r="AN35" s="320"/>
      <c r="AO35" s="322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>
      <c r="A42" s="35"/>
      <c r="B42" s="36"/>
      <c r="C42" s="23" t="s">
        <v>60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Chomutov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3" t="str">
        <f>K6</f>
        <v>Technologie SSZ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7"/>
      <c r="AQ45" s="57"/>
      <c r="AR45" s="58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29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Chomutov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23</v>
      </c>
      <c r="AJ47" s="37"/>
      <c r="AK47" s="37"/>
      <c r="AL47" s="37"/>
      <c r="AM47" s="325" t="str">
        <f>IF(AN8= "","",AN8)</f>
        <v>21. 4. 2022</v>
      </c>
      <c r="AN47" s="325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29" t="s">
        <v>29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Chomutov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37</v>
      </c>
      <c r="AJ49" s="37"/>
      <c r="AK49" s="37"/>
      <c r="AL49" s="37"/>
      <c r="AM49" s="326" t="str">
        <f>IF(E17="","",E17)</f>
        <v>Ing. Břetislav Sedláček</v>
      </c>
      <c r="AN49" s="327"/>
      <c r="AO49" s="327"/>
      <c r="AP49" s="327"/>
      <c r="AQ49" s="37"/>
      <c r="AR49" s="40"/>
      <c r="AS49" s="328" t="s">
        <v>61</v>
      </c>
      <c r="AT49" s="32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29" t="s">
        <v>35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42</v>
      </c>
      <c r="AJ50" s="37"/>
      <c r="AK50" s="37"/>
      <c r="AL50" s="37"/>
      <c r="AM50" s="326" t="str">
        <f>IF(E20="","",E20)</f>
        <v xml:space="preserve"> </v>
      </c>
      <c r="AN50" s="327"/>
      <c r="AO50" s="327"/>
      <c r="AP50" s="327"/>
      <c r="AQ50" s="37"/>
      <c r="AR50" s="40"/>
      <c r="AS50" s="330"/>
      <c r="AT50" s="33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2"/>
      <c r="AT51" s="33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4" t="s">
        <v>62</v>
      </c>
      <c r="D52" s="335"/>
      <c r="E52" s="335"/>
      <c r="F52" s="335"/>
      <c r="G52" s="335"/>
      <c r="H52" s="67"/>
      <c r="I52" s="336" t="s">
        <v>63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64</v>
      </c>
      <c r="AH52" s="335"/>
      <c r="AI52" s="335"/>
      <c r="AJ52" s="335"/>
      <c r="AK52" s="335"/>
      <c r="AL52" s="335"/>
      <c r="AM52" s="335"/>
      <c r="AN52" s="336" t="s">
        <v>65</v>
      </c>
      <c r="AO52" s="335"/>
      <c r="AP52" s="335"/>
      <c r="AQ52" s="68" t="s">
        <v>66</v>
      </c>
      <c r="AR52" s="40"/>
      <c r="AS52" s="69" t="s">
        <v>67</v>
      </c>
      <c r="AT52" s="70" t="s">
        <v>68</v>
      </c>
      <c r="AU52" s="70" t="s">
        <v>69</v>
      </c>
      <c r="AV52" s="70" t="s">
        <v>70</v>
      </c>
      <c r="AW52" s="70" t="s">
        <v>71</v>
      </c>
      <c r="AX52" s="70" t="s">
        <v>72</v>
      </c>
      <c r="AY52" s="70" t="s">
        <v>73</v>
      </c>
      <c r="AZ52" s="70" t="s">
        <v>74</v>
      </c>
      <c r="BA52" s="70" t="s">
        <v>75</v>
      </c>
      <c r="BB52" s="70" t="s">
        <v>76</v>
      </c>
      <c r="BC52" s="70" t="s">
        <v>77</v>
      </c>
      <c r="BD52" s="71" t="s">
        <v>78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79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9" t="s">
        <v>43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80</v>
      </c>
      <c r="BT54" s="85" t="s">
        <v>81</v>
      </c>
      <c r="BU54" s="86" t="s">
        <v>82</v>
      </c>
      <c r="BV54" s="85" t="s">
        <v>83</v>
      </c>
      <c r="BW54" s="85" t="s">
        <v>5</v>
      </c>
      <c r="BX54" s="85" t="s">
        <v>84</v>
      </c>
      <c r="CL54" s="85" t="s">
        <v>19</v>
      </c>
    </row>
    <row r="55" spans="1:91" s="7" customFormat="1" ht="14.4" customHeight="1">
      <c r="A55" s="87" t="s">
        <v>85</v>
      </c>
      <c r="B55" s="88"/>
      <c r="C55" s="89"/>
      <c r="D55" s="340" t="s">
        <v>86</v>
      </c>
      <c r="E55" s="340"/>
      <c r="F55" s="340"/>
      <c r="G55" s="340"/>
      <c r="H55" s="340"/>
      <c r="I55" s="90"/>
      <c r="J55" s="340" t="s">
        <v>87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'08 - D.1.8.1. Technologie...'!J30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91" t="s">
        <v>88</v>
      </c>
      <c r="AR55" s="92"/>
      <c r="AS55" s="93">
        <v>0</v>
      </c>
      <c r="AT55" s="94">
        <f>ROUND(SUM(AV55:AW55),2)</f>
        <v>0</v>
      </c>
      <c r="AU55" s="95">
        <f>'08 - D.1.8.1. Technologie...'!P85</f>
        <v>0</v>
      </c>
      <c r="AV55" s="94">
        <f>'08 - D.1.8.1. Technologie...'!J33</f>
        <v>0</v>
      </c>
      <c r="AW55" s="94">
        <f>'08 - D.1.8.1. Technologie...'!J34</f>
        <v>0</v>
      </c>
      <c r="AX55" s="94">
        <f>'08 - D.1.8.1. Technologie...'!J35</f>
        <v>0</v>
      </c>
      <c r="AY55" s="94">
        <f>'08 - D.1.8.1. Technologie...'!J36</f>
        <v>0</v>
      </c>
      <c r="AZ55" s="94">
        <f>'08 - D.1.8.1. Technologie...'!F33</f>
        <v>0</v>
      </c>
      <c r="BA55" s="94">
        <f>'08 - D.1.8.1. Technologie...'!F34</f>
        <v>0</v>
      </c>
      <c r="BB55" s="94">
        <f>'08 - D.1.8.1. Technologie...'!F35</f>
        <v>0</v>
      </c>
      <c r="BC55" s="94">
        <f>'08 - D.1.8.1. Technologie...'!F36</f>
        <v>0</v>
      </c>
      <c r="BD55" s="96">
        <f>'08 - D.1.8.1. Technologie...'!F37</f>
        <v>0</v>
      </c>
      <c r="BT55" s="97" t="s">
        <v>89</v>
      </c>
      <c r="BV55" s="97" t="s">
        <v>83</v>
      </c>
      <c r="BW55" s="97" t="s">
        <v>90</v>
      </c>
      <c r="BX55" s="97" t="s">
        <v>5</v>
      </c>
      <c r="CL55" s="97" t="s">
        <v>91</v>
      </c>
      <c r="CM55" s="97" t="s">
        <v>92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0JmDFQGwSqwL8TK76OG1ReDJ6VfYVGic9K7Y2Ea/ZpllAQsEOnaEfBS/6Yss3dTU4HF4gv8ej28TnlZa4jrqrw==" saltValue="puZg1JlYozaUpR3l5YHyQvYPyTbEMcEyB3bqR6bbSnuk3QqK+lJ3XQgoZE7axQrT6GnBATc7WvUYeBMxwwGij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8 - D.1.8.1. Technologi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>
      <selection activeCell="E9" sqref="E9:H9"/>
    </sheetView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83.1406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90</v>
      </c>
    </row>
    <row r="3" spans="1:46" s="1" customFormat="1" ht="6.9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0"/>
      <c r="AT3" s="17" t="s">
        <v>92</v>
      </c>
    </row>
    <row r="4" spans="1:46" s="1" customFormat="1" ht="24.9" customHeight="1">
      <c r="B4" s="20"/>
      <c r="D4" s="100" t="s">
        <v>93</v>
      </c>
      <c r="L4" s="20"/>
      <c r="M4" s="10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2" t="s">
        <v>16</v>
      </c>
      <c r="L6" s="20"/>
    </row>
    <row r="7" spans="1:46" s="1" customFormat="1" ht="14.4" customHeight="1">
      <c r="B7" s="20"/>
      <c r="E7" s="344" t="str">
        <f>'Rekapitulace stavby'!K6</f>
        <v>Technologie SSZ</v>
      </c>
      <c r="F7" s="345"/>
      <c r="G7" s="345"/>
      <c r="H7" s="345"/>
      <c r="L7" s="20"/>
    </row>
    <row r="8" spans="1:46" s="2" customFormat="1" ht="12" customHeight="1">
      <c r="A8" s="35"/>
      <c r="B8" s="40"/>
      <c r="C8" s="35"/>
      <c r="D8" s="102" t="s">
        <v>94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6" t="s">
        <v>95</v>
      </c>
      <c r="F9" s="347"/>
      <c r="G9" s="347"/>
      <c r="H9" s="347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91</v>
      </c>
      <c r="G11" s="35"/>
      <c r="H11" s="35"/>
      <c r="I11" s="102" t="s">
        <v>20</v>
      </c>
      <c r="J11" s="104" t="s">
        <v>43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22</v>
      </c>
      <c r="E12" s="35"/>
      <c r="F12" s="104" t="s">
        <v>14</v>
      </c>
      <c r="G12" s="35"/>
      <c r="H12" s="35"/>
      <c r="I12" s="102" t="s">
        <v>23</v>
      </c>
      <c r="J12" s="105" t="str">
        <f>'Rekapitulace stavby'!AN8</f>
        <v>21. 4. 2022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29</v>
      </c>
      <c r="E14" s="35"/>
      <c r="F14" s="35"/>
      <c r="G14" s="35"/>
      <c r="H14" s="35"/>
      <c r="I14" s="102" t="s">
        <v>30</v>
      </c>
      <c r="J14" s="104" t="s">
        <v>31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32</v>
      </c>
      <c r="F15" s="35"/>
      <c r="G15" s="35"/>
      <c r="H15" s="35"/>
      <c r="I15" s="102" t="s">
        <v>33</v>
      </c>
      <c r="J15" s="104" t="s">
        <v>34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35</v>
      </c>
      <c r="E17" s="35"/>
      <c r="F17" s="35"/>
      <c r="G17" s="35"/>
      <c r="H17" s="35"/>
      <c r="I17" s="102" t="s">
        <v>30</v>
      </c>
      <c r="J17" s="30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8" t="str">
        <f>'Rekapitulace stavby'!E14</f>
        <v>Vyplň údaj</v>
      </c>
      <c r="F18" s="349"/>
      <c r="G18" s="349"/>
      <c r="H18" s="349"/>
      <c r="I18" s="102" t="s">
        <v>33</v>
      </c>
      <c r="J18" s="30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37</v>
      </c>
      <c r="E20" s="35"/>
      <c r="F20" s="35"/>
      <c r="G20" s="35"/>
      <c r="H20" s="35"/>
      <c r="I20" s="102" t="s">
        <v>30</v>
      </c>
      <c r="J20" s="104" t="s">
        <v>38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39</v>
      </c>
      <c r="F21" s="35"/>
      <c r="G21" s="35"/>
      <c r="H21" s="35"/>
      <c r="I21" s="102" t="s">
        <v>33</v>
      </c>
      <c r="J21" s="104" t="s">
        <v>40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42</v>
      </c>
      <c r="E23" s="35"/>
      <c r="F23" s="35"/>
      <c r="G23" s="35"/>
      <c r="H23" s="35"/>
      <c r="I23" s="102" t="s">
        <v>30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33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45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32" customHeight="1">
      <c r="A27" s="106"/>
      <c r="B27" s="107"/>
      <c r="C27" s="106"/>
      <c r="D27" s="106"/>
      <c r="E27" s="350" t="s">
        <v>96</v>
      </c>
      <c r="F27" s="350"/>
      <c r="G27" s="350"/>
      <c r="H27" s="350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47</v>
      </c>
      <c r="E30" s="35"/>
      <c r="F30" s="35"/>
      <c r="G30" s="35"/>
      <c r="H30" s="35"/>
      <c r="I30" s="35"/>
      <c r="J30" s="111">
        <f>ROUND(J85,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2" t="s">
        <v>49</v>
      </c>
      <c r="G32" s="35"/>
      <c r="H32" s="35"/>
      <c r="I32" s="112" t="s">
        <v>48</v>
      </c>
      <c r="J32" s="112" t="s">
        <v>50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3" t="s">
        <v>51</v>
      </c>
      <c r="E33" s="102" t="s">
        <v>52</v>
      </c>
      <c r="F33" s="114">
        <f>ROUND((SUM(BE85:BE149)),  2)</f>
        <v>0</v>
      </c>
      <c r="G33" s="35"/>
      <c r="H33" s="35"/>
      <c r="I33" s="115">
        <v>0.21</v>
      </c>
      <c r="J33" s="114">
        <f>ROUND(((SUM(BE85:BE149))*I33),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2" t="s">
        <v>53</v>
      </c>
      <c r="F34" s="114">
        <f>ROUND((SUM(BF85:BF149)),  2)</f>
        <v>0</v>
      </c>
      <c r="G34" s="35"/>
      <c r="H34" s="35"/>
      <c r="I34" s="115">
        <v>0.15</v>
      </c>
      <c r="J34" s="114">
        <f>ROUND(((SUM(BF85:BF149))*I34),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2" t="s">
        <v>54</v>
      </c>
      <c r="F35" s="114">
        <f>ROUND((SUM(BG85:BG149)),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2" t="s">
        <v>55</v>
      </c>
      <c r="F36" s="114">
        <f>ROUND((SUM(BH85:BH149)),  2)</f>
        <v>0</v>
      </c>
      <c r="G36" s="35"/>
      <c r="H36" s="35"/>
      <c r="I36" s="115">
        <v>0.15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2" t="s">
        <v>56</v>
      </c>
      <c r="F37" s="114">
        <f>ROUND((SUM(BI85:BI149)),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57</v>
      </c>
      <c r="E39" s="118"/>
      <c r="F39" s="118"/>
      <c r="G39" s="119" t="s">
        <v>58</v>
      </c>
      <c r="H39" s="120" t="s">
        <v>59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3" t="s">
        <v>97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" customHeight="1">
      <c r="A48" s="35"/>
      <c r="B48" s="36"/>
      <c r="C48" s="37"/>
      <c r="D48" s="37"/>
      <c r="E48" s="351" t="str">
        <f>E7</f>
        <v>Technologie SSZ</v>
      </c>
      <c r="F48" s="352"/>
      <c r="G48" s="352"/>
      <c r="H48" s="352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94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3" t="str">
        <f>E9</f>
        <v>08 - D.1.8.1. Technologie SSZ - dodatek</v>
      </c>
      <c r="F50" s="353"/>
      <c r="G50" s="353"/>
      <c r="H50" s="353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Chomutov</v>
      </c>
      <c r="G52" s="37"/>
      <c r="H52" s="37"/>
      <c r="I52" s="29" t="s">
        <v>23</v>
      </c>
      <c r="J52" s="60" t="str">
        <f>IF(J12="","",J12)</f>
        <v>21. 4. 2022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" customHeight="1">
      <c r="A54" s="35"/>
      <c r="B54" s="36"/>
      <c r="C54" s="29" t="s">
        <v>29</v>
      </c>
      <c r="D54" s="37"/>
      <c r="E54" s="37"/>
      <c r="F54" s="27" t="str">
        <f>E15</f>
        <v>Statutární město Chomutov</v>
      </c>
      <c r="G54" s="37"/>
      <c r="H54" s="37"/>
      <c r="I54" s="29" t="s">
        <v>37</v>
      </c>
      <c r="J54" s="33" t="str">
        <f>E21</f>
        <v>Ing. Břetislav Sedláček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29" t="s">
        <v>35</v>
      </c>
      <c r="D55" s="37"/>
      <c r="E55" s="37"/>
      <c r="F55" s="27" t="str">
        <f>IF(E18="","",E18)</f>
        <v>Vyplň údaj</v>
      </c>
      <c r="G55" s="37"/>
      <c r="H55" s="37"/>
      <c r="I55" s="29" t="s">
        <v>42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98</v>
      </c>
      <c r="D57" s="128"/>
      <c r="E57" s="128"/>
      <c r="F57" s="128"/>
      <c r="G57" s="128"/>
      <c r="H57" s="128"/>
      <c r="I57" s="128"/>
      <c r="J57" s="129" t="s">
        <v>99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0" t="s">
        <v>79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100</v>
      </c>
    </row>
    <row r="60" spans="1:47" s="9" customFormat="1" ht="24.9" customHeight="1">
      <c r="B60" s="131"/>
      <c r="C60" s="132"/>
      <c r="D60" s="133" t="s">
        <v>101</v>
      </c>
      <c r="E60" s="134"/>
      <c r="F60" s="134"/>
      <c r="G60" s="134"/>
      <c r="H60" s="134"/>
      <c r="I60" s="134"/>
      <c r="J60" s="135">
        <f>J86</f>
        <v>0</v>
      </c>
      <c r="K60" s="132"/>
      <c r="L60" s="136"/>
    </row>
    <row r="61" spans="1:47" s="10" customFormat="1" ht="19.95" customHeight="1">
      <c r="B61" s="137"/>
      <c r="C61" s="138"/>
      <c r="D61" s="139" t="s">
        <v>102</v>
      </c>
      <c r="E61" s="140"/>
      <c r="F61" s="140"/>
      <c r="G61" s="140"/>
      <c r="H61" s="140"/>
      <c r="I61" s="140"/>
      <c r="J61" s="141">
        <f>J87</f>
        <v>0</v>
      </c>
      <c r="K61" s="138"/>
      <c r="L61" s="142"/>
    </row>
    <row r="62" spans="1:47" s="9" customFormat="1" ht="24.9" customHeight="1">
      <c r="B62" s="131"/>
      <c r="C62" s="132"/>
      <c r="D62" s="133" t="s">
        <v>103</v>
      </c>
      <c r="E62" s="134"/>
      <c r="F62" s="134"/>
      <c r="G62" s="134"/>
      <c r="H62" s="134"/>
      <c r="I62" s="134"/>
      <c r="J62" s="135">
        <f>J91</f>
        <v>0</v>
      </c>
      <c r="K62" s="132"/>
      <c r="L62" s="136"/>
    </row>
    <row r="63" spans="1:47" s="10" customFormat="1" ht="19.95" customHeight="1">
      <c r="B63" s="137"/>
      <c r="C63" s="138"/>
      <c r="D63" s="139" t="s">
        <v>104</v>
      </c>
      <c r="E63" s="140"/>
      <c r="F63" s="140"/>
      <c r="G63" s="140"/>
      <c r="H63" s="140"/>
      <c r="I63" s="140"/>
      <c r="J63" s="141">
        <f>J92</f>
        <v>0</v>
      </c>
      <c r="K63" s="138"/>
      <c r="L63" s="142"/>
    </row>
    <row r="64" spans="1:47" s="10" customFormat="1" ht="19.95" customHeight="1">
      <c r="B64" s="137"/>
      <c r="C64" s="138"/>
      <c r="D64" s="139" t="s">
        <v>105</v>
      </c>
      <c r="E64" s="140"/>
      <c r="F64" s="140"/>
      <c r="G64" s="140"/>
      <c r="H64" s="140"/>
      <c r="I64" s="140"/>
      <c r="J64" s="141">
        <f>J99</f>
        <v>0</v>
      </c>
      <c r="K64" s="138"/>
      <c r="L64" s="142"/>
    </row>
    <row r="65" spans="1:31" s="10" customFormat="1" ht="19.95" customHeight="1">
      <c r="B65" s="137"/>
      <c r="C65" s="138"/>
      <c r="D65" s="139" t="s">
        <v>106</v>
      </c>
      <c r="E65" s="140"/>
      <c r="F65" s="140"/>
      <c r="G65" s="140"/>
      <c r="H65" s="140"/>
      <c r="I65" s="140"/>
      <c r="J65" s="141">
        <f>J121</f>
        <v>0</v>
      </c>
      <c r="K65" s="138"/>
      <c r="L65" s="142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" customHeight="1">
      <c r="A72" s="35"/>
      <c r="B72" s="36"/>
      <c r="C72" s="23" t="s">
        <v>107</v>
      </c>
      <c r="D72" s="37"/>
      <c r="E72" s="37"/>
      <c r="F72" s="37"/>
      <c r="G72" s="37"/>
      <c r="H72" s="37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16</v>
      </c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4.4" customHeight="1">
      <c r="A75" s="35"/>
      <c r="B75" s="36"/>
      <c r="C75" s="37"/>
      <c r="D75" s="37"/>
      <c r="E75" s="351" t="str">
        <f>E7</f>
        <v>Technologie SSZ</v>
      </c>
      <c r="F75" s="352"/>
      <c r="G75" s="352"/>
      <c r="H75" s="352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94</v>
      </c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6" customHeight="1">
      <c r="A77" s="35"/>
      <c r="B77" s="36"/>
      <c r="C77" s="37"/>
      <c r="D77" s="37"/>
      <c r="E77" s="323" t="str">
        <f>E9</f>
        <v>08 - D.1.8.1. Technologie SSZ - dodatek</v>
      </c>
      <c r="F77" s="353"/>
      <c r="G77" s="353"/>
      <c r="H77" s="353"/>
      <c r="I77" s="37"/>
      <c r="J77" s="37"/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22</v>
      </c>
      <c r="D79" s="37"/>
      <c r="E79" s="37"/>
      <c r="F79" s="27" t="str">
        <f>F12</f>
        <v>Chomutov</v>
      </c>
      <c r="G79" s="37"/>
      <c r="H79" s="37"/>
      <c r="I79" s="29" t="s">
        <v>23</v>
      </c>
      <c r="J79" s="60" t="str">
        <f>IF(J12="","",J12)</f>
        <v>21. 4. 2022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6.4" customHeight="1">
      <c r="A81" s="35"/>
      <c r="B81" s="36"/>
      <c r="C81" s="29" t="s">
        <v>29</v>
      </c>
      <c r="D81" s="37"/>
      <c r="E81" s="37"/>
      <c r="F81" s="27" t="str">
        <f>E15</f>
        <v>Statutární město Chomutov</v>
      </c>
      <c r="G81" s="37"/>
      <c r="H81" s="37"/>
      <c r="I81" s="29" t="s">
        <v>37</v>
      </c>
      <c r="J81" s="33" t="str">
        <f>E21</f>
        <v>Ing. Břetislav Sedláček</v>
      </c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6" customHeight="1">
      <c r="A82" s="35"/>
      <c r="B82" s="36"/>
      <c r="C82" s="29" t="s">
        <v>35</v>
      </c>
      <c r="D82" s="37"/>
      <c r="E82" s="37"/>
      <c r="F82" s="27" t="str">
        <f>IF(E18="","",E18)</f>
        <v>Vyplň údaj</v>
      </c>
      <c r="G82" s="37"/>
      <c r="H82" s="37"/>
      <c r="I82" s="29" t="s">
        <v>42</v>
      </c>
      <c r="J82" s="33" t="str">
        <f>E24</f>
        <v xml:space="preserve"> </v>
      </c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3"/>
      <c r="B84" s="144"/>
      <c r="C84" s="145" t="s">
        <v>108</v>
      </c>
      <c r="D84" s="146" t="s">
        <v>66</v>
      </c>
      <c r="E84" s="146" t="s">
        <v>62</v>
      </c>
      <c r="F84" s="146" t="s">
        <v>63</v>
      </c>
      <c r="G84" s="146" t="s">
        <v>109</v>
      </c>
      <c r="H84" s="146" t="s">
        <v>110</v>
      </c>
      <c r="I84" s="146" t="s">
        <v>111</v>
      </c>
      <c r="J84" s="146" t="s">
        <v>99</v>
      </c>
      <c r="K84" s="147" t="s">
        <v>112</v>
      </c>
      <c r="L84" s="148"/>
      <c r="M84" s="69" t="s">
        <v>43</v>
      </c>
      <c r="N84" s="70" t="s">
        <v>51</v>
      </c>
      <c r="O84" s="70" t="s">
        <v>113</v>
      </c>
      <c r="P84" s="70" t="s">
        <v>114</v>
      </c>
      <c r="Q84" s="70" t="s">
        <v>115</v>
      </c>
      <c r="R84" s="70" t="s">
        <v>116</v>
      </c>
      <c r="S84" s="70" t="s">
        <v>117</v>
      </c>
      <c r="T84" s="71" t="s">
        <v>118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65" s="2" customFormat="1" ht="22.8" customHeight="1">
      <c r="A85" s="35"/>
      <c r="B85" s="36"/>
      <c r="C85" s="76" t="s">
        <v>119</v>
      </c>
      <c r="D85" s="37"/>
      <c r="E85" s="37"/>
      <c r="F85" s="37"/>
      <c r="G85" s="37"/>
      <c r="H85" s="37"/>
      <c r="I85" s="37"/>
      <c r="J85" s="149">
        <f>BK85</f>
        <v>0</v>
      </c>
      <c r="K85" s="37"/>
      <c r="L85" s="40"/>
      <c r="M85" s="72"/>
      <c r="N85" s="150"/>
      <c r="O85" s="73"/>
      <c r="P85" s="151">
        <f>P86+P91</f>
        <v>0</v>
      </c>
      <c r="Q85" s="73"/>
      <c r="R85" s="151">
        <f>R86+R91</f>
        <v>1.36734</v>
      </c>
      <c r="S85" s="73"/>
      <c r="T85" s="152">
        <f>T86+T91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7" t="s">
        <v>80</v>
      </c>
      <c r="AU85" s="17" t="s">
        <v>100</v>
      </c>
      <c r="BK85" s="153">
        <f>BK86+BK91</f>
        <v>0</v>
      </c>
    </row>
    <row r="86" spans="1:65" s="12" customFormat="1" ht="25.95" customHeight="1">
      <c r="B86" s="154"/>
      <c r="C86" s="155"/>
      <c r="D86" s="156" t="s">
        <v>80</v>
      </c>
      <c r="E86" s="157" t="s">
        <v>120</v>
      </c>
      <c r="F86" s="157" t="s">
        <v>121</v>
      </c>
      <c r="G86" s="155"/>
      <c r="H86" s="155"/>
      <c r="I86" s="158"/>
      <c r="J86" s="159">
        <f>BK86</f>
        <v>0</v>
      </c>
      <c r="K86" s="155"/>
      <c r="L86" s="160"/>
      <c r="M86" s="161"/>
      <c r="N86" s="162"/>
      <c r="O86" s="162"/>
      <c r="P86" s="163">
        <f>P87</f>
        <v>0</v>
      </c>
      <c r="Q86" s="162"/>
      <c r="R86" s="163">
        <f>R87</f>
        <v>0</v>
      </c>
      <c r="S86" s="162"/>
      <c r="T86" s="164">
        <f>T87</f>
        <v>0</v>
      </c>
      <c r="AR86" s="165" t="s">
        <v>89</v>
      </c>
      <c r="AT86" s="166" t="s">
        <v>80</v>
      </c>
      <c r="AU86" s="166" t="s">
        <v>81</v>
      </c>
      <c r="AY86" s="165" t="s">
        <v>122</v>
      </c>
      <c r="BK86" s="167">
        <f>BK87</f>
        <v>0</v>
      </c>
    </row>
    <row r="87" spans="1:65" s="12" customFormat="1" ht="22.8" customHeight="1">
      <c r="B87" s="154"/>
      <c r="C87" s="155"/>
      <c r="D87" s="156" t="s">
        <v>80</v>
      </c>
      <c r="E87" s="168" t="s">
        <v>89</v>
      </c>
      <c r="F87" s="168" t="s">
        <v>123</v>
      </c>
      <c r="G87" s="155"/>
      <c r="H87" s="155"/>
      <c r="I87" s="158"/>
      <c r="J87" s="169">
        <f>BK87</f>
        <v>0</v>
      </c>
      <c r="K87" s="155"/>
      <c r="L87" s="160"/>
      <c r="M87" s="161"/>
      <c r="N87" s="162"/>
      <c r="O87" s="162"/>
      <c r="P87" s="163">
        <f>SUM(P88:P90)</f>
        <v>0</v>
      </c>
      <c r="Q87" s="162"/>
      <c r="R87" s="163">
        <f>SUM(R88:R90)</f>
        <v>0</v>
      </c>
      <c r="S87" s="162"/>
      <c r="T87" s="164">
        <f>SUM(T88:T90)</f>
        <v>0</v>
      </c>
      <c r="AR87" s="165" t="s">
        <v>89</v>
      </c>
      <c r="AT87" s="166" t="s">
        <v>80</v>
      </c>
      <c r="AU87" s="166" t="s">
        <v>89</v>
      </c>
      <c r="AY87" s="165" t="s">
        <v>122</v>
      </c>
      <c r="BK87" s="167">
        <f>SUM(BK88:BK90)</f>
        <v>0</v>
      </c>
    </row>
    <row r="88" spans="1:65" s="2" customFormat="1" ht="34.799999999999997" customHeight="1">
      <c r="A88" s="35"/>
      <c r="B88" s="36"/>
      <c r="C88" s="170" t="s">
        <v>89</v>
      </c>
      <c r="D88" s="170" t="s">
        <v>124</v>
      </c>
      <c r="E88" s="171" t="s">
        <v>125</v>
      </c>
      <c r="F88" s="172" t="s">
        <v>126</v>
      </c>
      <c r="G88" s="173" t="s">
        <v>127</v>
      </c>
      <c r="H88" s="174">
        <v>10.023999999999999</v>
      </c>
      <c r="I88" s="175"/>
      <c r="J88" s="176">
        <f>ROUND(I88*H88,2)</f>
        <v>0</v>
      </c>
      <c r="K88" s="172" t="s">
        <v>128</v>
      </c>
      <c r="L88" s="40"/>
      <c r="M88" s="177" t="s">
        <v>43</v>
      </c>
      <c r="N88" s="178" t="s">
        <v>52</v>
      </c>
      <c r="O88" s="65"/>
      <c r="P88" s="179">
        <f>O88*H88</f>
        <v>0</v>
      </c>
      <c r="Q88" s="179">
        <v>0</v>
      </c>
      <c r="R88" s="179">
        <f>Q88*H88</f>
        <v>0</v>
      </c>
      <c r="S88" s="179">
        <v>0</v>
      </c>
      <c r="T88" s="180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1" t="s">
        <v>129</v>
      </c>
      <c r="AT88" s="181" t="s">
        <v>124</v>
      </c>
      <c r="AU88" s="181" t="s">
        <v>92</v>
      </c>
      <c r="AY88" s="17" t="s">
        <v>122</v>
      </c>
      <c r="BE88" s="182">
        <f>IF(N88="základní",J88,0)</f>
        <v>0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7" t="s">
        <v>89</v>
      </c>
      <c r="BK88" s="182">
        <f>ROUND(I88*H88,2)</f>
        <v>0</v>
      </c>
      <c r="BL88" s="17" t="s">
        <v>129</v>
      </c>
      <c r="BM88" s="181" t="s">
        <v>130</v>
      </c>
    </row>
    <row r="89" spans="1:65" s="2" customFormat="1" ht="10.199999999999999">
      <c r="A89" s="35"/>
      <c r="B89" s="36"/>
      <c r="C89" s="37"/>
      <c r="D89" s="183" t="s">
        <v>131</v>
      </c>
      <c r="E89" s="37"/>
      <c r="F89" s="184" t="s">
        <v>132</v>
      </c>
      <c r="G89" s="37"/>
      <c r="H89" s="37"/>
      <c r="I89" s="185"/>
      <c r="J89" s="37"/>
      <c r="K89" s="37"/>
      <c r="L89" s="40"/>
      <c r="M89" s="186"/>
      <c r="N89" s="187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131</v>
      </c>
      <c r="AU89" s="17" t="s">
        <v>92</v>
      </c>
    </row>
    <row r="90" spans="1:65" s="13" customFormat="1" ht="10.199999999999999">
      <c r="B90" s="188"/>
      <c r="C90" s="189"/>
      <c r="D90" s="190" t="s">
        <v>133</v>
      </c>
      <c r="E90" s="191" t="s">
        <v>43</v>
      </c>
      <c r="F90" s="192" t="s">
        <v>134</v>
      </c>
      <c r="G90" s="189"/>
      <c r="H90" s="193">
        <v>10.023999999999999</v>
      </c>
      <c r="I90" s="194"/>
      <c r="J90" s="189"/>
      <c r="K90" s="189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133</v>
      </c>
      <c r="AU90" s="199" t="s">
        <v>92</v>
      </c>
      <c r="AV90" s="13" t="s">
        <v>92</v>
      </c>
      <c r="AW90" s="13" t="s">
        <v>41</v>
      </c>
      <c r="AX90" s="13" t="s">
        <v>89</v>
      </c>
      <c r="AY90" s="199" t="s">
        <v>122</v>
      </c>
    </row>
    <row r="91" spans="1:65" s="12" customFormat="1" ht="25.95" customHeight="1">
      <c r="B91" s="154"/>
      <c r="C91" s="155"/>
      <c r="D91" s="156" t="s">
        <v>80</v>
      </c>
      <c r="E91" s="157" t="s">
        <v>135</v>
      </c>
      <c r="F91" s="157" t="s">
        <v>136</v>
      </c>
      <c r="G91" s="155"/>
      <c r="H91" s="155"/>
      <c r="I91" s="158"/>
      <c r="J91" s="159">
        <f>BK91</f>
        <v>0</v>
      </c>
      <c r="K91" s="155"/>
      <c r="L91" s="160"/>
      <c r="M91" s="161"/>
      <c r="N91" s="162"/>
      <c r="O91" s="162"/>
      <c r="P91" s="163">
        <f>P92+P99+P121</f>
        <v>0</v>
      </c>
      <c r="Q91" s="162"/>
      <c r="R91" s="163">
        <f>R92+R99+R121</f>
        <v>1.36734</v>
      </c>
      <c r="S91" s="162"/>
      <c r="T91" s="164">
        <f>T92+T99+T121</f>
        <v>0</v>
      </c>
      <c r="AR91" s="165" t="s">
        <v>137</v>
      </c>
      <c r="AT91" s="166" t="s">
        <v>80</v>
      </c>
      <c r="AU91" s="166" t="s">
        <v>81</v>
      </c>
      <c r="AY91" s="165" t="s">
        <v>122</v>
      </c>
      <c r="BK91" s="167">
        <f>BK92+BK99+BK121</f>
        <v>0</v>
      </c>
    </row>
    <row r="92" spans="1:65" s="12" customFormat="1" ht="22.8" customHeight="1">
      <c r="B92" s="154"/>
      <c r="C92" s="155"/>
      <c r="D92" s="156" t="s">
        <v>80</v>
      </c>
      <c r="E92" s="168" t="s">
        <v>138</v>
      </c>
      <c r="F92" s="168" t="s">
        <v>139</v>
      </c>
      <c r="G92" s="155"/>
      <c r="H92" s="155"/>
      <c r="I92" s="158"/>
      <c r="J92" s="169">
        <f>BK92</f>
        <v>0</v>
      </c>
      <c r="K92" s="155"/>
      <c r="L92" s="160"/>
      <c r="M92" s="161"/>
      <c r="N92" s="162"/>
      <c r="O92" s="162"/>
      <c r="P92" s="163">
        <f>SUM(P93:P98)</f>
        <v>0</v>
      </c>
      <c r="Q92" s="162"/>
      <c r="R92" s="163">
        <f>SUM(R93:R98)</f>
        <v>0</v>
      </c>
      <c r="S92" s="162"/>
      <c r="T92" s="164">
        <f>SUM(T93:T98)</f>
        <v>0</v>
      </c>
      <c r="AR92" s="165" t="s">
        <v>137</v>
      </c>
      <c r="AT92" s="166" t="s">
        <v>80</v>
      </c>
      <c r="AU92" s="166" t="s">
        <v>89</v>
      </c>
      <c r="AY92" s="165" t="s">
        <v>122</v>
      </c>
      <c r="BK92" s="167">
        <f>SUM(BK93:BK98)</f>
        <v>0</v>
      </c>
    </row>
    <row r="93" spans="1:65" s="2" customFormat="1" ht="45" customHeight="1">
      <c r="A93" s="35"/>
      <c r="B93" s="36"/>
      <c r="C93" s="170" t="s">
        <v>92</v>
      </c>
      <c r="D93" s="170" t="s">
        <v>124</v>
      </c>
      <c r="E93" s="171" t="s">
        <v>140</v>
      </c>
      <c r="F93" s="172" t="s">
        <v>141</v>
      </c>
      <c r="G93" s="173" t="s">
        <v>142</v>
      </c>
      <c r="H93" s="174">
        <v>30</v>
      </c>
      <c r="I93" s="175"/>
      <c r="J93" s="176">
        <f>ROUND(I93*H93,2)</f>
        <v>0</v>
      </c>
      <c r="K93" s="172" t="s">
        <v>128</v>
      </c>
      <c r="L93" s="40"/>
      <c r="M93" s="177" t="s">
        <v>43</v>
      </c>
      <c r="N93" s="178" t="s">
        <v>52</v>
      </c>
      <c r="O93" s="65"/>
      <c r="P93" s="179">
        <f>O93*H93</f>
        <v>0</v>
      </c>
      <c r="Q93" s="179">
        <v>0</v>
      </c>
      <c r="R93" s="179">
        <f>Q93*H93</f>
        <v>0</v>
      </c>
      <c r="S93" s="179">
        <v>0</v>
      </c>
      <c r="T93" s="180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1" t="s">
        <v>89</v>
      </c>
      <c r="AT93" s="181" t="s">
        <v>124</v>
      </c>
      <c r="AU93" s="181" t="s">
        <v>92</v>
      </c>
      <c r="AY93" s="17" t="s">
        <v>122</v>
      </c>
      <c r="BE93" s="182">
        <f>IF(N93="základní",J93,0)</f>
        <v>0</v>
      </c>
      <c r="BF93" s="182">
        <f>IF(N93="snížená",J93,0)</f>
        <v>0</v>
      </c>
      <c r="BG93" s="182">
        <f>IF(N93="zákl. přenesená",J93,0)</f>
        <v>0</v>
      </c>
      <c r="BH93" s="182">
        <f>IF(N93="sníž. přenesená",J93,0)</f>
        <v>0</v>
      </c>
      <c r="BI93" s="182">
        <f>IF(N93="nulová",J93,0)</f>
        <v>0</v>
      </c>
      <c r="BJ93" s="17" t="s">
        <v>89</v>
      </c>
      <c r="BK93" s="182">
        <f>ROUND(I93*H93,2)</f>
        <v>0</v>
      </c>
      <c r="BL93" s="17" t="s">
        <v>89</v>
      </c>
      <c r="BM93" s="181" t="s">
        <v>143</v>
      </c>
    </row>
    <row r="94" spans="1:65" s="2" customFormat="1" ht="10.199999999999999">
      <c r="A94" s="35"/>
      <c r="B94" s="36"/>
      <c r="C94" s="37"/>
      <c r="D94" s="183" t="s">
        <v>131</v>
      </c>
      <c r="E94" s="37"/>
      <c r="F94" s="184" t="s">
        <v>144</v>
      </c>
      <c r="G94" s="37"/>
      <c r="H94" s="37"/>
      <c r="I94" s="185"/>
      <c r="J94" s="37"/>
      <c r="K94" s="37"/>
      <c r="L94" s="40"/>
      <c r="M94" s="186"/>
      <c r="N94" s="187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7" t="s">
        <v>131</v>
      </c>
      <c r="AU94" s="17" t="s">
        <v>92</v>
      </c>
    </row>
    <row r="95" spans="1:65" s="13" customFormat="1" ht="10.199999999999999">
      <c r="B95" s="188"/>
      <c r="C95" s="189"/>
      <c r="D95" s="190" t="s">
        <v>133</v>
      </c>
      <c r="E95" s="191" t="s">
        <v>43</v>
      </c>
      <c r="F95" s="192" t="s">
        <v>145</v>
      </c>
      <c r="G95" s="189"/>
      <c r="H95" s="193">
        <v>30</v>
      </c>
      <c r="I95" s="194"/>
      <c r="J95" s="189"/>
      <c r="K95" s="189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133</v>
      </c>
      <c r="AU95" s="199" t="s">
        <v>92</v>
      </c>
      <c r="AV95" s="13" t="s">
        <v>92</v>
      </c>
      <c r="AW95" s="13" t="s">
        <v>41</v>
      </c>
      <c r="AX95" s="13" t="s">
        <v>89</v>
      </c>
      <c r="AY95" s="199" t="s">
        <v>122</v>
      </c>
    </row>
    <row r="96" spans="1:65" s="2" customFormat="1" ht="14.4" customHeight="1">
      <c r="A96" s="35"/>
      <c r="B96" s="36"/>
      <c r="C96" s="200" t="s">
        <v>137</v>
      </c>
      <c r="D96" s="200" t="s">
        <v>135</v>
      </c>
      <c r="E96" s="201" t="s">
        <v>146</v>
      </c>
      <c r="F96" s="202" t="s">
        <v>147</v>
      </c>
      <c r="G96" s="203" t="s">
        <v>142</v>
      </c>
      <c r="H96" s="204">
        <v>31.5</v>
      </c>
      <c r="I96" s="205"/>
      <c r="J96" s="206">
        <f>ROUND(I96*H96,2)</f>
        <v>0</v>
      </c>
      <c r="K96" s="202" t="s">
        <v>43</v>
      </c>
      <c r="L96" s="207"/>
      <c r="M96" s="208" t="s">
        <v>43</v>
      </c>
      <c r="N96" s="209" t="s">
        <v>52</v>
      </c>
      <c r="O96" s="65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1" t="s">
        <v>92</v>
      </c>
      <c r="AT96" s="181" t="s">
        <v>135</v>
      </c>
      <c r="AU96" s="181" t="s">
        <v>92</v>
      </c>
      <c r="AY96" s="17" t="s">
        <v>122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7" t="s">
        <v>89</v>
      </c>
      <c r="BK96" s="182">
        <f>ROUND(I96*H96,2)</f>
        <v>0</v>
      </c>
      <c r="BL96" s="17" t="s">
        <v>89</v>
      </c>
      <c r="BM96" s="181" t="s">
        <v>148</v>
      </c>
    </row>
    <row r="97" spans="1:65" s="14" customFormat="1" ht="10.199999999999999">
      <c r="B97" s="210"/>
      <c r="C97" s="211"/>
      <c r="D97" s="190" t="s">
        <v>133</v>
      </c>
      <c r="E97" s="212" t="s">
        <v>43</v>
      </c>
      <c r="F97" s="213" t="s">
        <v>149</v>
      </c>
      <c r="G97" s="211"/>
      <c r="H97" s="212" t="s">
        <v>43</v>
      </c>
      <c r="I97" s="214"/>
      <c r="J97" s="211"/>
      <c r="K97" s="211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133</v>
      </c>
      <c r="AU97" s="219" t="s">
        <v>92</v>
      </c>
      <c r="AV97" s="14" t="s">
        <v>89</v>
      </c>
      <c r="AW97" s="14" t="s">
        <v>41</v>
      </c>
      <c r="AX97" s="14" t="s">
        <v>81</v>
      </c>
      <c r="AY97" s="219" t="s">
        <v>122</v>
      </c>
    </row>
    <row r="98" spans="1:65" s="13" customFormat="1" ht="10.199999999999999">
      <c r="B98" s="188"/>
      <c r="C98" s="189"/>
      <c r="D98" s="190" t="s">
        <v>133</v>
      </c>
      <c r="E98" s="191" t="s">
        <v>43</v>
      </c>
      <c r="F98" s="192" t="s">
        <v>150</v>
      </c>
      <c r="G98" s="189"/>
      <c r="H98" s="193">
        <v>31.5</v>
      </c>
      <c r="I98" s="194"/>
      <c r="J98" s="189"/>
      <c r="K98" s="189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133</v>
      </c>
      <c r="AU98" s="199" t="s">
        <v>92</v>
      </c>
      <c r="AV98" s="13" t="s">
        <v>92</v>
      </c>
      <c r="AW98" s="13" t="s">
        <v>41</v>
      </c>
      <c r="AX98" s="13" t="s">
        <v>89</v>
      </c>
      <c r="AY98" s="199" t="s">
        <v>122</v>
      </c>
    </row>
    <row r="99" spans="1:65" s="12" customFormat="1" ht="22.8" customHeight="1">
      <c r="B99" s="154"/>
      <c r="C99" s="155"/>
      <c r="D99" s="156" t="s">
        <v>80</v>
      </c>
      <c r="E99" s="168" t="s">
        <v>151</v>
      </c>
      <c r="F99" s="168" t="s">
        <v>152</v>
      </c>
      <c r="G99" s="155"/>
      <c r="H99" s="155"/>
      <c r="I99" s="158"/>
      <c r="J99" s="169">
        <f>BK99</f>
        <v>0</v>
      </c>
      <c r="K99" s="155"/>
      <c r="L99" s="160"/>
      <c r="M99" s="161"/>
      <c r="N99" s="162"/>
      <c r="O99" s="162"/>
      <c r="P99" s="163">
        <f>SUM(P100:P120)</f>
        <v>0</v>
      </c>
      <c r="Q99" s="162"/>
      <c r="R99" s="163">
        <f>SUM(R100:R120)</f>
        <v>1.3646400000000001</v>
      </c>
      <c r="S99" s="162"/>
      <c r="T99" s="164">
        <f>SUM(T100:T120)</f>
        <v>0</v>
      </c>
      <c r="AR99" s="165" t="s">
        <v>137</v>
      </c>
      <c r="AT99" s="166" t="s">
        <v>80</v>
      </c>
      <c r="AU99" s="166" t="s">
        <v>89</v>
      </c>
      <c r="AY99" s="165" t="s">
        <v>122</v>
      </c>
      <c r="BK99" s="167">
        <f>SUM(BK100:BK120)</f>
        <v>0</v>
      </c>
    </row>
    <row r="100" spans="1:65" s="2" customFormat="1" ht="60.6" customHeight="1">
      <c r="A100" s="35"/>
      <c r="B100" s="36"/>
      <c r="C100" s="170" t="s">
        <v>129</v>
      </c>
      <c r="D100" s="170" t="s">
        <v>124</v>
      </c>
      <c r="E100" s="171" t="s">
        <v>153</v>
      </c>
      <c r="F100" s="172" t="s">
        <v>154</v>
      </c>
      <c r="G100" s="173" t="s">
        <v>155</v>
      </c>
      <c r="H100" s="174">
        <v>4</v>
      </c>
      <c r="I100" s="175"/>
      <c r="J100" s="176">
        <f>ROUND(I100*H100,2)</f>
        <v>0</v>
      </c>
      <c r="K100" s="172" t="s">
        <v>128</v>
      </c>
      <c r="L100" s="40"/>
      <c r="M100" s="177" t="s">
        <v>43</v>
      </c>
      <c r="N100" s="178" t="s">
        <v>52</v>
      </c>
      <c r="O100" s="65"/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1" t="s">
        <v>89</v>
      </c>
      <c r="AT100" s="181" t="s">
        <v>124</v>
      </c>
      <c r="AU100" s="181" t="s">
        <v>92</v>
      </c>
      <c r="AY100" s="17" t="s">
        <v>122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7" t="s">
        <v>89</v>
      </c>
      <c r="BK100" s="182">
        <f>ROUND(I100*H100,2)</f>
        <v>0</v>
      </c>
      <c r="BL100" s="17" t="s">
        <v>89</v>
      </c>
      <c r="BM100" s="181" t="s">
        <v>156</v>
      </c>
    </row>
    <row r="101" spans="1:65" s="2" customFormat="1" ht="10.199999999999999">
      <c r="A101" s="35"/>
      <c r="B101" s="36"/>
      <c r="C101" s="37"/>
      <c r="D101" s="183" t="s">
        <v>131</v>
      </c>
      <c r="E101" s="37"/>
      <c r="F101" s="184" t="s">
        <v>157</v>
      </c>
      <c r="G101" s="37"/>
      <c r="H101" s="37"/>
      <c r="I101" s="185"/>
      <c r="J101" s="37"/>
      <c r="K101" s="37"/>
      <c r="L101" s="40"/>
      <c r="M101" s="186"/>
      <c r="N101" s="187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7" t="s">
        <v>131</v>
      </c>
      <c r="AU101" s="17" t="s">
        <v>92</v>
      </c>
    </row>
    <row r="102" spans="1:65" s="14" customFormat="1" ht="10.199999999999999">
      <c r="B102" s="210"/>
      <c r="C102" s="211"/>
      <c r="D102" s="190" t="s">
        <v>133</v>
      </c>
      <c r="E102" s="212" t="s">
        <v>43</v>
      </c>
      <c r="F102" s="213" t="s">
        <v>158</v>
      </c>
      <c r="G102" s="211"/>
      <c r="H102" s="212" t="s">
        <v>43</v>
      </c>
      <c r="I102" s="214"/>
      <c r="J102" s="211"/>
      <c r="K102" s="211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133</v>
      </c>
      <c r="AU102" s="219" t="s">
        <v>92</v>
      </c>
      <c r="AV102" s="14" t="s">
        <v>89</v>
      </c>
      <c r="AW102" s="14" t="s">
        <v>41</v>
      </c>
      <c r="AX102" s="14" t="s">
        <v>81</v>
      </c>
      <c r="AY102" s="219" t="s">
        <v>122</v>
      </c>
    </row>
    <row r="103" spans="1:65" s="13" customFormat="1" ht="10.199999999999999">
      <c r="B103" s="188"/>
      <c r="C103" s="189"/>
      <c r="D103" s="190" t="s">
        <v>133</v>
      </c>
      <c r="E103" s="191" t="s">
        <v>43</v>
      </c>
      <c r="F103" s="192" t="s">
        <v>159</v>
      </c>
      <c r="G103" s="189"/>
      <c r="H103" s="193">
        <v>4</v>
      </c>
      <c r="I103" s="194"/>
      <c r="J103" s="189"/>
      <c r="K103" s="189"/>
      <c r="L103" s="195"/>
      <c r="M103" s="196"/>
      <c r="N103" s="197"/>
      <c r="O103" s="197"/>
      <c r="P103" s="197"/>
      <c r="Q103" s="197"/>
      <c r="R103" s="197"/>
      <c r="S103" s="197"/>
      <c r="T103" s="198"/>
      <c r="AT103" s="199" t="s">
        <v>133</v>
      </c>
      <c r="AU103" s="199" t="s">
        <v>92</v>
      </c>
      <c r="AV103" s="13" t="s">
        <v>92</v>
      </c>
      <c r="AW103" s="13" t="s">
        <v>41</v>
      </c>
      <c r="AX103" s="13" t="s">
        <v>89</v>
      </c>
      <c r="AY103" s="199" t="s">
        <v>122</v>
      </c>
    </row>
    <row r="104" spans="1:65" s="2" customFormat="1" ht="34.799999999999997" customHeight="1">
      <c r="A104" s="35"/>
      <c r="B104" s="36"/>
      <c r="C104" s="170" t="s">
        <v>160</v>
      </c>
      <c r="D104" s="170" t="s">
        <v>124</v>
      </c>
      <c r="E104" s="171" t="s">
        <v>161</v>
      </c>
      <c r="F104" s="172" t="s">
        <v>162</v>
      </c>
      <c r="G104" s="173" t="s">
        <v>155</v>
      </c>
      <c r="H104" s="174">
        <v>4</v>
      </c>
      <c r="I104" s="175"/>
      <c r="J104" s="176">
        <f>ROUND(I104*H104,2)</f>
        <v>0</v>
      </c>
      <c r="K104" s="172" t="s">
        <v>128</v>
      </c>
      <c r="L104" s="40"/>
      <c r="M104" s="177" t="s">
        <v>43</v>
      </c>
      <c r="N104" s="178" t="s">
        <v>52</v>
      </c>
      <c r="O104" s="65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1" t="s">
        <v>89</v>
      </c>
      <c r="AT104" s="181" t="s">
        <v>124</v>
      </c>
      <c r="AU104" s="181" t="s">
        <v>92</v>
      </c>
      <c r="AY104" s="17" t="s">
        <v>122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7" t="s">
        <v>89</v>
      </c>
      <c r="BK104" s="182">
        <f>ROUND(I104*H104,2)</f>
        <v>0</v>
      </c>
      <c r="BL104" s="17" t="s">
        <v>89</v>
      </c>
      <c r="BM104" s="181" t="s">
        <v>163</v>
      </c>
    </row>
    <row r="105" spans="1:65" s="2" customFormat="1" ht="10.199999999999999">
      <c r="A105" s="35"/>
      <c r="B105" s="36"/>
      <c r="C105" s="37"/>
      <c r="D105" s="183" t="s">
        <v>131</v>
      </c>
      <c r="E105" s="37"/>
      <c r="F105" s="184" t="s">
        <v>164</v>
      </c>
      <c r="G105" s="37"/>
      <c r="H105" s="37"/>
      <c r="I105" s="185"/>
      <c r="J105" s="37"/>
      <c r="K105" s="37"/>
      <c r="L105" s="40"/>
      <c r="M105" s="186"/>
      <c r="N105" s="18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7" t="s">
        <v>131</v>
      </c>
      <c r="AU105" s="17" t="s">
        <v>92</v>
      </c>
    </row>
    <row r="106" spans="1:65" s="14" customFormat="1" ht="10.199999999999999">
      <c r="B106" s="210"/>
      <c r="C106" s="211"/>
      <c r="D106" s="190" t="s">
        <v>133</v>
      </c>
      <c r="E106" s="212" t="s">
        <v>43</v>
      </c>
      <c r="F106" s="213" t="s">
        <v>158</v>
      </c>
      <c r="G106" s="211"/>
      <c r="H106" s="212" t="s">
        <v>43</v>
      </c>
      <c r="I106" s="214"/>
      <c r="J106" s="211"/>
      <c r="K106" s="211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133</v>
      </c>
      <c r="AU106" s="219" t="s">
        <v>92</v>
      </c>
      <c r="AV106" s="14" t="s">
        <v>89</v>
      </c>
      <c r="AW106" s="14" t="s">
        <v>41</v>
      </c>
      <c r="AX106" s="14" t="s">
        <v>81</v>
      </c>
      <c r="AY106" s="219" t="s">
        <v>122</v>
      </c>
    </row>
    <row r="107" spans="1:65" s="13" customFormat="1" ht="10.199999999999999">
      <c r="B107" s="188"/>
      <c r="C107" s="189"/>
      <c r="D107" s="190" t="s">
        <v>133</v>
      </c>
      <c r="E107" s="191" t="s">
        <v>43</v>
      </c>
      <c r="F107" s="192" t="s">
        <v>159</v>
      </c>
      <c r="G107" s="189"/>
      <c r="H107" s="193">
        <v>4</v>
      </c>
      <c r="I107" s="194"/>
      <c r="J107" s="189"/>
      <c r="K107" s="189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133</v>
      </c>
      <c r="AU107" s="199" t="s">
        <v>92</v>
      </c>
      <c r="AV107" s="13" t="s">
        <v>92</v>
      </c>
      <c r="AW107" s="13" t="s">
        <v>41</v>
      </c>
      <c r="AX107" s="13" t="s">
        <v>89</v>
      </c>
      <c r="AY107" s="199" t="s">
        <v>122</v>
      </c>
    </row>
    <row r="108" spans="1:65" s="2" customFormat="1" ht="19.8" customHeight="1">
      <c r="A108" s="35"/>
      <c r="B108" s="36"/>
      <c r="C108" s="200" t="s">
        <v>165</v>
      </c>
      <c r="D108" s="200" t="s">
        <v>135</v>
      </c>
      <c r="E108" s="201" t="s">
        <v>166</v>
      </c>
      <c r="F108" s="202" t="s">
        <v>167</v>
      </c>
      <c r="G108" s="203" t="s">
        <v>142</v>
      </c>
      <c r="H108" s="204">
        <v>0.4</v>
      </c>
      <c r="I108" s="205"/>
      <c r="J108" s="206">
        <f>ROUND(I108*H108,2)</f>
        <v>0</v>
      </c>
      <c r="K108" s="202" t="s">
        <v>128</v>
      </c>
      <c r="L108" s="207"/>
      <c r="M108" s="208" t="s">
        <v>43</v>
      </c>
      <c r="N108" s="209" t="s">
        <v>52</v>
      </c>
      <c r="O108" s="65"/>
      <c r="P108" s="179">
        <f>O108*H108</f>
        <v>0</v>
      </c>
      <c r="Q108" s="179">
        <v>1E-4</v>
      </c>
      <c r="R108" s="179">
        <f>Q108*H108</f>
        <v>4.0000000000000003E-5</v>
      </c>
      <c r="S108" s="179">
        <v>0</v>
      </c>
      <c r="T108" s="18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1" t="s">
        <v>92</v>
      </c>
      <c r="AT108" s="181" t="s">
        <v>135</v>
      </c>
      <c r="AU108" s="181" t="s">
        <v>92</v>
      </c>
      <c r="AY108" s="17" t="s">
        <v>122</v>
      </c>
      <c r="BE108" s="182">
        <f>IF(N108="základní",J108,0)</f>
        <v>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7" t="s">
        <v>89</v>
      </c>
      <c r="BK108" s="182">
        <f>ROUND(I108*H108,2)</f>
        <v>0</v>
      </c>
      <c r="BL108" s="17" t="s">
        <v>89</v>
      </c>
      <c r="BM108" s="181" t="s">
        <v>168</v>
      </c>
    </row>
    <row r="109" spans="1:65" s="14" customFormat="1" ht="10.199999999999999">
      <c r="B109" s="210"/>
      <c r="C109" s="211"/>
      <c r="D109" s="190" t="s">
        <v>133</v>
      </c>
      <c r="E109" s="212" t="s">
        <v>43</v>
      </c>
      <c r="F109" s="213" t="s">
        <v>158</v>
      </c>
      <c r="G109" s="211"/>
      <c r="H109" s="212" t="s">
        <v>43</v>
      </c>
      <c r="I109" s="214"/>
      <c r="J109" s="211"/>
      <c r="K109" s="211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133</v>
      </c>
      <c r="AU109" s="219" t="s">
        <v>92</v>
      </c>
      <c r="AV109" s="14" t="s">
        <v>89</v>
      </c>
      <c r="AW109" s="14" t="s">
        <v>41</v>
      </c>
      <c r="AX109" s="14" t="s">
        <v>81</v>
      </c>
      <c r="AY109" s="219" t="s">
        <v>122</v>
      </c>
    </row>
    <row r="110" spans="1:65" s="13" customFormat="1" ht="10.199999999999999">
      <c r="B110" s="188"/>
      <c r="C110" s="189"/>
      <c r="D110" s="190" t="s">
        <v>133</v>
      </c>
      <c r="E110" s="191" t="s">
        <v>43</v>
      </c>
      <c r="F110" s="192" t="s">
        <v>169</v>
      </c>
      <c r="G110" s="189"/>
      <c r="H110" s="193">
        <v>0.4</v>
      </c>
      <c r="I110" s="194"/>
      <c r="J110" s="189"/>
      <c r="K110" s="189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133</v>
      </c>
      <c r="AU110" s="199" t="s">
        <v>92</v>
      </c>
      <c r="AV110" s="13" t="s">
        <v>92</v>
      </c>
      <c r="AW110" s="13" t="s">
        <v>41</v>
      </c>
      <c r="AX110" s="13" t="s">
        <v>89</v>
      </c>
      <c r="AY110" s="199" t="s">
        <v>122</v>
      </c>
    </row>
    <row r="111" spans="1:65" s="2" customFormat="1" ht="50.4" customHeight="1">
      <c r="A111" s="35"/>
      <c r="B111" s="36"/>
      <c r="C111" s="170" t="s">
        <v>170</v>
      </c>
      <c r="D111" s="170" t="s">
        <v>124</v>
      </c>
      <c r="E111" s="171" t="s">
        <v>171</v>
      </c>
      <c r="F111" s="172" t="s">
        <v>172</v>
      </c>
      <c r="G111" s="173" t="s">
        <v>155</v>
      </c>
      <c r="H111" s="174">
        <v>2</v>
      </c>
      <c r="I111" s="175"/>
      <c r="J111" s="176">
        <f>ROUND(I111*H111,2)</f>
        <v>0</v>
      </c>
      <c r="K111" s="172" t="s">
        <v>43</v>
      </c>
      <c r="L111" s="40"/>
      <c r="M111" s="177" t="s">
        <v>43</v>
      </c>
      <c r="N111" s="178" t="s">
        <v>52</v>
      </c>
      <c r="O111" s="65"/>
      <c r="P111" s="179">
        <f>O111*H111</f>
        <v>0</v>
      </c>
      <c r="Q111" s="179">
        <v>0.57010000000000005</v>
      </c>
      <c r="R111" s="179">
        <f>Q111*H111</f>
        <v>1.1402000000000001</v>
      </c>
      <c r="S111" s="179">
        <v>0</v>
      </c>
      <c r="T111" s="180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1" t="s">
        <v>89</v>
      </c>
      <c r="AT111" s="181" t="s">
        <v>124</v>
      </c>
      <c r="AU111" s="181" t="s">
        <v>92</v>
      </c>
      <c r="AY111" s="17" t="s">
        <v>122</v>
      </c>
      <c r="BE111" s="182">
        <f>IF(N111="základní",J111,0)</f>
        <v>0</v>
      </c>
      <c r="BF111" s="182">
        <f>IF(N111="snížená",J111,0)</f>
        <v>0</v>
      </c>
      <c r="BG111" s="182">
        <f>IF(N111="zákl. přenesená",J111,0)</f>
        <v>0</v>
      </c>
      <c r="BH111" s="182">
        <f>IF(N111="sníž. přenesená",J111,0)</f>
        <v>0</v>
      </c>
      <c r="BI111" s="182">
        <f>IF(N111="nulová",J111,0)</f>
        <v>0</v>
      </c>
      <c r="BJ111" s="17" t="s">
        <v>89</v>
      </c>
      <c r="BK111" s="182">
        <f>ROUND(I111*H111,2)</f>
        <v>0</v>
      </c>
      <c r="BL111" s="17" t="s">
        <v>89</v>
      </c>
      <c r="BM111" s="181" t="s">
        <v>173</v>
      </c>
    </row>
    <row r="112" spans="1:65" s="13" customFormat="1" ht="10.199999999999999">
      <c r="B112" s="188"/>
      <c r="C112" s="189"/>
      <c r="D112" s="190" t="s">
        <v>133</v>
      </c>
      <c r="E112" s="191" t="s">
        <v>43</v>
      </c>
      <c r="F112" s="192" t="s">
        <v>92</v>
      </c>
      <c r="G112" s="189"/>
      <c r="H112" s="193">
        <v>2</v>
      </c>
      <c r="I112" s="194"/>
      <c r="J112" s="189"/>
      <c r="K112" s="189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133</v>
      </c>
      <c r="AU112" s="199" t="s">
        <v>92</v>
      </c>
      <c r="AV112" s="13" t="s">
        <v>92</v>
      </c>
      <c r="AW112" s="13" t="s">
        <v>41</v>
      </c>
      <c r="AX112" s="13" t="s">
        <v>89</v>
      </c>
      <c r="AY112" s="199" t="s">
        <v>122</v>
      </c>
    </row>
    <row r="113" spans="1:65" s="2" customFormat="1" ht="22.2" customHeight="1">
      <c r="A113" s="35"/>
      <c r="B113" s="36"/>
      <c r="C113" s="200" t="s">
        <v>174</v>
      </c>
      <c r="D113" s="200" t="s">
        <v>135</v>
      </c>
      <c r="E113" s="201" t="s">
        <v>175</v>
      </c>
      <c r="F113" s="202" t="s">
        <v>176</v>
      </c>
      <c r="G113" s="203" t="s">
        <v>155</v>
      </c>
      <c r="H113" s="204">
        <v>2</v>
      </c>
      <c r="I113" s="205"/>
      <c r="J113" s="206">
        <f>ROUND(I113*H113,2)</f>
        <v>0</v>
      </c>
      <c r="K113" s="202" t="s">
        <v>43</v>
      </c>
      <c r="L113" s="207"/>
      <c r="M113" s="208" t="s">
        <v>43</v>
      </c>
      <c r="N113" s="209" t="s">
        <v>52</v>
      </c>
      <c r="O113" s="65"/>
      <c r="P113" s="179">
        <f>O113*H113</f>
        <v>0</v>
      </c>
      <c r="Q113" s="179">
        <v>0</v>
      </c>
      <c r="R113" s="179">
        <f>Q113*H113</f>
        <v>0</v>
      </c>
      <c r="S113" s="179">
        <v>0</v>
      </c>
      <c r="T113" s="180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1" t="s">
        <v>92</v>
      </c>
      <c r="AT113" s="181" t="s">
        <v>135</v>
      </c>
      <c r="AU113" s="181" t="s">
        <v>92</v>
      </c>
      <c r="AY113" s="17" t="s">
        <v>122</v>
      </c>
      <c r="BE113" s="182">
        <f>IF(N113="základní",J113,0)</f>
        <v>0</v>
      </c>
      <c r="BF113" s="182">
        <f>IF(N113="snížená",J113,0)</f>
        <v>0</v>
      </c>
      <c r="BG113" s="182">
        <f>IF(N113="zákl. přenesená",J113,0)</f>
        <v>0</v>
      </c>
      <c r="BH113" s="182">
        <f>IF(N113="sníž. přenesená",J113,0)</f>
        <v>0</v>
      </c>
      <c r="BI113" s="182">
        <f>IF(N113="nulová",J113,0)</f>
        <v>0</v>
      </c>
      <c r="BJ113" s="17" t="s">
        <v>89</v>
      </c>
      <c r="BK113" s="182">
        <f>ROUND(I113*H113,2)</f>
        <v>0</v>
      </c>
      <c r="BL113" s="17" t="s">
        <v>89</v>
      </c>
      <c r="BM113" s="181" t="s">
        <v>177</v>
      </c>
    </row>
    <row r="114" spans="1:65" s="13" customFormat="1" ht="10.199999999999999">
      <c r="B114" s="188"/>
      <c r="C114" s="189"/>
      <c r="D114" s="190" t="s">
        <v>133</v>
      </c>
      <c r="E114" s="191" t="s">
        <v>43</v>
      </c>
      <c r="F114" s="192" t="s">
        <v>92</v>
      </c>
      <c r="G114" s="189"/>
      <c r="H114" s="193">
        <v>2</v>
      </c>
      <c r="I114" s="194"/>
      <c r="J114" s="189"/>
      <c r="K114" s="189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133</v>
      </c>
      <c r="AU114" s="199" t="s">
        <v>92</v>
      </c>
      <c r="AV114" s="13" t="s">
        <v>92</v>
      </c>
      <c r="AW114" s="13" t="s">
        <v>41</v>
      </c>
      <c r="AX114" s="13" t="s">
        <v>89</v>
      </c>
      <c r="AY114" s="199" t="s">
        <v>122</v>
      </c>
    </row>
    <row r="115" spans="1:65" s="2" customFormat="1" ht="60.6" customHeight="1">
      <c r="A115" s="35"/>
      <c r="B115" s="36"/>
      <c r="C115" s="200" t="s">
        <v>178</v>
      </c>
      <c r="D115" s="200" t="s">
        <v>135</v>
      </c>
      <c r="E115" s="201" t="s">
        <v>179</v>
      </c>
      <c r="F115" s="202" t="s">
        <v>180</v>
      </c>
      <c r="G115" s="203" t="s">
        <v>155</v>
      </c>
      <c r="H115" s="204">
        <v>1</v>
      </c>
      <c r="I115" s="205"/>
      <c r="J115" s="206">
        <f>ROUND(I115*H115,2)</f>
        <v>0</v>
      </c>
      <c r="K115" s="202" t="s">
        <v>43</v>
      </c>
      <c r="L115" s="207"/>
      <c r="M115" s="208" t="s">
        <v>43</v>
      </c>
      <c r="N115" s="209" t="s">
        <v>52</v>
      </c>
      <c r="O115" s="65"/>
      <c r="P115" s="179">
        <f>O115*H115</f>
        <v>0</v>
      </c>
      <c r="Q115" s="179">
        <v>0</v>
      </c>
      <c r="R115" s="179">
        <f>Q115*H115</f>
        <v>0</v>
      </c>
      <c r="S115" s="179">
        <v>0</v>
      </c>
      <c r="T115" s="18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1" t="s">
        <v>92</v>
      </c>
      <c r="AT115" s="181" t="s">
        <v>135</v>
      </c>
      <c r="AU115" s="181" t="s">
        <v>92</v>
      </c>
      <c r="AY115" s="17" t="s">
        <v>122</v>
      </c>
      <c r="BE115" s="182">
        <f>IF(N115="základní",J115,0)</f>
        <v>0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17" t="s">
        <v>89</v>
      </c>
      <c r="BK115" s="182">
        <f>ROUND(I115*H115,2)</f>
        <v>0</v>
      </c>
      <c r="BL115" s="17" t="s">
        <v>89</v>
      </c>
      <c r="BM115" s="181" t="s">
        <v>181</v>
      </c>
    </row>
    <row r="116" spans="1:65" s="14" customFormat="1" ht="10.199999999999999">
      <c r="B116" s="210"/>
      <c r="C116" s="211"/>
      <c r="D116" s="190" t="s">
        <v>133</v>
      </c>
      <c r="E116" s="212" t="s">
        <v>43</v>
      </c>
      <c r="F116" s="213" t="s">
        <v>182</v>
      </c>
      <c r="G116" s="211"/>
      <c r="H116" s="212" t="s">
        <v>43</v>
      </c>
      <c r="I116" s="214"/>
      <c r="J116" s="211"/>
      <c r="K116" s="211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133</v>
      </c>
      <c r="AU116" s="219" t="s">
        <v>92</v>
      </c>
      <c r="AV116" s="14" t="s">
        <v>89</v>
      </c>
      <c r="AW116" s="14" t="s">
        <v>41</v>
      </c>
      <c r="AX116" s="14" t="s">
        <v>81</v>
      </c>
      <c r="AY116" s="219" t="s">
        <v>122</v>
      </c>
    </row>
    <row r="117" spans="1:65" s="13" customFormat="1" ht="10.199999999999999">
      <c r="B117" s="188"/>
      <c r="C117" s="189"/>
      <c r="D117" s="190" t="s">
        <v>133</v>
      </c>
      <c r="E117" s="191" t="s">
        <v>43</v>
      </c>
      <c r="F117" s="192" t="s">
        <v>89</v>
      </c>
      <c r="G117" s="189"/>
      <c r="H117" s="193">
        <v>1</v>
      </c>
      <c r="I117" s="194"/>
      <c r="J117" s="189"/>
      <c r="K117" s="189"/>
      <c r="L117" s="195"/>
      <c r="M117" s="196"/>
      <c r="N117" s="197"/>
      <c r="O117" s="197"/>
      <c r="P117" s="197"/>
      <c r="Q117" s="197"/>
      <c r="R117" s="197"/>
      <c r="S117" s="197"/>
      <c r="T117" s="198"/>
      <c r="AT117" s="199" t="s">
        <v>133</v>
      </c>
      <c r="AU117" s="199" t="s">
        <v>92</v>
      </c>
      <c r="AV117" s="13" t="s">
        <v>92</v>
      </c>
      <c r="AW117" s="13" t="s">
        <v>41</v>
      </c>
      <c r="AX117" s="13" t="s">
        <v>89</v>
      </c>
      <c r="AY117" s="199" t="s">
        <v>122</v>
      </c>
    </row>
    <row r="118" spans="1:65" s="2" customFormat="1" ht="14.4" customHeight="1">
      <c r="A118" s="35"/>
      <c r="B118" s="36"/>
      <c r="C118" s="200" t="s">
        <v>183</v>
      </c>
      <c r="D118" s="200" t="s">
        <v>135</v>
      </c>
      <c r="E118" s="201" t="s">
        <v>184</v>
      </c>
      <c r="F118" s="202" t="s">
        <v>185</v>
      </c>
      <c r="G118" s="203" t="s">
        <v>155</v>
      </c>
      <c r="H118" s="204">
        <v>12</v>
      </c>
      <c r="I118" s="205"/>
      <c r="J118" s="206">
        <f>ROUND(I118*H118,2)</f>
        <v>0</v>
      </c>
      <c r="K118" s="202" t="s">
        <v>43</v>
      </c>
      <c r="L118" s="207"/>
      <c r="M118" s="208" t="s">
        <v>43</v>
      </c>
      <c r="N118" s="209" t="s">
        <v>52</v>
      </c>
      <c r="O118" s="65"/>
      <c r="P118" s="179">
        <f>O118*H118</f>
        <v>0</v>
      </c>
      <c r="Q118" s="179">
        <v>1.8700000000000001E-2</v>
      </c>
      <c r="R118" s="179">
        <f>Q118*H118</f>
        <v>0.22440000000000002</v>
      </c>
      <c r="S118" s="179">
        <v>0</v>
      </c>
      <c r="T118" s="18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1" t="s">
        <v>92</v>
      </c>
      <c r="AT118" s="181" t="s">
        <v>135</v>
      </c>
      <c r="AU118" s="181" t="s">
        <v>92</v>
      </c>
      <c r="AY118" s="17" t="s">
        <v>122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7" t="s">
        <v>89</v>
      </c>
      <c r="BK118" s="182">
        <f>ROUND(I118*H118,2)</f>
        <v>0</v>
      </c>
      <c r="BL118" s="17" t="s">
        <v>89</v>
      </c>
      <c r="BM118" s="181" t="s">
        <v>186</v>
      </c>
    </row>
    <row r="119" spans="1:65" s="14" customFormat="1" ht="10.199999999999999">
      <c r="B119" s="210"/>
      <c r="C119" s="211"/>
      <c r="D119" s="190" t="s">
        <v>133</v>
      </c>
      <c r="E119" s="212" t="s">
        <v>43</v>
      </c>
      <c r="F119" s="213" t="s">
        <v>187</v>
      </c>
      <c r="G119" s="211"/>
      <c r="H119" s="212" t="s">
        <v>43</v>
      </c>
      <c r="I119" s="214"/>
      <c r="J119" s="211"/>
      <c r="K119" s="211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133</v>
      </c>
      <c r="AU119" s="219" t="s">
        <v>92</v>
      </c>
      <c r="AV119" s="14" t="s">
        <v>89</v>
      </c>
      <c r="AW119" s="14" t="s">
        <v>41</v>
      </c>
      <c r="AX119" s="14" t="s">
        <v>81</v>
      </c>
      <c r="AY119" s="219" t="s">
        <v>122</v>
      </c>
    </row>
    <row r="120" spans="1:65" s="13" customFormat="1" ht="10.199999999999999">
      <c r="B120" s="188"/>
      <c r="C120" s="189"/>
      <c r="D120" s="190" t="s">
        <v>133</v>
      </c>
      <c r="E120" s="191" t="s">
        <v>43</v>
      </c>
      <c r="F120" s="192" t="s">
        <v>188</v>
      </c>
      <c r="G120" s="189"/>
      <c r="H120" s="193">
        <v>12</v>
      </c>
      <c r="I120" s="194"/>
      <c r="J120" s="189"/>
      <c r="K120" s="189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133</v>
      </c>
      <c r="AU120" s="199" t="s">
        <v>92</v>
      </c>
      <c r="AV120" s="13" t="s">
        <v>92</v>
      </c>
      <c r="AW120" s="13" t="s">
        <v>41</v>
      </c>
      <c r="AX120" s="13" t="s">
        <v>89</v>
      </c>
      <c r="AY120" s="199" t="s">
        <v>122</v>
      </c>
    </row>
    <row r="121" spans="1:65" s="12" customFormat="1" ht="22.8" customHeight="1">
      <c r="B121" s="154"/>
      <c r="C121" s="155"/>
      <c r="D121" s="156" t="s">
        <v>80</v>
      </c>
      <c r="E121" s="168" t="s">
        <v>189</v>
      </c>
      <c r="F121" s="168" t="s">
        <v>190</v>
      </c>
      <c r="G121" s="155"/>
      <c r="H121" s="155"/>
      <c r="I121" s="158"/>
      <c r="J121" s="169">
        <f>BK121</f>
        <v>0</v>
      </c>
      <c r="K121" s="155"/>
      <c r="L121" s="160"/>
      <c r="M121" s="161"/>
      <c r="N121" s="162"/>
      <c r="O121" s="162"/>
      <c r="P121" s="163">
        <f>SUM(P122:P149)</f>
        <v>0</v>
      </c>
      <c r="Q121" s="162"/>
      <c r="R121" s="163">
        <f>SUM(R122:R149)</f>
        <v>2.7000000000000001E-3</v>
      </c>
      <c r="S121" s="162"/>
      <c r="T121" s="164">
        <f>SUM(T122:T149)</f>
        <v>0</v>
      </c>
      <c r="AR121" s="165" t="s">
        <v>137</v>
      </c>
      <c r="AT121" s="166" t="s">
        <v>80</v>
      </c>
      <c r="AU121" s="166" t="s">
        <v>89</v>
      </c>
      <c r="AY121" s="165" t="s">
        <v>122</v>
      </c>
      <c r="BK121" s="167">
        <f>SUM(BK122:BK149)</f>
        <v>0</v>
      </c>
    </row>
    <row r="122" spans="1:65" s="2" customFormat="1" ht="45" customHeight="1">
      <c r="A122" s="35"/>
      <c r="B122" s="36"/>
      <c r="C122" s="170" t="s">
        <v>191</v>
      </c>
      <c r="D122" s="170" t="s">
        <v>124</v>
      </c>
      <c r="E122" s="171" t="s">
        <v>192</v>
      </c>
      <c r="F122" s="172" t="s">
        <v>193</v>
      </c>
      <c r="G122" s="173" t="s">
        <v>127</v>
      </c>
      <c r="H122" s="174">
        <v>1.024</v>
      </c>
      <c r="I122" s="175"/>
      <c r="J122" s="176">
        <f>ROUND(I122*H122,2)</f>
        <v>0</v>
      </c>
      <c r="K122" s="172" t="s">
        <v>128</v>
      </c>
      <c r="L122" s="40"/>
      <c r="M122" s="177" t="s">
        <v>43</v>
      </c>
      <c r="N122" s="178" t="s">
        <v>52</v>
      </c>
      <c r="O122" s="65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1" t="s">
        <v>89</v>
      </c>
      <c r="AT122" s="181" t="s">
        <v>124</v>
      </c>
      <c r="AU122" s="181" t="s">
        <v>92</v>
      </c>
      <c r="AY122" s="17" t="s">
        <v>122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7" t="s">
        <v>89</v>
      </c>
      <c r="BK122" s="182">
        <f>ROUND(I122*H122,2)</f>
        <v>0</v>
      </c>
      <c r="BL122" s="17" t="s">
        <v>89</v>
      </c>
      <c r="BM122" s="181" t="s">
        <v>194</v>
      </c>
    </row>
    <row r="123" spans="1:65" s="2" customFormat="1" ht="10.199999999999999">
      <c r="A123" s="35"/>
      <c r="B123" s="36"/>
      <c r="C123" s="37"/>
      <c r="D123" s="183" t="s">
        <v>131</v>
      </c>
      <c r="E123" s="37"/>
      <c r="F123" s="184" t="s">
        <v>195</v>
      </c>
      <c r="G123" s="37"/>
      <c r="H123" s="37"/>
      <c r="I123" s="185"/>
      <c r="J123" s="37"/>
      <c r="K123" s="37"/>
      <c r="L123" s="40"/>
      <c r="M123" s="186"/>
      <c r="N123" s="187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7" t="s">
        <v>131</v>
      </c>
      <c r="AU123" s="17" t="s">
        <v>92</v>
      </c>
    </row>
    <row r="124" spans="1:65" s="13" customFormat="1" ht="10.199999999999999">
      <c r="B124" s="188"/>
      <c r="C124" s="189"/>
      <c r="D124" s="190" t="s">
        <v>133</v>
      </c>
      <c r="E124" s="191" t="s">
        <v>43</v>
      </c>
      <c r="F124" s="192" t="s">
        <v>196</v>
      </c>
      <c r="G124" s="189"/>
      <c r="H124" s="193">
        <v>1.024</v>
      </c>
      <c r="I124" s="194"/>
      <c r="J124" s="189"/>
      <c r="K124" s="189"/>
      <c r="L124" s="195"/>
      <c r="M124" s="196"/>
      <c r="N124" s="197"/>
      <c r="O124" s="197"/>
      <c r="P124" s="197"/>
      <c r="Q124" s="197"/>
      <c r="R124" s="197"/>
      <c r="S124" s="197"/>
      <c r="T124" s="198"/>
      <c r="AT124" s="199" t="s">
        <v>133</v>
      </c>
      <c r="AU124" s="199" t="s">
        <v>92</v>
      </c>
      <c r="AV124" s="13" t="s">
        <v>92</v>
      </c>
      <c r="AW124" s="13" t="s">
        <v>41</v>
      </c>
      <c r="AX124" s="13" t="s">
        <v>89</v>
      </c>
      <c r="AY124" s="199" t="s">
        <v>122</v>
      </c>
    </row>
    <row r="125" spans="1:65" s="2" customFormat="1" ht="50.4" customHeight="1">
      <c r="A125" s="35"/>
      <c r="B125" s="36"/>
      <c r="C125" s="170" t="s">
        <v>188</v>
      </c>
      <c r="D125" s="170" t="s">
        <v>124</v>
      </c>
      <c r="E125" s="171" t="s">
        <v>197</v>
      </c>
      <c r="F125" s="172" t="s">
        <v>198</v>
      </c>
      <c r="G125" s="173" t="s">
        <v>127</v>
      </c>
      <c r="H125" s="174">
        <v>90.215999999999994</v>
      </c>
      <c r="I125" s="175"/>
      <c r="J125" s="176">
        <f>ROUND(I125*H125,2)</f>
        <v>0</v>
      </c>
      <c r="K125" s="172" t="s">
        <v>128</v>
      </c>
      <c r="L125" s="40"/>
      <c r="M125" s="177" t="s">
        <v>43</v>
      </c>
      <c r="N125" s="178" t="s">
        <v>52</v>
      </c>
      <c r="O125" s="65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1" t="s">
        <v>89</v>
      </c>
      <c r="AT125" s="181" t="s">
        <v>124</v>
      </c>
      <c r="AU125" s="181" t="s">
        <v>92</v>
      </c>
      <c r="AY125" s="17" t="s">
        <v>122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7" t="s">
        <v>89</v>
      </c>
      <c r="BK125" s="182">
        <f>ROUND(I125*H125,2)</f>
        <v>0</v>
      </c>
      <c r="BL125" s="17" t="s">
        <v>89</v>
      </c>
      <c r="BM125" s="181" t="s">
        <v>199</v>
      </c>
    </row>
    <row r="126" spans="1:65" s="2" customFormat="1" ht="10.199999999999999">
      <c r="A126" s="35"/>
      <c r="B126" s="36"/>
      <c r="C126" s="37"/>
      <c r="D126" s="183" t="s">
        <v>131</v>
      </c>
      <c r="E126" s="37"/>
      <c r="F126" s="184" t="s">
        <v>200</v>
      </c>
      <c r="G126" s="37"/>
      <c r="H126" s="37"/>
      <c r="I126" s="185"/>
      <c r="J126" s="37"/>
      <c r="K126" s="37"/>
      <c r="L126" s="40"/>
      <c r="M126" s="186"/>
      <c r="N126" s="187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131</v>
      </c>
      <c r="AU126" s="17" t="s">
        <v>92</v>
      </c>
    </row>
    <row r="127" spans="1:65" s="13" customFormat="1" ht="10.199999999999999">
      <c r="B127" s="188"/>
      <c r="C127" s="189"/>
      <c r="D127" s="190" t="s">
        <v>133</v>
      </c>
      <c r="E127" s="191" t="s">
        <v>43</v>
      </c>
      <c r="F127" s="192" t="s">
        <v>201</v>
      </c>
      <c r="G127" s="189"/>
      <c r="H127" s="193">
        <v>90.215999999999994</v>
      </c>
      <c r="I127" s="194"/>
      <c r="J127" s="189"/>
      <c r="K127" s="189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133</v>
      </c>
      <c r="AU127" s="199" t="s">
        <v>92</v>
      </c>
      <c r="AV127" s="13" t="s">
        <v>92</v>
      </c>
      <c r="AW127" s="13" t="s">
        <v>41</v>
      </c>
      <c r="AX127" s="13" t="s">
        <v>89</v>
      </c>
      <c r="AY127" s="199" t="s">
        <v>122</v>
      </c>
    </row>
    <row r="128" spans="1:65" s="2" customFormat="1" ht="30" customHeight="1">
      <c r="A128" s="35"/>
      <c r="B128" s="36"/>
      <c r="C128" s="170" t="s">
        <v>202</v>
      </c>
      <c r="D128" s="170" t="s">
        <v>124</v>
      </c>
      <c r="E128" s="171" t="s">
        <v>203</v>
      </c>
      <c r="F128" s="172" t="s">
        <v>204</v>
      </c>
      <c r="G128" s="173" t="s">
        <v>205</v>
      </c>
      <c r="H128" s="174">
        <v>18.042999999999999</v>
      </c>
      <c r="I128" s="175"/>
      <c r="J128" s="176">
        <f>ROUND(I128*H128,2)</f>
        <v>0</v>
      </c>
      <c r="K128" s="172" t="s">
        <v>128</v>
      </c>
      <c r="L128" s="40"/>
      <c r="M128" s="177" t="s">
        <v>43</v>
      </c>
      <c r="N128" s="178" t="s">
        <v>52</v>
      </c>
      <c r="O128" s="65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1" t="s">
        <v>89</v>
      </c>
      <c r="AT128" s="181" t="s">
        <v>124</v>
      </c>
      <c r="AU128" s="181" t="s">
        <v>92</v>
      </c>
      <c r="AY128" s="17" t="s">
        <v>122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7" t="s">
        <v>89</v>
      </c>
      <c r="BK128" s="182">
        <f>ROUND(I128*H128,2)</f>
        <v>0</v>
      </c>
      <c r="BL128" s="17" t="s">
        <v>89</v>
      </c>
      <c r="BM128" s="181" t="s">
        <v>206</v>
      </c>
    </row>
    <row r="129" spans="1:65" s="2" customFormat="1" ht="10.199999999999999">
      <c r="A129" s="35"/>
      <c r="B129" s="36"/>
      <c r="C129" s="37"/>
      <c r="D129" s="183" t="s">
        <v>131</v>
      </c>
      <c r="E129" s="37"/>
      <c r="F129" s="184" t="s">
        <v>207</v>
      </c>
      <c r="G129" s="37"/>
      <c r="H129" s="37"/>
      <c r="I129" s="185"/>
      <c r="J129" s="37"/>
      <c r="K129" s="37"/>
      <c r="L129" s="40"/>
      <c r="M129" s="186"/>
      <c r="N129" s="187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131</v>
      </c>
      <c r="AU129" s="17" t="s">
        <v>92</v>
      </c>
    </row>
    <row r="130" spans="1:65" s="13" customFormat="1" ht="10.199999999999999">
      <c r="B130" s="188"/>
      <c r="C130" s="189"/>
      <c r="D130" s="190" t="s">
        <v>133</v>
      </c>
      <c r="E130" s="191" t="s">
        <v>43</v>
      </c>
      <c r="F130" s="192" t="s">
        <v>208</v>
      </c>
      <c r="G130" s="189"/>
      <c r="H130" s="193">
        <v>18.042999999999999</v>
      </c>
      <c r="I130" s="194"/>
      <c r="J130" s="189"/>
      <c r="K130" s="189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133</v>
      </c>
      <c r="AU130" s="199" t="s">
        <v>92</v>
      </c>
      <c r="AV130" s="13" t="s">
        <v>92</v>
      </c>
      <c r="AW130" s="13" t="s">
        <v>41</v>
      </c>
      <c r="AX130" s="13" t="s">
        <v>89</v>
      </c>
      <c r="AY130" s="199" t="s">
        <v>122</v>
      </c>
    </row>
    <row r="131" spans="1:65" s="2" customFormat="1" ht="40.200000000000003" customHeight="1">
      <c r="A131" s="35"/>
      <c r="B131" s="36"/>
      <c r="C131" s="170" t="s">
        <v>209</v>
      </c>
      <c r="D131" s="170" t="s">
        <v>124</v>
      </c>
      <c r="E131" s="171" t="s">
        <v>210</v>
      </c>
      <c r="F131" s="172" t="s">
        <v>211</v>
      </c>
      <c r="G131" s="173" t="s">
        <v>127</v>
      </c>
      <c r="H131" s="174">
        <v>10.023999999999999</v>
      </c>
      <c r="I131" s="175"/>
      <c r="J131" s="176">
        <f>ROUND(I131*H131,2)</f>
        <v>0</v>
      </c>
      <c r="K131" s="172" t="s">
        <v>128</v>
      </c>
      <c r="L131" s="40"/>
      <c r="M131" s="177" t="s">
        <v>43</v>
      </c>
      <c r="N131" s="178" t="s">
        <v>52</v>
      </c>
      <c r="O131" s="65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1" t="s">
        <v>89</v>
      </c>
      <c r="AT131" s="181" t="s">
        <v>124</v>
      </c>
      <c r="AU131" s="181" t="s">
        <v>92</v>
      </c>
      <c r="AY131" s="17" t="s">
        <v>122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7" t="s">
        <v>89</v>
      </c>
      <c r="BK131" s="182">
        <f>ROUND(I131*H131,2)</f>
        <v>0</v>
      </c>
      <c r="BL131" s="17" t="s">
        <v>89</v>
      </c>
      <c r="BM131" s="181" t="s">
        <v>212</v>
      </c>
    </row>
    <row r="132" spans="1:65" s="2" customFormat="1" ht="10.199999999999999">
      <c r="A132" s="35"/>
      <c r="B132" s="36"/>
      <c r="C132" s="37"/>
      <c r="D132" s="183" t="s">
        <v>131</v>
      </c>
      <c r="E132" s="37"/>
      <c r="F132" s="184" t="s">
        <v>213</v>
      </c>
      <c r="G132" s="37"/>
      <c r="H132" s="37"/>
      <c r="I132" s="185"/>
      <c r="J132" s="37"/>
      <c r="K132" s="37"/>
      <c r="L132" s="40"/>
      <c r="M132" s="186"/>
      <c r="N132" s="187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7" t="s">
        <v>131</v>
      </c>
      <c r="AU132" s="17" t="s">
        <v>92</v>
      </c>
    </row>
    <row r="133" spans="1:65" s="13" customFormat="1" ht="10.199999999999999">
      <c r="B133" s="188"/>
      <c r="C133" s="189"/>
      <c r="D133" s="190" t="s">
        <v>133</v>
      </c>
      <c r="E133" s="191" t="s">
        <v>43</v>
      </c>
      <c r="F133" s="192" t="s">
        <v>214</v>
      </c>
      <c r="G133" s="189"/>
      <c r="H133" s="193">
        <v>10.023999999999999</v>
      </c>
      <c r="I133" s="194"/>
      <c r="J133" s="189"/>
      <c r="K133" s="189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133</v>
      </c>
      <c r="AU133" s="199" t="s">
        <v>92</v>
      </c>
      <c r="AV133" s="13" t="s">
        <v>92</v>
      </c>
      <c r="AW133" s="13" t="s">
        <v>41</v>
      </c>
      <c r="AX133" s="13" t="s">
        <v>89</v>
      </c>
      <c r="AY133" s="199" t="s">
        <v>122</v>
      </c>
    </row>
    <row r="134" spans="1:65" s="2" customFormat="1" ht="22.2" customHeight="1">
      <c r="A134" s="35"/>
      <c r="B134" s="36"/>
      <c r="C134" s="170" t="s">
        <v>8</v>
      </c>
      <c r="D134" s="170" t="s">
        <v>124</v>
      </c>
      <c r="E134" s="171" t="s">
        <v>215</v>
      </c>
      <c r="F134" s="172" t="s">
        <v>216</v>
      </c>
      <c r="G134" s="173" t="s">
        <v>127</v>
      </c>
      <c r="H134" s="174">
        <v>1.024</v>
      </c>
      <c r="I134" s="175"/>
      <c r="J134" s="176">
        <f>ROUND(I134*H134,2)</f>
        <v>0</v>
      </c>
      <c r="K134" s="172" t="s">
        <v>128</v>
      </c>
      <c r="L134" s="40"/>
      <c r="M134" s="177" t="s">
        <v>43</v>
      </c>
      <c r="N134" s="178" t="s">
        <v>52</v>
      </c>
      <c r="O134" s="65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89</v>
      </c>
      <c r="AT134" s="181" t="s">
        <v>124</v>
      </c>
      <c r="AU134" s="181" t="s">
        <v>92</v>
      </c>
      <c r="AY134" s="17" t="s">
        <v>122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7" t="s">
        <v>89</v>
      </c>
      <c r="BK134" s="182">
        <f>ROUND(I134*H134,2)</f>
        <v>0</v>
      </c>
      <c r="BL134" s="17" t="s">
        <v>89</v>
      </c>
      <c r="BM134" s="181" t="s">
        <v>217</v>
      </c>
    </row>
    <row r="135" spans="1:65" s="2" customFormat="1" ht="10.199999999999999">
      <c r="A135" s="35"/>
      <c r="B135" s="36"/>
      <c r="C135" s="37"/>
      <c r="D135" s="183" t="s">
        <v>131</v>
      </c>
      <c r="E135" s="37"/>
      <c r="F135" s="184" t="s">
        <v>218</v>
      </c>
      <c r="G135" s="37"/>
      <c r="H135" s="37"/>
      <c r="I135" s="185"/>
      <c r="J135" s="37"/>
      <c r="K135" s="37"/>
      <c r="L135" s="40"/>
      <c r="M135" s="186"/>
      <c r="N135" s="187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7" t="s">
        <v>131</v>
      </c>
      <c r="AU135" s="17" t="s">
        <v>92</v>
      </c>
    </row>
    <row r="136" spans="1:65" s="14" customFormat="1" ht="10.199999999999999">
      <c r="B136" s="210"/>
      <c r="C136" s="211"/>
      <c r="D136" s="190" t="s">
        <v>133</v>
      </c>
      <c r="E136" s="212" t="s">
        <v>43</v>
      </c>
      <c r="F136" s="213" t="s">
        <v>219</v>
      </c>
      <c r="G136" s="211"/>
      <c r="H136" s="212" t="s">
        <v>43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133</v>
      </c>
      <c r="AU136" s="219" t="s">
        <v>92</v>
      </c>
      <c r="AV136" s="14" t="s">
        <v>89</v>
      </c>
      <c r="AW136" s="14" t="s">
        <v>41</v>
      </c>
      <c r="AX136" s="14" t="s">
        <v>81</v>
      </c>
      <c r="AY136" s="219" t="s">
        <v>122</v>
      </c>
    </row>
    <row r="137" spans="1:65" s="13" customFormat="1" ht="10.199999999999999">
      <c r="B137" s="188"/>
      <c r="C137" s="189"/>
      <c r="D137" s="190" t="s">
        <v>133</v>
      </c>
      <c r="E137" s="191" t="s">
        <v>43</v>
      </c>
      <c r="F137" s="192" t="s">
        <v>220</v>
      </c>
      <c r="G137" s="189"/>
      <c r="H137" s="193">
        <v>1.024</v>
      </c>
      <c r="I137" s="194"/>
      <c r="J137" s="189"/>
      <c r="K137" s="189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133</v>
      </c>
      <c r="AU137" s="199" t="s">
        <v>92</v>
      </c>
      <c r="AV137" s="13" t="s">
        <v>92</v>
      </c>
      <c r="AW137" s="13" t="s">
        <v>41</v>
      </c>
      <c r="AX137" s="13" t="s">
        <v>89</v>
      </c>
      <c r="AY137" s="199" t="s">
        <v>122</v>
      </c>
    </row>
    <row r="138" spans="1:65" s="2" customFormat="1" ht="60.6" customHeight="1">
      <c r="A138" s="35"/>
      <c r="B138" s="36"/>
      <c r="C138" s="170" t="s">
        <v>221</v>
      </c>
      <c r="D138" s="170" t="s">
        <v>124</v>
      </c>
      <c r="E138" s="171" t="s">
        <v>222</v>
      </c>
      <c r="F138" s="172" t="s">
        <v>223</v>
      </c>
      <c r="G138" s="173" t="s">
        <v>142</v>
      </c>
      <c r="H138" s="174">
        <v>30</v>
      </c>
      <c r="I138" s="175"/>
      <c r="J138" s="176">
        <f>ROUND(I138*H138,2)</f>
        <v>0</v>
      </c>
      <c r="K138" s="172" t="s">
        <v>128</v>
      </c>
      <c r="L138" s="40"/>
      <c r="M138" s="177" t="s">
        <v>43</v>
      </c>
      <c r="N138" s="178" t="s">
        <v>52</v>
      </c>
      <c r="O138" s="65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1" t="s">
        <v>89</v>
      </c>
      <c r="AT138" s="181" t="s">
        <v>124</v>
      </c>
      <c r="AU138" s="181" t="s">
        <v>92</v>
      </c>
      <c r="AY138" s="17" t="s">
        <v>122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7" t="s">
        <v>89</v>
      </c>
      <c r="BK138" s="182">
        <f>ROUND(I138*H138,2)</f>
        <v>0</v>
      </c>
      <c r="BL138" s="17" t="s">
        <v>89</v>
      </c>
      <c r="BM138" s="181" t="s">
        <v>224</v>
      </c>
    </row>
    <row r="139" spans="1:65" s="2" customFormat="1" ht="10.199999999999999">
      <c r="A139" s="35"/>
      <c r="B139" s="36"/>
      <c r="C139" s="37"/>
      <c r="D139" s="183" t="s">
        <v>131</v>
      </c>
      <c r="E139" s="37"/>
      <c r="F139" s="184" t="s">
        <v>225</v>
      </c>
      <c r="G139" s="37"/>
      <c r="H139" s="37"/>
      <c r="I139" s="185"/>
      <c r="J139" s="37"/>
      <c r="K139" s="37"/>
      <c r="L139" s="40"/>
      <c r="M139" s="186"/>
      <c r="N139" s="187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7" t="s">
        <v>131</v>
      </c>
      <c r="AU139" s="17" t="s">
        <v>92</v>
      </c>
    </row>
    <row r="140" spans="1:65" s="13" customFormat="1" ht="10.199999999999999">
      <c r="B140" s="188"/>
      <c r="C140" s="189"/>
      <c r="D140" s="190" t="s">
        <v>133</v>
      </c>
      <c r="E140" s="191" t="s">
        <v>43</v>
      </c>
      <c r="F140" s="192" t="s">
        <v>145</v>
      </c>
      <c r="G140" s="189"/>
      <c r="H140" s="193">
        <v>30</v>
      </c>
      <c r="I140" s="194"/>
      <c r="J140" s="189"/>
      <c r="K140" s="189"/>
      <c r="L140" s="195"/>
      <c r="M140" s="196"/>
      <c r="N140" s="197"/>
      <c r="O140" s="197"/>
      <c r="P140" s="197"/>
      <c r="Q140" s="197"/>
      <c r="R140" s="197"/>
      <c r="S140" s="197"/>
      <c r="T140" s="198"/>
      <c r="AT140" s="199" t="s">
        <v>133</v>
      </c>
      <c r="AU140" s="199" t="s">
        <v>92</v>
      </c>
      <c r="AV140" s="13" t="s">
        <v>92</v>
      </c>
      <c r="AW140" s="13" t="s">
        <v>41</v>
      </c>
      <c r="AX140" s="13" t="s">
        <v>89</v>
      </c>
      <c r="AY140" s="199" t="s">
        <v>122</v>
      </c>
    </row>
    <row r="141" spans="1:65" s="2" customFormat="1" ht="34.799999999999997" customHeight="1">
      <c r="A141" s="35"/>
      <c r="B141" s="36"/>
      <c r="C141" s="170" t="s">
        <v>226</v>
      </c>
      <c r="D141" s="170" t="s">
        <v>124</v>
      </c>
      <c r="E141" s="171" t="s">
        <v>227</v>
      </c>
      <c r="F141" s="172" t="s">
        <v>228</v>
      </c>
      <c r="G141" s="173" t="s">
        <v>142</v>
      </c>
      <c r="H141" s="174">
        <v>30</v>
      </c>
      <c r="I141" s="175"/>
      <c r="J141" s="176">
        <f>ROUND(I141*H141,2)</f>
        <v>0</v>
      </c>
      <c r="K141" s="172" t="s">
        <v>128</v>
      </c>
      <c r="L141" s="40"/>
      <c r="M141" s="177" t="s">
        <v>43</v>
      </c>
      <c r="N141" s="178" t="s">
        <v>52</v>
      </c>
      <c r="O141" s="65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1" t="s">
        <v>89</v>
      </c>
      <c r="AT141" s="181" t="s">
        <v>124</v>
      </c>
      <c r="AU141" s="181" t="s">
        <v>92</v>
      </c>
      <c r="AY141" s="17" t="s">
        <v>122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7" t="s">
        <v>89</v>
      </c>
      <c r="BK141" s="182">
        <f>ROUND(I141*H141,2)</f>
        <v>0</v>
      </c>
      <c r="BL141" s="17" t="s">
        <v>89</v>
      </c>
      <c r="BM141" s="181" t="s">
        <v>229</v>
      </c>
    </row>
    <row r="142" spans="1:65" s="2" customFormat="1" ht="10.199999999999999">
      <c r="A142" s="35"/>
      <c r="B142" s="36"/>
      <c r="C142" s="37"/>
      <c r="D142" s="183" t="s">
        <v>131</v>
      </c>
      <c r="E142" s="37"/>
      <c r="F142" s="184" t="s">
        <v>230</v>
      </c>
      <c r="G142" s="37"/>
      <c r="H142" s="37"/>
      <c r="I142" s="185"/>
      <c r="J142" s="37"/>
      <c r="K142" s="37"/>
      <c r="L142" s="40"/>
      <c r="M142" s="186"/>
      <c r="N142" s="187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7" t="s">
        <v>131</v>
      </c>
      <c r="AU142" s="17" t="s">
        <v>92</v>
      </c>
    </row>
    <row r="143" spans="1:65" s="13" customFormat="1" ht="10.199999999999999">
      <c r="B143" s="188"/>
      <c r="C143" s="189"/>
      <c r="D143" s="190" t="s">
        <v>133</v>
      </c>
      <c r="E143" s="191" t="s">
        <v>43</v>
      </c>
      <c r="F143" s="192" t="s">
        <v>145</v>
      </c>
      <c r="G143" s="189"/>
      <c r="H143" s="193">
        <v>30</v>
      </c>
      <c r="I143" s="194"/>
      <c r="J143" s="189"/>
      <c r="K143" s="189"/>
      <c r="L143" s="195"/>
      <c r="M143" s="196"/>
      <c r="N143" s="197"/>
      <c r="O143" s="197"/>
      <c r="P143" s="197"/>
      <c r="Q143" s="197"/>
      <c r="R143" s="197"/>
      <c r="S143" s="197"/>
      <c r="T143" s="198"/>
      <c r="AT143" s="199" t="s">
        <v>133</v>
      </c>
      <c r="AU143" s="199" t="s">
        <v>92</v>
      </c>
      <c r="AV143" s="13" t="s">
        <v>92</v>
      </c>
      <c r="AW143" s="13" t="s">
        <v>41</v>
      </c>
      <c r="AX143" s="13" t="s">
        <v>89</v>
      </c>
      <c r="AY143" s="199" t="s">
        <v>122</v>
      </c>
    </row>
    <row r="144" spans="1:65" s="2" customFormat="1" ht="50.4" customHeight="1">
      <c r="A144" s="35"/>
      <c r="B144" s="36"/>
      <c r="C144" s="170" t="s">
        <v>231</v>
      </c>
      <c r="D144" s="170" t="s">
        <v>124</v>
      </c>
      <c r="E144" s="171" t="s">
        <v>232</v>
      </c>
      <c r="F144" s="172" t="s">
        <v>233</v>
      </c>
      <c r="G144" s="173" t="s">
        <v>142</v>
      </c>
      <c r="H144" s="174">
        <v>30</v>
      </c>
      <c r="I144" s="175"/>
      <c r="J144" s="176">
        <f>ROUND(I144*H144,2)</f>
        <v>0</v>
      </c>
      <c r="K144" s="172" t="s">
        <v>128</v>
      </c>
      <c r="L144" s="40"/>
      <c r="M144" s="177" t="s">
        <v>43</v>
      </c>
      <c r="N144" s="178" t="s">
        <v>52</v>
      </c>
      <c r="O144" s="65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1" t="s">
        <v>89</v>
      </c>
      <c r="AT144" s="181" t="s">
        <v>124</v>
      </c>
      <c r="AU144" s="181" t="s">
        <v>92</v>
      </c>
      <c r="AY144" s="17" t="s">
        <v>122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7" t="s">
        <v>89</v>
      </c>
      <c r="BK144" s="182">
        <f>ROUND(I144*H144,2)</f>
        <v>0</v>
      </c>
      <c r="BL144" s="17" t="s">
        <v>89</v>
      </c>
      <c r="BM144" s="181" t="s">
        <v>234</v>
      </c>
    </row>
    <row r="145" spans="1:65" s="2" customFormat="1" ht="10.199999999999999">
      <c r="A145" s="35"/>
      <c r="B145" s="36"/>
      <c r="C145" s="37"/>
      <c r="D145" s="183" t="s">
        <v>131</v>
      </c>
      <c r="E145" s="37"/>
      <c r="F145" s="184" t="s">
        <v>235</v>
      </c>
      <c r="G145" s="37"/>
      <c r="H145" s="37"/>
      <c r="I145" s="185"/>
      <c r="J145" s="37"/>
      <c r="K145" s="37"/>
      <c r="L145" s="40"/>
      <c r="M145" s="186"/>
      <c r="N145" s="187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7" t="s">
        <v>131</v>
      </c>
      <c r="AU145" s="17" t="s">
        <v>92</v>
      </c>
    </row>
    <row r="146" spans="1:65" s="13" customFormat="1" ht="10.199999999999999">
      <c r="B146" s="188"/>
      <c r="C146" s="189"/>
      <c r="D146" s="190" t="s">
        <v>133</v>
      </c>
      <c r="E146" s="191" t="s">
        <v>43</v>
      </c>
      <c r="F146" s="192" t="s">
        <v>145</v>
      </c>
      <c r="G146" s="189"/>
      <c r="H146" s="193">
        <v>30</v>
      </c>
      <c r="I146" s="194"/>
      <c r="J146" s="189"/>
      <c r="K146" s="189"/>
      <c r="L146" s="195"/>
      <c r="M146" s="196"/>
      <c r="N146" s="197"/>
      <c r="O146" s="197"/>
      <c r="P146" s="197"/>
      <c r="Q146" s="197"/>
      <c r="R146" s="197"/>
      <c r="S146" s="197"/>
      <c r="T146" s="198"/>
      <c r="AT146" s="199" t="s">
        <v>133</v>
      </c>
      <c r="AU146" s="199" t="s">
        <v>92</v>
      </c>
      <c r="AV146" s="13" t="s">
        <v>92</v>
      </c>
      <c r="AW146" s="13" t="s">
        <v>41</v>
      </c>
      <c r="AX146" s="13" t="s">
        <v>89</v>
      </c>
      <c r="AY146" s="199" t="s">
        <v>122</v>
      </c>
    </row>
    <row r="147" spans="1:65" s="2" customFormat="1" ht="30" customHeight="1">
      <c r="A147" s="35"/>
      <c r="B147" s="36"/>
      <c r="C147" s="170" t="s">
        <v>236</v>
      </c>
      <c r="D147" s="170" t="s">
        <v>124</v>
      </c>
      <c r="E147" s="171" t="s">
        <v>237</v>
      </c>
      <c r="F147" s="172" t="s">
        <v>238</v>
      </c>
      <c r="G147" s="173" t="s">
        <v>142</v>
      </c>
      <c r="H147" s="174">
        <v>30</v>
      </c>
      <c r="I147" s="175"/>
      <c r="J147" s="176">
        <f>ROUND(I147*H147,2)</f>
        <v>0</v>
      </c>
      <c r="K147" s="172" t="s">
        <v>128</v>
      </c>
      <c r="L147" s="40"/>
      <c r="M147" s="177" t="s">
        <v>43</v>
      </c>
      <c r="N147" s="178" t="s">
        <v>52</v>
      </c>
      <c r="O147" s="65"/>
      <c r="P147" s="179">
        <f>O147*H147</f>
        <v>0</v>
      </c>
      <c r="Q147" s="179">
        <v>9.0000000000000006E-5</v>
      </c>
      <c r="R147" s="179">
        <f>Q147*H147</f>
        <v>2.7000000000000001E-3</v>
      </c>
      <c r="S147" s="179">
        <v>0</v>
      </c>
      <c r="T147" s="18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1" t="s">
        <v>89</v>
      </c>
      <c r="AT147" s="181" t="s">
        <v>124</v>
      </c>
      <c r="AU147" s="181" t="s">
        <v>92</v>
      </c>
      <c r="AY147" s="17" t="s">
        <v>122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7" t="s">
        <v>89</v>
      </c>
      <c r="BK147" s="182">
        <f>ROUND(I147*H147,2)</f>
        <v>0</v>
      </c>
      <c r="BL147" s="17" t="s">
        <v>89</v>
      </c>
      <c r="BM147" s="181" t="s">
        <v>239</v>
      </c>
    </row>
    <row r="148" spans="1:65" s="2" customFormat="1" ht="10.199999999999999">
      <c r="A148" s="35"/>
      <c r="B148" s="36"/>
      <c r="C148" s="37"/>
      <c r="D148" s="183" t="s">
        <v>131</v>
      </c>
      <c r="E148" s="37"/>
      <c r="F148" s="184" t="s">
        <v>240</v>
      </c>
      <c r="G148" s="37"/>
      <c r="H148" s="37"/>
      <c r="I148" s="185"/>
      <c r="J148" s="37"/>
      <c r="K148" s="37"/>
      <c r="L148" s="40"/>
      <c r="M148" s="186"/>
      <c r="N148" s="187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7" t="s">
        <v>131</v>
      </c>
      <c r="AU148" s="17" t="s">
        <v>92</v>
      </c>
    </row>
    <row r="149" spans="1:65" s="13" customFormat="1" ht="10.199999999999999">
      <c r="B149" s="188"/>
      <c r="C149" s="189"/>
      <c r="D149" s="190" t="s">
        <v>133</v>
      </c>
      <c r="E149" s="191" t="s">
        <v>43</v>
      </c>
      <c r="F149" s="192" t="s">
        <v>145</v>
      </c>
      <c r="G149" s="189"/>
      <c r="H149" s="193">
        <v>30</v>
      </c>
      <c r="I149" s="194"/>
      <c r="J149" s="189"/>
      <c r="K149" s="189"/>
      <c r="L149" s="195"/>
      <c r="M149" s="220"/>
      <c r="N149" s="221"/>
      <c r="O149" s="221"/>
      <c r="P149" s="221"/>
      <c r="Q149" s="221"/>
      <c r="R149" s="221"/>
      <c r="S149" s="221"/>
      <c r="T149" s="222"/>
      <c r="AT149" s="199" t="s">
        <v>133</v>
      </c>
      <c r="AU149" s="199" t="s">
        <v>92</v>
      </c>
      <c r="AV149" s="13" t="s">
        <v>92</v>
      </c>
      <c r="AW149" s="13" t="s">
        <v>41</v>
      </c>
      <c r="AX149" s="13" t="s">
        <v>89</v>
      </c>
      <c r="AY149" s="199" t="s">
        <v>122</v>
      </c>
    </row>
    <row r="150" spans="1:65" s="2" customFormat="1" ht="6.9" customHeight="1">
      <c r="A150" s="35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40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algorithmName="SHA-512" hashValue="J97yHkB4vIuGL9yOrKDqU4uGN7YvY2tRd22H+ph0ePrG6l5gwMBMmcBViCIaPbANXauWyez1dNp6IkbzMd9FcA==" saltValue="q7XH5RKe6KKTy8+jx7IEfMUXmfol4trjwB/+VtpiwyU189SQOF1/Q9aTra3Z92iKnUdqjf2ddNdWBG7l0SuEzQ==" spinCount="100000" sheet="1" objects="1" scenarios="1" formatColumns="0" formatRows="0" autoFilter="0"/>
  <autoFilter ref="C84:K14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101" r:id="rId3"/>
    <hyperlink ref="F105" r:id="rId4"/>
    <hyperlink ref="F123" r:id="rId5"/>
    <hyperlink ref="F126" r:id="rId6"/>
    <hyperlink ref="F129" r:id="rId7"/>
    <hyperlink ref="F132" r:id="rId8"/>
    <hyperlink ref="F135" r:id="rId9"/>
    <hyperlink ref="F139" r:id="rId10"/>
    <hyperlink ref="F142" r:id="rId11"/>
    <hyperlink ref="F145" r:id="rId12"/>
    <hyperlink ref="F148" r:id="rId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23" customWidth="1"/>
    <col min="2" max="2" width="1.7109375" style="223" customWidth="1"/>
    <col min="3" max="4" width="5" style="223" customWidth="1"/>
    <col min="5" max="5" width="11.7109375" style="223" customWidth="1"/>
    <col min="6" max="6" width="9.140625" style="223" customWidth="1"/>
    <col min="7" max="7" width="5" style="223" customWidth="1"/>
    <col min="8" max="8" width="77.85546875" style="223" customWidth="1"/>
    <col min="9" max="10" width="20" style="223" customWidth="1"/>
    <col min="11" max="11" width="1.7109375" style="223" customWidth="1"/>
  </cols>
  <sheetData>
    <row r="1" spans="2:11" s="1" customFormat="1" ht="37.5" customHeight="1"/>
    <row r="2" spans="2:11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5" customFormat="1" ht="45" customHeight="1">
      <c r="B3" s="227"/>
      <c r="C3" s="355" t="s">
        <v>241</v>
      </c>
      <c r="D3" s="355"/>
      <c r="E3" s="355"/>
      <c r="F3" s="355"/>
      <c r="G3" s="355"/>
      <c r="H3" s="355"/>
      <c r="I3" s="355"/>
      <c r="J3" s="355"/>
      <c r="K3" s="228"/>
    </row>
    <row r="4" spans="2:11" s="1" customFormat="1" ht="25.5" customHeight="1">
      <c r="B4" s="229"/>
      <c r="C4" s="360" t="s">
        <v>242</v>
      </c>
      <c r="D4" s="360"/>
      <c r="E4" s="360"/>
      <c r="F4" s="360"/>
      <c r="G4" s="360"/>
      <c r="H4" s="360"/>
      <c r="I4" s="360"/>
      <c r="J4" s="360"/>
      <c r="K4" s="230"/>
    </row>
    <row r="5" spans="2:11" s="1" customFormat="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>
      <c r="B6" s="229"/>
      <c r="C6" s="359" t="s">
        <v>243</v>
      </c>
      <c r="D6" s="359"/>
      <c r="E6" s="359"/>
      <c r="F6" s="359"/>
      <c r="G6" s="359"/>
      <c r="H6" s="359"/>
      <c r="I6" s="359"/>
      <c r="J6" s="359"/>
      <c r="K6" s="230"/>
    </row>
    <row r="7" spans="2:11" s="1" customFormat="1" ht="15" customHeight="1">
      <c r="B7" s="233"/>
      <c r="C7" s="359" t="s">
        <v>244</v>
      </c>
      <c r="D7" s="359"/>
      <c r="E7" s="359"/>
      <c r="F7" s="359"/>
      <c r="G7" s="359"/>
      <c r="H7" s="359"/>
      <c r="I7" s="359"/>
      <c r="J7" s="359"/>
      <c r="K7" s="230"/>
    </row>
    <row r="8" spans="2:11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>
      <c r="B9" s="233"/>
      <c r="C9" s="359" t="s">
        <v>245</v>
      </c>
      <c r="D9" s="359"/>
      <c r="E9" s="359"/>
      <c r="F9" s="359"/>
      <c r="G9" s="359"/>
      <c r="H9" s="359"/>
      <c r="I9" s="359"/>
      <c r="J9" s="359"/>
      <c r="K9" s="230"/>
    </row>
    <row r="10" spans="2:11" s="1" customFormat="1" ht="15" customHeight="1">
      <c r="B10" s="233"/>
      <c r="C10" s="232"/>
      <c r="D10" s="359" t="s">
        <v>246</v>
      </c>
      <c r="E10" s="359"/>
      <c r="F10" s="359"/>
      <c r="G10" s="359"/>
      <c r="H10" s="359"/>
      <c r="I10" s="359"/>
      <c r="J10" s="359"/>
      <c r="K10" s="230"/>
    </row>
    <row r="11" spans="2:11" s="1" customFormat="1" ht="15" customHeight="1">
      <c r="B11" s="233"/>
      <c r="C11" s="234"/>
      <c r="D11" s="359" t="s">
        <v>247</v>
      </c>
      <c r="E11" s="359"/>
      <c r="F11" s="359"/>
      <c r="G11" s="359"/>
      <c r="H11" s="359"/>
      <c r="I11" s="359"/>
      <c r="J11" s="359"/>
      <c r="K11" s="230"/>
    </row>
    <row r="12" spans="2:11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>
      <c r="B13" s="233"/>
      <c r="C13" s="234"/>
      <c r="D13" s="235" t="s">
        <v>248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>
      <c r="B15" s="233"/>
      <c r="C15" s="234"/>
      <c r="D15" s="359" t="s">
        <v>249</v>
      </c>
      <c r="E15" s="359"/>
      <c r="F15" s="359"/>
      <c r="G15" s="359"/>
      <c r="H15" s="359"/>
      <c r="I15" s="359"/>
      <c r="J15" s="359"/>
      <c r="K15" s="230"/>
    </row>
    <row r="16" spans="2:11" s="1" customFormat="1" ht="15" customHeight="1">
      <c r="B16" s="233"/>
      <c r="C16" s="234"/>
      <c r="D16" s="359" t="s">
        <v>250</v>
      </c>
      <c r="E16" s="359"/>
      <c r="F16" s="359"/>
      <c r="G16" s="359"/>
      <c r="H16" s="359"/>
      <c r="I16" s="359"/>
      <c r="J16" s="359"/>
      <c r="K16" s="230"/>
    </row>
    <row r="17" spans="2:11" s="1" customFormat="1" ht="15" customHeight="1">
      <c r="B17" s="233"/>
      <c r="C17" s="234"/>
      <c r="D17" s="359" t="s">
        <v>251</v>
      </c>
      <c r="E17" s="359"/>
      <c r="F17" s="359"/>
      <c r="G17" s="359"/>
      <c r="H17" s="359"/>
      <c r="I17" s="359"/>
      <c r="J17" s="359"/>
      <c r="K17" s="230"/>
    </row>
    <row r="18" spans="2:11" s="1" customFormat="1" ht="15" customHeight="1">
      <c r="B18" s="233"/>
      <c r="C18" s="234"/>
      <c r="D18" s="234"/>
      <c r="E18" s="236" t="s">
        <v>252</v>
      </c>
      <c r="F18" s="359" t="s">
        <v>253</v>
      </c>
      <c r="G18" s="359"/>
      <c r="H18" s="359"/>
      <c r="I18" s="359"/>
      <c r="J18" s="359"/>
      <c r="K18" s="230"/>
    </row>
    <row r="19" spans="2:11" s="1" customFormat="1" ht="15" customHeight="1">
      <c r="B19" s="233"/>
      <c r="C19" s="234"/>
      <c r="D19" s="234"/>
      <c r="E19" s="236" t="s">
        <v>254</v>
      </c>
      <c r="F19" s="359" t="s">
        <v>255</v>
      </c>
      <c r="G19" s="359"/>
      <c r="H19" s="359"/>
      <c r="I19" s="359"/>
      <c r="J19" s="359"/>
      <c r="K19" s="230"/>
    </row>
    <row r="20" spans="2:11" s="1" customFormat="1" ht="15" customHeight="1">
      <c r="B20" s="233"/>
      <c r="C20" s="234"/>
      <c r="D20" s="234"/>
      <c r="E20" s="236" t="s">
        <v>88</v>
      </c>
      <c r="F20" s="359" t="s">
        <v>256</v>
      </c>
      <c r="G20" s="359"/>
      <c r="H20" s="359"/>
      <c r="I20" s="359"/>
      <c r="J20" s="359"/>
      <c r="K20" s="230"/>
    </row>
    <row r="21" spans="2:11" s="1" customFormat="1" ht="15" customHeight="1">
      <c r="B21" s="233"/>
      <c r="C21" s="234"/>
      <c r="D21" s="234"/>
      <c r="E21" s="236" t="s">
        <v>257</v>
      </c>
      <c r="F21" s="359" t="s">
        <v>258</v>
      </c>
      <c r="G21" s="359"/>
      <c r="H21" s="359"/>
      <c r="I21" s="359"/>
      <c r="J21" s="359"/>
      <c r="K21" s="230"/>
    </row>
    <row r="22" spans="2:11" s="1" customFormat="1" ht="15" customHeight="1">
      <c r="B22" s="233"/>
      <c r="C22" s="234"/>
      <c r="D22" s="234"/>
      <c r="E22" s="236" t="s">
        <v>259</v>
      </c>
      <c r="F22" s="359" t="s">
        <v>260</v>
      </c>
      <c r="G22" s="359"/>
      <c r="H22" s="359"/>
      <c r="I22" s="359"/>
      <c r="J22" s="359"/>
      <c r="K22" s="230"/>
    </row>
    <row r="23" spans="2:11" s="1" customFormat="1" ht="15" customHeight="1">
      <c r="B23" s="233"/>
      <c r="C23" s="234"/>
      <c r="D23" s="234"/>
      <c r="E23" s="236" t="s">
        <v>261</v>
      </c>
      <c r="F23" s="359" t="s">
        <v>262</v>
      </c>
      <c r="G23" s="359"/>
      <c r="H23" s="359"/>
      <c r="I23" s="359"/>
      <c r="J23" s="359"/>
      <c r="K23" s="230"/>
    </row>
    <row r="24" spans="2:11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>
      <c r="B25" s="233"/>
      <c r="C25" s="359" t="s">
        <v>263</v>
      </c>
      <c r="D25" s="359"/>
      <c r="E25" s="359"/>
      <c r="F25" s="359"/>
      <c r="G25" s="359"/>
      <c r="H25" s="359"/>
      <c r="I25" s="359"/>
      <c r="J25" s="359"/>
      <c r="K25" s="230"/>
    </row>
    <row r="26" spans="2:11" s="1" customFormat="1" ht="15" customHeight="1">
      <c r="B26" s="233"/>
      <c r="C26" s="359" t="s">
        <v>264</v>
      </c>
      <c r="D26" s="359"/>
      <c r="E26" s="359"/>
      <c r="F26" s="359"/>
      <c r="G26" s="359"/>
      <c r="H26" s="359"/>
      <c r="I26" s="359"/>
      <c r="J26" s="359"/>
      <c r="K26" s="230"/>
    </row>
    <row r="27" spans="2:11" s="1" customFormat="1" ht="15" customHeight="1">
      <c r="B27" s="233"/>
      <c r="C27" s="232"/>
      <c r="D27" s="359" t="s">
        <v>265</v>
      </c>
      <c r="E27" s="359"/>
      <c r="F27" s="359"/>
      <c r="G27" s="359"/>
      <c r="H27" s="359"/>
      <c r="I27" s="359"/>
      <c r="J27" s="359"/>
      <c r="K27" s="230"/>
    </row>
    <row r="28" spans="2:11" s="1" customFormat="1" ht="15" customHeight="1">
      <c r="B28" s="233"/>
      <c r="C28" s="234"/>
      <c r="D28" s="359" t="s">
        <v>266</v>
      </c>
      <c r="E28" s="359"/>
      <c r="F28" s="359"/>
      <c r="G28" s="359"/>
      <c r="H28" s="359"/>
      <c r="I28" s="359"/>
      <c r="J28" s="359"/>
      <c r="K28" s="230"/>
    </row>
    <row r="29" spans="2:11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>
      <c r="B30" s="233"/>
      <c r="C30" s="234"/>
      <c r="D30" s="359" t="s">
        <v>267</v>
      </c>
      <c r="E30" s="359"/>
      <c r="F30" s="359"/>
      <c r="G30" s="359"/>
      <c r="H30" s="359"/>
      <c r="I30" s="359"/>
      <c r="J30" s="359"/>
      <c r="K30" s="230"/>
    </row>
    <row r="31" spans="2:11" s="1" customFormat="1" ht="15" customHeight="1">
      <c r="B31" s="233"/>
      <c r="C31" s="234"/>
      <c r="D31" s="359" t="s">
        <v>268</v>
      </c>
      <c r="E31" s="359"/>
      <c r="F31" s="359"/>
      <c r="G31" s="359"/>
      <c r="H31" s="359"/>
      <c r="I31" s="359"/>
      <c r="J31" s="359"/>
      <c r="K31" s="230"/>
    </row>
    <row r="32" spans="2:11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>
      <c r="B33" s="233"/>
      <c r="C33" s="234"/>
      <c r="D33" s="359" t="s">
        <v>269</v>
      </c>
      <c r="E33" s="359"/>
      <c r="F33" s="359"/>
      <c r="G33" s="359"/>
      <c r="H33" s="359"/>
      <c r="I33" s="359"/>
      <c r="J33" s="359"/>
      <c r="K33" s="230"/>
    </row>
    <row r="34" spans="2:11" s="1" customFormat="1" ht="15" customHeight="1">
      <c r="B34" s="233"/>
      <c r="C34" s="234"/>
      <c r="D34" s="359" t="s">
        <v>270</v>
      </c>
      <c r="E34" s="359"/>
      <c r="F34" s="359"/>
      <c r="G34" s="359"/>
      <c r="H34" s="359"/>
      <c r="I34" s="359"/>
      <c r="J34" s="359"/>
      <c r="K34" s="230"/>
    </row>
    <row r="35" spans="2:11" s="1" customFormat="1" ht="15" customHeight="1">
      <c r="B35" s="233"/>
      <c r="C35" s="234"/>
      <c r="D35" s="359" t="s">
        <v>271</v>
      </c>
      <c r="E35" s="359"/>
      <c r="F35" s="359"/>
      <c r="G35" s="359"/>
      <c r="H35" s="359"/>
      <c r="I35" s="359"/>
      <c r="J35" s="359"/>
      <c r="K35" s="230"/>
    </row>
    <row r="36" spans="2:11" s="1" customFormat="1" ht="15" customHeight="1">
      <c r="B36" s="233"/>
      <c r="C36" s="234"/>
      <c r="D36" s="232"/>
      <c r="E36" s="235" t="s">
        <v>108</v>
      </c>
      <c r="F36" s="232"/>
      <c r="G36" s="359" t="s">
        <v>272</v>
      </c>
      <c r="H36" s="359"/>
      <c r="I36" s="359"/>
      <c r="J36" s="359"/>
      <c r="K36" s="230"/>
    </row>
    <row r="37" spans="2:11" s="1" customFormat="1" ht="30.75" customHeight="1">
      <c r="B37" s="233"/>
      <c r="C37" s="234"/>
      <c r="D37" s="232"/>
      <c r="E37" s="235" t="s">
        <v>273</v>
      </c>
      <c r="F37" s="232"/>
      <c r="G37" s="359" t="s">
        <v>274</v>
      </c>
      <c r="H37" s="359"/>
      <c r="I37" s="359"/>
      <c r="J37" s="359"/>
      <c r="K37" s="230"/>
    </row>
    <row r="38" spans="2:11" s="1" customFormat="1" ht="15" customHeight="1">
      <c r="B38" s="233"/>
      <c r="C38" s="234"/>
      <c r="D38" s="232"/>
      <c r="E38" s="235" t="s">
        <v>62</v>
      </c>
      <c r="F38" s="232"/>
      <c r="G38" s="359" t="s">
        <v>275</v>
      </c>
      <c r="H38" s="359"/>
      <c r="I38" s="359"/>
      <c r="J38" s="359"/>
      <c r="K38" s="230"/>
    </row>
    <row r="39" spans="2:11" s="1" customFormat="1" ht="15" customHeight="1">
      <c r="B39" s="233"/>
      <c r="C39" s="234"/>
      <c r="D39" s="232"/>
      <c r="E39" s="235" t="s">
        <v>63</v>
      </c>
      <c r="F39" s="232"/>
      <c r="G39" s="359" t="s">
        <v>276</v>
      </c>
      <c r="H39" s="359"/>
      <c r="I39" s="359"/>
      <c r="J39" s="359"/>
      <c r="K39" s="230"/>
    </row>
    <row r="40" spans="2:11" s="1" customFormat="1" ht="15" customHeight="1">
      <c r="B40" s="233"/>
      <c r="C40" s="234"/>
      <c r="D40" s="232"/>
      <c r="E40" s="235" t="s">
        <v>109</v>
      </c>
      <c r="F40" s="232"/>
      <c r="G40" s="359" t="s">
        <v>277</v>
      </c>
      <c r="H40" s="359"/>
      <c r="I40" s="359"/>
      <c r="J40" s="359"/>
      <c r="K40" s="230"/>
    </row>
    <row r="41" spans="2:11" s="1" customFormat="1" ht="15" customHeight="1">
      <c r="B41" s="233"/>
      <c r="C41" s="234"/>
      <c r="D41" s="232"/>
      <c r="E41" s="235" t="s">
        <v>110</v>
      </c>
      <c r="F41" s="232"/>
      <c r="G41" s="359" t="s">
        <v>278</v>
      </c>
      <c r="H41" s="359"/>
      <c r="I41" s="359"/>
      <c r="J41" s="359"/>
      <c r="K41" s="230"/>
    </row>
    <row r="42" spans="2:11" s="1" customFormat="1" ht="15" customHeight="1">
      <c r="B42" s="233"/>
      <c r="C42" s="234"/>
      <c r="D42" s="232"/>
      <c r="E42" s="235" t="s">
        <v>279</v>
      </c>
      <c r="F42" s="232"/>
      <c r="G42" s="359" t="s">
        <v>280</v>
      </c>
      <c r="H42" s="359"/>
      <c r="I42" s="359"/>
      <c r="J42" s="359"/>
      <c r="K42" s="230"/>
    </row>
    <row r="43" spans="2:11" s="1" customFormat="1" ht="15" customHeight="1">
      <c r="B43" s="233"/>
      <c r="C43" s="234"/>
      <c r="D43" s="232"/>
      <c r="E43" s="235"/>
      <c r="F43" s="232"/>
      <c r="G43" s="359" t="s">
        <v>281</v>
      </c>
      <c r="H43" s="359"/>
      <c r="I43" s="359"/>
      <c r="J43" s="359"/>
      <c r="K43" s="230"/>
    </row>
    <row r="44" spans="2:11" s="1" customFormat="1" ht="15" customHeight="1">
      <c r="B44" s="233"/>
      <c r="C44" s="234"/>
      <c r="D44" s="232"/>
      <c r="E44" s="235" t="s">
        <v>282</v>
      </c>
      <c r="F44" s="232"/>
      <c r="G44" s="359" t="s">
        <v>283</v>
      </c>
      <c r="H44" s="359"/>
      <c r="I44" s="359"/>
      <c r="J44" s="359"/>
      <c r="K44" s="230"/>
    </row>
    <row r="45" spans="2:11" s="1" customFormat="1" ht="15" customHeight="1">
      <c r="B45" s="233"/>
      <c r="C45" s="234"/>
      <c r="D45" s="232"/>
      <c r="E45" s="235" t="s">
        <v>112</v>
      </c>
      <c r="F45" s="232"/>
      <c r="G45" s="359" t="s">
        <v>284</v>
      </c>
      <c r="H45" s="359"/>
      <c r="I45" s="359"/>
      <c r="J45" s="359"/>
      <c r="K45" s="230"/>
    </row>
    <row r="46" spans="2:11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>
      <c r="B47" s="233"/>
      <c r="C47" s="234"/>
      <c r="D47" s="359" t="s">
        <v>285</v>
      </c>
      <c r="E47" s="359"/>
      <c r="F47" s="359"/>
      <c r="G47" s="359"/>
      <c r="H47" s="359"/>
      <c r="I47" s="359"/>
      <c r="J47" s="359"/>
      <c r="K47" s="230"/>
    </row>
    <row r="48" spans="2:11" s="1" customFormat="1" ht="15" customHeight="1">
      <c r="B48" s="233"/>
      <c r="C48" s="234"/>
      <c r="D48" s="234"/>
      <c r="E48" s="359" t="s">
        <v>286</v>
      </c>
      <c r="F48" s="359"/>
      <c r="G48" s="359"/>
      <c r="H48" s="359"/>
      <c r="I48" s="359"/>
      <c r="J48" s="359"/>
      <c r="K48" s="230"/>
    </row>
    <row r="49" spans="2:11" s="1" customFormat="1" ht="15" customHeight="1">
      <c r="B49" s="233"/>
      <c r="C49" s="234"/>
      <c r="D49" s="234"/>
      <c r="E49" s="359" t="s">
        <v>287</v>
      </c>
      <c r="F49" s="359"/>
      <c r="G49" s="359"/>
      <c r="H49" s="359"/>
      <c r="I49" s="359"/>
      <c r="J49" s="359"/>
      <c r="K49" s="230"/>
    </row>
    <row r="50" spans="2:11" s="1" customFormat="1" ht="15" customHeight="1">
      <c r="B50" s="233"/>
      <c r="C50" s="234"/>
      <c r="D50" s="234"/>
      <c r="E50" s="359" t="s">
        <v>288</v>
      </c>
      <c r="F50" s="359"/>
      <c r="G50" s="359"/>
      <c r="H50" s="359"/>
      <c r="I50" s="359"/>
      <c r="J50" s="359"/>
      <c r="K50" s="230"/>
    </row>
    <row r="51" spans="2:11" s="1" customFormat="1" ht="15" customHeight="1">
      <c r="B51" s="233"/>
      <c r="C51" s="234"/>
      <c r="D51" s="359" t="s">
        <v>289</v>
      </c>
      <c r="E51" s="359"/>
      <c r="F51" s="359"/>
      <c r="G51" s="359"/>
      <c r="H51" s="359"/>
      <c r="I51" s="359"/>
      <c r="J51" s="359"/>
      <c r="K51" s="230"/>
    </row>
    <row r="52" spans="2:11" s="1" customFormat="1" ht="25.5" customHeight="1">
      <c r="B52" s="229"/>
      <c r="C52" s="360" t="s">
        <v>290</v>
      </c>
      <c r="D52" s="360"/>
      <c r="E52" s="360"/>
      <c r="F52" s="360"/>
      <c r="G52" s="360"/>
      <c r="H52" s="360"/>
      <c r="I52" s="360"/>
      <c r="J52" s="360"/>
      <c r="K52" s="230"/>
    </row>
    <row r="53" spans="2:11" s="1" customFormat="1" ht="5.25" customHeight="1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>
      <c r="B54" s="229"/>
      <c r="C54" s="359" t="s">
        <v>291</v>
      </c>
      <c r="D54" s="359"/>
      <c r="E54" s="359"/>
      <c r="F54" s="359"/>
      <c r="G54" s="359"/>
      <c r="H54" s="359"/>
      <c r="I54" s="359"/>
      <c r="J54" s="359"/>
      <c r="K54" s="230"/>
    </row>
    <row r="55" spans="2:11" s="1" customFormat="1" ht="15" customHeight="1">
      <c r="B55" s="229"/>
      <c r="C55" s="359" t="s">
        <v>292</v>
      </c>
      <c r="D55" s="359"/>
      <c r="E55" s="359"/>
      <c r="F55" s="359"/>
      <c r="G55" s="359"/>
      <c r="H55" s="359"/>
      <c r="I55" s="359"/>
      <c r="J55" s="359"/>
      <c r="K55" s="230"/>
    </row>
    <row r="56" spans="2:11" s="1" customFormat="1" ht="12.75" customHeight="1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>
      <c r="B57" s="229"/>
      <c r="C57" s="359" t="s">
        <v>293</v>
      </c>
      <c r="D57" s="359"/>
      <c r="E57" s="359"/>
      <c r="F57" s="359"/>
      <c r="G57" s="359"/>
      <c r="H57" s="359"/>
      <c r="I57" s="359"/>
      <c r="J57" s="359"/>
      <c r="K57" s="230"/>
    </row>
    <row r="58" spans="2:11" s="1" customFormat="1" ht="15" customHeight="1">
      <c r="B58" s="229"/>
      <c r="C58" s="234"/>
      <c r="D58" s="359" t="s">
        <v>294</v>
      </c>
      <c r="E58" s="359"/>
      <c r="F58" s="359"/>
      <c r="G58" s="359"/>
      <c r="H58" s="359"/>
      <c r="I58" s="359"/>
      <c r="J58" s="359"/>
      <c r="K58" s="230"/>
    </row>
    <row r="59" spans="2:11" s="1" customFormat="1" ht="15" customHeight="1">
      <c r="B59" s="229"/>
      <c r="C59" s="234"/>
      <c r="D59" s="359" t="s">
        <v>295</v>
      </c>
      <c r="E59" s="359"/>
      <c r="F59" s="359"/>
      <c r="G59" s="359"/>
      <c r="H59" s="359"/>
      <c r="I59" s="359"/>
      <c r="J59" s="359"/>
      <c r="K59" s="230"/>
    </row>
    <row r="60" spans="2:11" s="1" customFormat="1" ht="15" customHeight="1">
      <c r="B60" s="229"/>
      <c r="C60" s="234"/>
      <c r="D60" s="359" t="s">
        <v>296</v>
      </c>
      <c r="E60" s="359"/>
      <c r="F60" s="359"/>
      <c r="G60" s="359"/>
      <c r="H60" s="359"/>
      <c r="I60" s="359"/>
      <c r="J60" s="359"/>
      <c r="K60" s="230"/>
    </row>
    <row r="61" spans="2:11" s="1" customFormat="1" ht="15" customHeight="1">
      <c r="B61" s="229"/>
      <c r="C61" s="234"/>
      <c r="D61" s="359" t="s">
        <v>297</v>
      </c>
      <c r="E61" s="359"/>
      <c r="F61" s="359"/>
      <c r="G61" s="359"/>
      <c r="H61" s="359"/>
      <c r="I61" s="359"/>
      <c r="J61" s="359"/>
      <c r="K61" s="230"/>
    </row>
    <row r="62" spans="2:11" s="1" customFormat="1" ht="15" customHeight="1">
      <c r="B62" s="229"/>
      <c r="C62" s="234"/>
      <c r="D62" s="361" t="s">
        <v>298</v>
      </c>
      <c r="E62" s="361"/>
      <c r="F62" s="361"/>
      <c r="G62" s="361"/>
      <c r="H62" s="361"/>
      <c r="I62" s="361"/>
      <c r="J62" s="361"/>
      <c r="K62" s="230"/>
    </row>
    <row r="63" spans="2:11" s="1" customFormat="1" ht="15" customHeight="1">
      <c r="B63" s="229"/>
      <c r="C63" s="234"/>
      <c r="D63" s="359" t="s">
        <v>299</v>
      </c>
      <c r="E63" s="359"/>
      <c r="F63" s="359"/>
      <c r="G63" s="359"/>
      <c r="H63" s="359"/>
      <c r="I63" s="359"/>
      <c r="J63" s="359"/>
      <c r="K63" s="230"/>
    </row>
    <row r="64" spans="2:11" s="1" customFormat="1" ht="12.75" customHeight="1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>
      <c r="B65" s="229"/>
      <c r="C65" s="234"/>
      <c r="D65" s="359" t="s">
        <v>300</v>
      </c>
      <c r="E65" s="359"/>
      <c r="F65" s="359"/>
      <c r="G65" s="359"/>
      <c r="H65" s="359"/>
      <c r="I65" s="359"/>
      <c r="J65" s="359"/>
      <c r="K65" s="230"/>
    </row>
    <row r="66" spans="2:11" s="1" customFormat="1" ht="15" customHeight="1">
      <c r="B66" s="229"/>
      <c r="C66" s="234"/>
      <c r="D66" s="361" t="s">
        <v>301</v>
      </c>
      <c r="E66" s="361"/>
      <c r="F66" s="361"/>
      <c r="G66" s="361"/>
      <c r="H66" s="361"/>
      <c r="I66" s="361"/>
      <c r="J66" s="361"/>
      <c r="K66" s="230"/>
    </row>
    <row r="67" spans="2:11" s="1" customFormat="1" ht="15" customHeight="1">
      <c r="B67" s="229"/>
      <c r="C67" s="234"/>
      <c r="D67" s="359" t="s">
        <v>302</v>
      </c>
      <c r="E67" s="359"/>
      <c r="F67" s="359"/>
      <c r="G67" s="359"/>
      <c r="H67" s="359"/>
      <c r="I67" s="359"/>
      <c r="J67" s="359"/>
      <c r="K67" s="230"/>
    </row>
    <row r="68" spans="2:11" s="1" customFormat="1" ht="15" customHeight="1">
      <c r="B68" s="229"/>
      <c r="C68" s="234"/>
      <c r="D68" s="359" t="s">
        <v>303</v>
      </c>
      <c r="E68" s="359"/>
      <c r="F68" s="359"/>
      <c r="G68" s="359"/>
      <c r="H68" s="359"/>
      <c r="I68" s="359"/>
      <c r="J68" s="359"/>
      <c r="K68" s="230"/>
    </row>
    <row r="69" spans="2:11" s="1" customFormat="1" ht="15" customHeight="1">
      <c r="B69" s="229"/>
      <c r="C69" s="234"/>
      <c r="D69" s="359" t="s">
        <v>304</v>
      </c>
      <c r="E69" s="359"/>
      <c r="F69" s="359"/>
      <c r="G69" s="359"/>
      <c r="H69" s="359"/>
      <c r="I69" s="359"/>
      <c r="J69" s="359"/>
      <c r="K69" s="230"/>
    </row>
    <row r="70" spans="2:11" s="1" customFormat="1" ht="15" customHeight="1">
      <c r="B70" s="229"/>
      <c r="C70" s="234"/>
      <c r="D70" s="359" t="s">
        <v>305</v>
      </c>
      <c r="E70" s="359"/>
      <c r="F70" s="359"/>
      <c r="G70" s="359"/>
      <c r="H70" s="359"/>
      <c r="I70" s="359"/>
      <c r="J70" s="359"/>
      <c r="K70" s="230"/>
    </row>
    <row r="71" spans="2:1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>
      <c r="B75" s="246"/>
      <c r="C75" s="354" t="s">
        <v>306</v>
      </c>
      <c r="D75" s="354"/>
      <c r="E75" s="354"/>
      <c r="F75" s="354"/>
      <c r="G75" s="354"/>
      <c r="H75" s="354"/>
      <c r="I75" s="354"/>
      <c r="J75" s="354"/>
      <c r="K75" s="247"/>
    </row>
    <row r="76" spans="2:11" s="1" customFormat="1" ht="17.25" customHeight="1">
      <c r="B76" s="246"/>
      <c r="C76" s="248" t="s">
        <v>307</v>
      </c>
      <c r="D76" s="248"/>
      <c r="E76" s="248"/>
      <c r="F76" s="248" t="s">
        <v>308</v>
      </c>
      <c r="G76" s="249"/>
      <c r="H76" s="248" t="s">
        <v>63</v>
      </c>
      <c r="I76" s="248" t="s">
        <v>66</v>
      </c>
      <c r="J76" s="248" t="s">
        <v>309</v>
      </c>
      <c r="K76" s="247"/>
    </row>
    <row r="77" spans="2:11" s="1" customFormat="1" ht="17.25" customHeight="1">
      <c r="B77" s="246"/>
      <c r="C77" s="250" t="s">
        <v>310</v>
      </c>
      <c r="D77" s="250"/>
      <c r="E77" s="250"/>
      <c r="F77" s="251" t="s">
        <v>311</v>
      </c>
      <c r="G77" s="252"/>
      <c r="H77" s="250"/>
      <c r="I77" s="250"/>
      <c r="J77" s="250" t="s">
        <v>312</v>
      </c>
      <c r="K77" s="247"/>
    </row>
    <row r="78" spans="2:11" s="1" customFormat="1" ht="5.25" customHeight="1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>
      <c r="B79" s="246"/>
      <c r="C79" s="235" t="s">
        <v>62</v>
      </c>
      <c r="D79" s="255"/>
      <c r="E79" s="255"/>
      <c r="F79" s="256" t="s">
        <v>313</v>
      </c>
      <c r="G79" s="257"/>
      <c r="H79" s="235" t="s">
        <v>314</v>
      </c>
      <c r="I79" s="235" t="s">
        <v>315</v>
      </c>
      <c r="J79" s="235">
        <v>20</v>
      </c>
      <c r="K79" s="247"/>
    </row>
    <row r="80" spans="2:11" s="1" customFormat="1" ht="15" customHeight="1">
      <c r="B80" s="246"/>
      <c r="C80" s="235" t="s">
        <v>316</v>
      </c>
      <c r="D80" s="235"/>
      <c r="E80" s="235"/>
      <c r="F80" s="256" t="s">
        <v>313</v>
      </c>
      <c r="G80" s="257"/>
      <c r="H80" s="235" t="s">
        <v>317</v>
      </c>
      <c r="I80" s="235" t="s">
        <v>315</v>
      </c>
      <c r="J80" s="235">
        <v>120</v>
      </c>
      <c r="K80" s="247"/>
    </row>
    <row r="81" spans="2:11" s="1" customFormat="1" ht="15" customHeight="1">
      <c r="B81" s="258"/>
      <c r="C81" s="235" t="s">
        <v>318</v>
      </c>
      <c r="D81" s="235"/>
      <c r="E81" s="235"/>
      <c r="F81" s="256" t="s">
        <v>319</v>
      </c>
      <c r="G81" s="257"/>
      <c r="H81" s="235" t="s">
        <v>320</v>
      </c>
      <c r="I81" s="235" t="s">
        <v>315</v>
      </c>
      <c r="J81" s="235">
        <v>50</v>
      </c>
      <c r="K81" s="247"/>
    </row>
    <row r="82" spans="2:11" s="1" customFormat="1" ht="15" customHeight="1">
      <c r="B82" s="258"/>
      <c r="C82" s="235" t="s">
        <v>321</v>
      </c>
      <c r="D82" s="235"/>
      <c r="E82" s="235"/>
      <c r="F82" s="256" t="s">
        <v>313</v>
      </c>
      <c r="G82" s="257"/>
      <c r="H82" s="235" t="s">
        <v>322</v>
      </c>
      <c r="I82" s="235" t="s">
        <v>323</v>
      </c>
      <c r="J82" s="235"/>
      <c r="K82" s="247"/>
    </row>
    <row r="83" spans="2:11" s="1" customFormat="1" ht="15" customHeight="1">
      <c r="B83" s="258"/>
      <c r="C83" s="259" t="s">
        <v>324</v>
      </c>
      <c r="D83" s="259"/>
      <c r="E83" s="259"/>
      <c r="F83" s="260" t="s">
        <v>319</v>
      </c>
      <c r="G83" s="259"/>
      <c r="H83" s="259" t="s">
        <v>325</v>
      </c>
      <c r="I83" s="259" t="s">
        <v>315</v>
      </c>
      <c r="J83" s="259">
        <v>15</v>
      </c>
      <c r="K83" s="247"/>
    </row>
    <row r="84" spans="2:11" s="1" customFormat="1" ht="15" customHeight="1">
      <c r="B84" s="258"/>
      <c r="C84" s="259" t="s">
        <v>326</v>
      </c>
      <c r="D84" s="259"/>
      <c r="E84" s="259"/>
      <c r="F84" s="260" t="s">
        <v>319</v>
      </c>
      <c r="G84" s="259"/>
      <c r="H84" s="259" t="s">
        <v>327</v>
      </c>
      <c r="I84" s="259" t="s">
        <v>315</v>
      </c>
      <c r="J84" s="259">
        <v>15</v>
      </c>
      <c r="K84" s="247"/>
    </row>
    <row r="85" spans="2:11" s="1" customFormat="1" ht="15" customHeight="1">
      <c r="B85" s="258"/>
      <c r="C85" s="259" t="s">
        <v>328</v>
      </c>
      <c r="D85" s="259"/>
      <c r="E85" s="259"/>
      <c r="F85" s="260" t="s">
        <v>319</v>
      </c>
      <c r="G85" s="259"/>
      <c r="H85" s="259" t="s">
        <v>329</v>
      </c>
      <c r="I85" s="259" t="s">
        <v>315</v>
      </c>
      <c r="J85" s="259">
        <v>20</v>
      </c>
      <c r="K85" s="247"/>
    </row>
    <row r="86" spans="2:11" s="1" customFormat="1" ht="15" customHeight="1">
      <c r="B86" s="258"/>
      <c r="C86" s="259" t="s">
        <v>330</v>
      </c>
      <c r="D86" s="259"/>
      <c r="E86" s="259"/>
      <c r="F86" s="260" t="s">
        <v>319</v>
      </c>
      <c r="G86" s="259"/>
      <c r="H86" s="259" t="s">
        <v>331</v>
      </c>
      <c r="I86" s="259" t="s">
        <v>315</v>
      </c>
      <c r="J86" s="259">
        <v>20</v>
      </c>
      <c r="K86" s="247"/>
    </row>
    <row r="87" spans="2:11" s="1" customFormat="1" ht="15" customHeight="1">
      <c r="B87" s="258"/>
      <c r="C87" s="235" t="s">
        <v>332</v>
      </c>
      <c r="D87" s="235"/>
      <c r="E87" s="235"/>
      <c r="F87" s="256" t="s">
        <v>319</v>
      </c>
      <c r="G87" s="257"/>
      <c r="H87" s="235" t="s">
        <v>333</v>
      </c>
      <c r="I87" s="235" t="s">
        <v>315</v>
      </c>
      <c r="J87" s="235">
        <v>50</v>
      </c>
      <c r="K87" s="247"/>
    </row>
    <row r="88" spans="2:11" s="1" customFormat="1" ht="15" customHeight="1">
      <c r="B88" s="258"/>
      <c r="C88" s="235" t="s">
        <v>334</v>
      </c>
      <c r="D88" s="235"/>
      <c r="E88" s="235"/>
      <c r="F88" s="256" t="s">
        <v>319</v>
      </c>
      <c r="G88" s="257"/>
      <c r="H88" s="235" t="s">
        <v>335</v>
      </c>
      <c r="I88" s="235" t="s">
        <v>315</v>
      </c>
      <c r="J88" s="235">
        <v>20</v>
      </c>
      <c r="K88" s="247"/>
    </row>
    <row r="89" spans="2:11" s="1" customFormat="1" ht="15" customHeight="1">
      <c r="B89" s="258"/>
      <c r="C89" s="235" t="s">
        <v>336</v>
      </c>
      <c r="D89" s="235"/>
      <c r="E89" s="235"/>
      <c r="F89" s="256" t="s">
        <v>319</v>
      </c>
      <c r="G89" s="257"/>
      <c r="H89" s="235" t="s">
        <v>337</v>
      </c>
      <c r="I89" s="235" t="s">
        <v>315</v>
      </c>
      <c r="J89" s="235">
        <v>20</v>
      </c>
      <c r="K89" s="247"/>
    </row>
    <row r="90" spans="2:11" s="1" customFormat="1" ht="15" customHeight="1">
      <c r="B90" s="258"/>
      <c r="C90" s="235" t="s">
        <v>338</v>
      </c>
      <c r="D90" s="235"/>
      <c r="E90" s="235"/>
      <c r="F90" s="256" t="s">
        <v>319</v>
      </c>
      <c r="G90" s="257"/>
      <c r="H90" s="235" t="s">
        <v>339</v>
      </c>
      <c r="I90" s="235" t="s">
        <v>315</v>
      </c>
      <c r="J90" s="235">
        <v>50</v>
      </c>
      <c r="K90" s="247"/>
    </row>
    <row r="91" spans="2:11" s="1" customFormat="1" ht="15" customHeight="1">
      <c r="B91" s="258"/>
      <c r="C91" s="235" t="s">
        <v>340</v>
      </c>
      <c r="D91" s="235"/>
      <c r="E91" s="235"/>
      <c r="F91" s="256" t="s">
        <v>319</v>
      </c>
      <c r="G91" s="257"/>
      <c r="H91" s="235" t="s">
        <v>340</v>
      </c>
      <c r="I91" s="235" t="s">
        <v>315</v>
      </c>
      <c r="J91" s="235">
        <v>50</v>
      </c>
      <c r="K91" s="247"/>
    </row>
    <row r="92" spans="2:11" s="1" customFormat="1" ht="15" customHeight="1">
      <c r="B92" s="258"/>
      <c r="C92" s="235" t="s">
        <v>341</v>
      </c>
      <c r="D92" s="235"/>
      <c r="E92" s="235"/>
      <c r="F92" s="256" t="s">
        <v>319</v>
      </c>
      <c r="G92" s="257"/>
      <c r="H92" s="235" t="s">
        <v>342</v>
      </c>
      <c r="I92" s="235" t="s">
        <v>315</v>
      </c>
      <c r="J92" s="235">
        <v>255</v>
      </c>
      <c r="K92" s="247"/>
    </row>
    <row r="93" spans="2:11" s="1" customFormat="1" ht="15" customHeight="1">
      <c r="B93" s="258"/>
      <c r="C93" s="235" t="s">
        <v>343</v>
      </c>
      <c r="D93" s="235"/>
      <c r="E93" s="235"/>
      <c r="F93" s="256" t="s">
        <v>313</v>
      </c>
      <c r="G93" s="257"/>
      <c r="H93" s="235" t="s">
        <v>344</v>
      </c>
      <c r="I93" s="235" t="s">
        <v>345</v>
      </c>
      <c r="J93" s="235"/>
      <c r="K93" s="247"/>
    </row>
    <row r="94" spans="2:11" s="1" customFormat="1" ht="15" customHeight="1">
      <c r="B94" s="258"/>
      <c r="C94" s="235" t="s">
        <v>346</v>
      </c>
      <c r="D94" s="235"/>
      <c r="E94" s="235"/>
      <c r="F94" s="256" t="s">
        <v>313</v>
      </c>
      <c r="G94" s="257"/>
      <c r="H94" s="235" t="s">
        <v>347</v>
      </c>
      <c r="I94" s="235" t="s">
        <v>348</v>
      </c>
      <c r="J94" s="235"/>
      <c r="K94" s="247"/>
    </row>
    <row r="95" spans="2:11" s="1" customFormat="1" ht="15" customHeight="1">
      <c r="B95" s="258"/>
      <c r="C95" s="235" t="s">
        <v>349</v>
      </c>
      <c r="D95" s="235"/>
      <c r="E95" s="235"/>
      <c r="F95" s="256" t="s">
        <v>313</v>
      </c>
      <c r="G95" s="257"/>
      <c r="H95" s="235" t="s">
        <v>349</v>
      </c>
      <c r="I95" s="235" t="s">
        <v>348</v>
      </c>
      <c r="J95" s="235"/>
      <c r="K95" s="247"/>
    </row>
    <row r="96" spans="2:11" s="1" customFormat="1" ht="15" customHeight="1">
      <c r="B96" s="258"/>
      <c r="C96" s="235" t="s">
        <v>47</v>
      </c>
      <c r="D96" s="235"/>
      <c r="E96" s="235"/>
      <c r="F96" s="256" t="s">
        <v>313</v>
      </c>
      <c r="G96" s="257"/>
      <c r="H96" s="235" t="s">
        <v>350</v>
      </c>
      <c r="I96" s="235" t="s">
        <v>348</v>
      </c>
      <c r="J96" s="235"/>
      <c r="K96" s="247"/>
    </row>
    <row r="97" spans="2:11" s="1" customFormat="1" ht="15" customHeight="1">
      <c r="B97" s="258"/>
      <c r="C97" s="235" t="s">
        <v>57</v>
      </c>
      <c r="D97" s="235"/>
      <c r="E97" s="235"/>
      <c r="F97" s="256" t="s">
        <v>313</v>
      </c>
      <c r="G97" s="257"/>
      <c r="H97" s="235" t="s">
        <v>351</v>
      </c>
      <c r="I97" s="235" t="s">
        <v>348</v>
      </c>
      <c r="J97" s="235"/>
      <c r="K97" s="247"/>
    </row>
    <row r="98" spans="2:11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pans="2:11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pans="2:11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>
      <c r="B102" s="246"/>
      <c r="C102" s="354" t="s">
        <v>352</v>
      </c>
      <c r="D102" s="354"/>
      <c r="E102" s="354"/>
      <c r="F102" s="354"/>
      <c r="G102" s="354"/>
      <c r="H102" s="354"/>
      <c r="I102" s="354"/>
      <c r="J102" s="354"/>
      <c r="K102" s="247"/>
    </row>
    <row r="103" spans="2:11" s="1" customFormat="1" ht="17.25" customHeight="1">
      <c r="B103" s="246"/>
      <c r="C103" s="248" t="s">
        <v>307</v>
      </c>
      <c r="D103" s="248"/>
      <c r="E103" s="248"/>
      <c r="F103" s="248" t="s">
        <v>308</v>
      </c>
      <c r="G103" s="249"/>
      <c r="H103" s="248" t="s">
        <v>63</v>
      </c>
      <c r="I103" s="248" t="s">
        <v>66</v>
      </c>
      <c r="J103" s="248" t="s">
        <v>309</v>
      </c>
      <c r="K103" s="247"/>
    </row>
    <row r="104" spans="2:11" s="1" customFormat="1" ht="17.25" customHeight="1">
      <c r="B104" s="246"/>
      <c r="C104" s="250" t="s">
        <v>310</v>
      </c>
      <c r="D104" s="250"/>
      <c r="E104" s="250"/>
      <c r="F104" s="251" t="s">
        <v>311</v>
      </c>
      <c r="G104" s="252"/>
      <c r="H104" s="250"/>
      <c r="I104" s="250"/>
      <c r="J104" s="250" t="s">
        <v>312</v>
      </c>
      <c r="K104" s="247"/>
    </row>
    <row r="105" spans="2:11" s="1" customFormat="1" ht="5.25" customHeight="1">
      <c r="B105" s="246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pans="2:11" s="1" customFormat="1" ht="15" customHeight="1">
      <c r="B106" s="246"/>
      <c r="C106" s="235" t="s">
        <v>62</v>
      </c>
      <c r="D106" s="255"/>
      <c r="E106" s="255"/>
      <c r="F106" s="256" t="s">
        <v>313</v>
      </c>
      <c r="G106" s="235"/>
      <c r="H106" s="235" t="s">
        <v>353</v>
      </c>
      <c r="I106" s="235" t="s">
        <v>315</v>
      </c>
      <c r="J106" s="235">
        <v>20</v>
      </c>
      <c r="K106" s="247"/>
    </row>
    <row r="107" spans="2:11" s="1" customFormat="1" ht="15" customHeight="1">
      <c r="B107" s="246"/>
      <c r="C107" s="235" t="s">
        <v>316</v>
      </c>
      <c r="D107" s="235"/>
      <c r="E107" s="235"/>
      <c r="F107" s="256" t="s">
        <v>313</v>
      </c>
      <c r="G107" s="235"/>
      <c r="H107" s="235" t="s">
        <v>353</v>
      </c>
      <c r="I107" s="235" t="s">
        <v>315</v>
      </c>
      <c r="J107" s="235">
        <v>120</v>
      </c>
      <c r="K107" s="247"/>
    </row>
    <row r="108" spans="2:11" s="1" customFormat="1" ht="15" customHeight="1">
      <c r="B108" s="258"/>
      <c r="C108" s="235" t="s">
        <v>318</v>
      </c>
      <c r="D108" s="235"/>
      <c r="E108" s="235"/>
      <c r="F108" s="256" t="s">
        <v>319</v>
      </c>
      <c r="G108" s="235"/>
      <c r="H108" s="235" t="s">
        <v>353</v>
      </c>
      <c r="I108" s="235" t="s">
        <v>315</v>
      </c>
      <c r="J108" s="235">
        <v>50</v>
      </c>
      <c r="K108" s="247"/>
    </row>
    <row r="109" spans="2:11" s="1" customFormat="1" ht="15" customHeight="1">
      <c r="B109" s="258"/>
      <c r="C109" s="235" t="s">
        <v>321</v>
      </c>
      <c r="D109" s="235"/>
      <c r="E109" s="235"/>
      <c r="F109" s="256" t="s">
        <v>313</v>
      </c>
      <c r="G109" s="235"/>
      <c r="H109" s="235" t="s">
        <v>353</v>
      </c>
      <c r="I109" s="235" t="s">
        <v>323</v>
      </c>
      <c r="J109" s="235"/>
      <c r="K109" s="247"/>
    </row>
    <row r="110" spans="2:11" s="1" customFormat="1" ht="15" customHeight="1">
      <c r="B110" s="258"/>
      <c r="C110" s="235" t="s">
        <v>332</v>
      </c>
      <c r="D110" s="235"/>
      <c r="E110" s="235"/>
      <c r="F110" s="256" t="s">
        <v>319</v>
      </c>
      <c r="G110" s="235"/>
      <c r="H110" s="235" t="s">
        <v>353</v>
      </c>
      <c r="I110" s="235" t="s">
        <v>315</v>
      </c>
      <c r="J110" s="235">
        <v>50</v>
      </c>
      <c r="K110" s="247"/>
    </row>
    <row r="111" spans="2:11" s="1" customFormat="1" ht="15" customHeight="1">
      <c r="B111" s="258"/>
      <c r="C111" s="235" t="s">
        <v>340</v>
      </c>
      <c r="D111" s="235"/>
      <c r="E111" s="235"/>
      <c r="F111" s="256" t="s">
        <v>319</v>
      </c>
      <c r="G111" s="235"/>
      <c r="H111" s="235" t="s">
        <v>353</v>
      </c>
      <c r="I111" s="235" t="s">
        <v>315</v>
      </c>
      <c r="J111" s="235">
        <v>50</v>
      </c>
      <c r="K111" s="247"/>
    </row>
    <row r="112" spans="2:11" s="1" customFormat="1" ht="15" customHeight="1">
      <c r="B112" s="258"/>
      <c r="C112" s="235" t="s">
        <v>338</v>
      </c>
      <c r="D112" s="235"/>
      <c r="E112" s="235"/>
      <c r="F112" s="256" t="s">
        <v>319</v>
      </c>
      <c r="G112" s="235"/>
      <c r="H112" s="235" t="s">
        <v>353</v>
      </c>
      <c r="I112" s="235" t="s">
        <v>315</v>
      </c>
      <c r="J112" s="235">
        <v>50</v>
      </c>
      <c r="K112" s="247"/>
    </row>
    <row r="113" spans="2:11" s="1" customFormat="1" ht="15" customHeight="1">
      <c r="B113" s="258"/>
      <c r="C113" s="235" t="s">
        <v>62</v>
      </c>
      <c r="D113" s="235"/>
      <c r="E113" s="235"/>
      <c r="F113" s="256" t="s">
        <v>313</v>
      </c>
      <c r="G113" s="235"/>
      <c r="H113" s="235" t="s">
        <v>354</v>
      </c>
      <c r="I113" s="235" t="s">
        <v>315</v>
      </c>
      <c r="J113" s="235">
        <v>20</v>
      </c>
      <c r="K113" s="247"/>
    </row>
    <row r="114" spans="2:11" s="1" customFormat="1" ht="15" customHeight="1">
      <c r="B114" s="258"/>
      <c r="C114" s="235" t="s">
        <v>355</v>
      </c>
      <c r="D114" s="235"/>
      <c r="E114" s="235"/>
      <c r="F114" s="256" t="s">
        <v>313</v>
      </c>
      <c r="G114" s="235"/>
      <c r="H114" s="235" t="s">
        <v>356</v>
      </c>
      <c r="I114" s="235" t="s">
        <v>315</v>
      </c>
      <c r="J114" s="235">
        <v>120</v>
      </c>
      <c r="K114" s="247"/>
    </row>
    <row r="115" spans="2:11" s="1" customFormat="1" ht="15" customHeight="1">
      <c r="B115" s="258"/>
      <c r="C115" s="235" t="s">
        <v>47</v>
      </c>
      <c r="D115" s="235"/>
      <c r="E115" s="235"/>
      <c r="F115" s="256" t="s">
        <v>313</v>
      </c>
      <c r="G115" s="235"/>
      <c r="H115" s="235" t="s">
        <v>357</v>
      </c>
      <c r="I115" s="235" t="s">
        <v>348</v>
      </c>
      <c r="J115" s="235"/>
      <c r="K115" s="247"/>
    </row>
    <row r="116" spans="2:11" s="1" customFormat="1" ht="15" customHeight="1">
      <c r="B116" s="258"/>
      <c r="C116" s="235" t="s">
        <v>57</v>
      </c>
      <c r="D116" s="235"/>
      <c r="E116" s="235"/>
      <c r="F116" s="256" t="s">
        <v>313</v>
      </c>
      <c r="G116" s="235"/>
      <c r="H116" s="235" t="s">
        <v>358</v>
      </c>
      <c r="I116" s="235" t="s">
        <v>348</v>
      </c>
      <c r="J116" s="235"/>
      <c r="K116" s="247"/>
    </row>
    <row r="117" spans="2:11" s="1" customFormat="1" ht="15" customHeight="1">
      <c r="B117" s="258"/>
      <c r="C117" s="235" t="s">
        <v>66</v>
      </c>
      <c r="D117" s="235"/>
      <c r="E117" s="235"/>
      <c r="F117" s="256" t="s">
        <v>313</v>
      </c>
      <c r="G117" s="235"/>
      <c r="H117" s="235" t="s">
        <v>359</v>
      </c>
      <c r="I117" s="235" t="s">
        <v>360</v>
      </c>
      <c r="J117" s="235"/>
      <c r="K117" s="247"/>
    </row>
    <row r="118" spans="2:11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pans="2:11" s="1" customFormat="1" ht="18.75" customHeight="1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pans="2:11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1" s="1" customFormat="1" ht="45" customHeight="1">
      <c r="B122" s="274"/>
      <c r="C122" s="355" t="s">
        <v>361</v>
      </c>
      <c r="D122" s="355"/>
      <c r="E122" s="355"/>
      <c r="F122" s="355"/>
      <c r="G122" s="355"/>
      <c r="H122" s="355"/>
      <c r="I122" s="355"/>
      <c r="J122" s="355"/>
      <c r="K122" s="275"/>
    </row>
    <row r="123" spans="2:11" s="1" customFormat="1" ht="17.25" customHeight="1">
      <c r="B123" s="276"/>
      <c r="C123" s="248" t="s">
        <v>307</v>
      </c>
      <c r="D123" s="248"/>
      <c r="E123" s="248"/>
      <c r="F123" s="248" t="s">
        <v>308</v>
      </c>
      <c r="G123" s="249"/>
      <c r="H123" s="248" t="s">
        <v>63</v>
      </c>
      <c r="I123" s="248" t="s">
        <v>66</v>
      </c>
      <c r="J123" s="248" t="s">
        <v>309</v>
      </c>
      <c r="K123" s="277"/>
    </row>
    <row r="124" spans="2:11" s="1" customFormat="1" ht="17.25" customHeight="1">
      <c r="B124" s="276"/>
      <c r="C124" s="250" t="s">
        <v>310</v>
      </c>
      <c r="D124" s="250"/>
      <c r="E124" s="250"/>
      <c r="F124" s="251" t="s">
        <v>311</v>
      </c>
      <c r="G124" s="252"/>
      <c r="H124" s="250"/>
      <c r="I124" s="250"/>
      <c r="J124" s="250" t="s">
        <v>312</v>
      </c>
      <c r="K124" s="277"/>
    </row>
    <row r="125" spans="2:11" s="1" customFormat="1" ht="5.25" customHeight="1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pans="2:11" s="1" customFormat="1" ht="15" customHeight="1">
      <c r="B126" s="278"/>
      <c r="C126" s="235" t="s">
        <v>316</v>
      </c>
      <c r="D126" s="255"/>
      <c r="E126" s="255"/>
      <c r="F126" s="256" t="s">
        <v>313</v>
      </c>
      <c r="G126" s="235"/>
      <c r="H126" s="235" t="s">
        <v>353</v>
      </c>
      <c r="I126" s="235" t="s">
        <v>315</v>
      </c>
      <c r="J126" s="235">
        <v>120</v>
      </c>
      <c r="K126" s="281"/>
    </row>
    <row r="127" spans="2:11" s="1" customFormat="1" ht="15" customHeight="1">
      <c r="B127" s="278"/>
      <c r="C127" s="235" t="s">
        <v>362</v>
      </c>
      <c r="D127" s="235"/>
      <c r="E127" s="235"/>
      <c r="F127" s="256" t="s">
        <v>313</v>
      </c>
      <c r="G127" s="235"/>
      <c r="H127" s="235" t="s">
        <v>363</v>
      </c>
      <c r="I127" s="235" t="s">
        <v>315</v>
      </c>
      <c r="J127" s="235" t="s">
        <v>364</v>
      </c>
      <c r="K127" s="281"/>
    </row>
    <row r="128" spans="2:11" s="1" customFormat="1" ht="15" customHeight="1">
      <c r="B128" s="278"/>
      <c r="C128" s="235" t="s">
        <v>261</v>
      </c>
      <c r="D128" s="235"/>
      <c r="E128" s="235"/>
      <c r="F128" s="256" t="s">
        <v>313</v>
      </c>
      <c r="G128" s="235"/>
      <c r="H128" s="235" t="s">
        <v>365</v>
      </c>
      <c r="I128" s="235" t="s">
        <v>315</v>
      </c>
      <c r="J128" s="235" t="s">
        <v>364</v>
      </c>
      <c r="K128" s="281"/>
    </row>
    <row r="129" spans="2:11" s="1" customFormat="1" ht="15" customHeight="1">
      <c r="B129" s="278"/>
      <c r="C129" s="235" t="s">
        <v>324</v>
      </c>
      <c r="D129" s="235"/>
      <c r="E129" s="235"/>
      <c r="F129" s="256" t="s">
        <v>319</v>
      </c>
      <c r="G129" s="235"/>
      <c r="H129" s="235" t="s">
        <v>325</v>
      </c>
      <c r="I129" s="235" t="s">
        <v>315</v>
      </c>
      <c r="J129" s="235">
        <v>15</v>
      </c>
      <c r="K129" s="281"/>
    </row>
    <row r="130" spans="2:11" s="1" customFormat="1" ht="15" customHeight="1">
      <c r="B130" s="278"/>
      <c r="C130" s="259" t="s">
        <v>326</v>
      </c>
      <c r="D130" s="259"/>
      <c r="E130" s="259"/>
      <c r="F130" s="260" t="s">
        <v>319</v>
      </c>
      <c r="G130" s="259"/>
      <c r="H130" s="259" t="s">
        <v>327</v>
      </c>
      <c r="I130" s="259" t="s">
        <v>315</v>
      </c>
      <c r="J130" s="259">
        <v>15</v>
      </c>
      <c r="K130" s="281"/>
    </row>
    <row r="131" spans="2:11" s="1" customFormat="1" ht="15" customHeight="1">
      <c r="B131" s="278"/>
      <c r="C131" s="259" t="s">
        <v>328</v>
      </c>
      <c r="D131" s="259"/>
      <c r="E131" s="259"/>
      <c r="F131" s="260" t="s">
        <v>319</v>
      </c>
      <c r="G131" s="259"/>
      <c r="H131" s="259" t="s">
        <v>329</v>
      </c>
      <c r="I131" s="259" t="s">
        <v>315</v>
      </c>
      <c r="J131" s="259">
        <v>20</v>
      </c>
      <c r="K131" s="281"/>
    </row>
    <row r="132" spans="2:11" s="1" customFormat="1" ht="15" customHeight="1">
      <c r="B132" s="278"/>
      <c r="C132" s="259" t="s">
        <v>330</v>
      </c>
      <c r="D132" s="259"/>
      <c r="E132" s="259"/>
      <c r="F132" s="260" t="s">
        <v>319</v>
      </c>
      <c r="G132" s="259"/>
      <c r="H132" s="259" t="s">
        <v>331</v>
      </c>
      <c r="I132" s="259" t="s">
        <v>315</v>
      </c>
      <c r="J132" s="259">
        <v>20</v>
      </c>
      <c r="K132" s="281"/>
    </row>
    <row r="133" spans="2:11" s="1" customFormat="1" ht="15" customHeight="1">
      <c r="B133" s="278"/>
      <c r="C133" s="235" t="s">
        <v>318</v>
      </c>
      <c r="D133" s="235"/>
      <c r="E133" s="235"/>
      <c r="F133" s="256" t="s">
        <v>319</v>
      </c>
      <c r="G133" s="235"/>
      <c r="H133" s="235" t="s">
        <v>353</v>
      </c>
      <c r="I133" s="235" t="s">
        <v>315</v>
      </c>
      <c r="J133" s="235">
        <v>50</v>
      </c>
      <c r="K133" s="281"/>
    </row>
    <row r="134" spans="2:11" s="1" customFormat="1" ht="15" customHeight="1">
      <c r="B134" s="278"/>
      <c r="C134" s="235" t="s">
        <v>332</v>
      </c>
      <c r="D134" s="235"/>
      <c r="E134" s="235"/>
      <c r="F134" s="256" t="s">
        <v>319</v>
      </c>
      <c r="G134" s="235"/>
      <c r="H134" s="235" t="s">
        <v>353</v>
      </c>
      <c r="I134" s="235" t="s">
        <v>315</v>
      </c>
      <c r="J134" s="235">
        <v>50</v>
      </c>
      <c r="K134" s="281"/>
    </row>
    <row r="135" spans="2:11" s="1" customFormat="1" ht="15" customHeight="1">
      <c r="B135" s="278"/>
      <c r="C135" s="235" t="s">
        <v>338</v>
      </c>
      <c r="D135" s="235"/>
      <c r="E135" s="235"/>
      <c r="F135" s="256" t="s">
        <v>319</v>
      </c>
      <c r="G135" s="235"/>
      <c r="H135" s="235" t="s">
        <v>353</v>
      </c>
      <c r="I135" s="235" t="s">
        <v>315</v>
      </c>
      <c r="J135" s="235">
        <v>50</v>
      </c>
      <c r="K135" s="281"/>
    </row>
    <row r="136" spans="2:11" s="1" customFormat="1" ht="15" customHeight="1">
      <c r="B136" s="278"/>
      <c r="C136" s="235" t="s">
        <v>340</v>
      </c>
      <c r="D136" s="235"/>
      <c r="E136" s="235"/>
      <c r="F136" s="256" t="s">
        <v>319</v>
      </c>
      <c r="G136" s="235"/>
      <c r="H136" s="235" t="s">
        <v>353</v>
      </c>
      <c r="I136" s="235" t="s">
        <v>315</v>
      </c>
      <c r="J136" s="235">
        <v>50</v>
      </c>
      <c r="K136" s="281"/>
    </row>
    <row r="137" spans="2:11" s="1" customFormat="1" ht="15" customHeight="1">
      <c r="B137" s="278"/>
      <c r="C137" s="235" t="s">
        <v>341</v>
      </c>
      <c r="D137" s="235"/>
      <c r="E137" s="235"/>
      <c r="F137" s="256" t="s">
        <v>319</v>
      </c>
      <c r="G137" s="235"/>
      <c r="H137" s="235" t="s">
        <v>366</v>
      </c>
      <c r="I137" s="235" t="s">
        <v>315</v>
      </c>
      <c r="J137" s="235">
        <v>255</v>
      </c>
      <c r="K137" s="281"/>
    </row>
    <row r="138" spans="2:11" s="1" customFormat="1" ht="15" customHeight="1">
      <c r="B138" s="278"/>
      <c r="C138" s="235" t="s">
        <v>343</v>
      </c>
      <c r="D138" s="235"/>
      <c r="E138" s="235"/>
      <c r="F138" s="256" t="s">
        <v>313</v>
      </c>
      <c r="G138" s="235"/>
      <c r="H138" s="235" t="s">
        <v>367</v>
      </c>
      <c r="I138" s="235" t="s">
        <v>345</v>
      </c>
      <c r="J138" s="235"/>
      <c r="K138" s="281"/>
    </row>
    <row r="139" spans="2:11" s="1" customFormat="1" ht="15" customHeight="1">
      <c r="B139" s="278"/>
      <c r="C139" s="235" t="s">
        <v>346</v>
      </c>
      <c r="D139" s="235"/>
      <c r="E139" s="235"/>
      <c r="F139" s="256" t="s">
        <v>313</v>
      </c>
      <c r="G139" s="235"/>
      <c r="H139" s="235" t="s">
        <v>368</v>
      </c>
      <c r="I139" s="235" t="s">
        <v>348</v>
      </c>
      <c r="J139" s="235"/>
      <c r="K139" s="281"/>
    </row>
    <row r="140" spans="2:11" s="1" customFormat="1" ht="15" customHeight="1">
      <c r="B140" s="278"/>
      <c r="C140" s="235" t="s">
        <v>349</v>
      </c>
      <c r="D140" s="235"/>
      <c r="E140" s="235"/>
      <c r="F140" s="256" t="s">
        <v>313</v>
      </c>
      <c r="G140" s="235"/>
      <c r="H140" s="235" t="s">
        <v>349</v>
      </c>
      <c r="I140" s="235" t="s">
        <v>348</v>
      </c>
      <c r="J140" s="235"/>
      <c r="K140" s="281"/>
    </row>
    <row r="141" spans="2:11" s="1" customFormat="1" ht="15" customHeight="1">
      <c r="B141" s="278"/>
      <c r="C141" s="235" t="s">
        <v>47</v>
      </c>
      <c r="D141" s="235"/>
      <c r="E141" s="235"/>
      <c r="F141" s="256" t="s">
        <v>313</v>
      </c>
      <c r="G141" s="235"/>
      <c r="H141" s="235" t="s">
        <v>369</v>
      </c>
      <c r="I141" s="235" t="s">
        <v>348</v>
      </c>
      <c r="J141" s="235"/>
      <c r="K141" s="281"/>
    </row>
    <row r="142" spans="2:11" s="1" customFormat="1" ht="15" customHeight="1">
      <c r="B142" s="278"/>
      <c r="C142" s="235" t="s">
        <v>370</v>
      </c>
      <c r="D142" s="235"/>
      <c r="E142" s="235"/>
      <c r="F142" s="256" t="s">
        <v>313</v>
      </c>
      <c r="G142" s="235"/>
      <c r="H142" s="235" t="s">
        <v>371</v>
      </c>
      <c r="I142" s="235" t="s">
        <v>348</v>
      </c>
      <c r="J142" s="235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pans="2:11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>
      <c r="B147" s="246"/>
      <c r="C147" s="354" t="s">
        <v>372</v>
      </c>
      <c r="D147" s="354"/>
      <c r="E147" s="354"/>
      <c r="F147" s="354"/>
      <c r="G147" s="354"/>
      <c r="H147" s="354"/>
      <c r="I147" s="354"/>
      <c r="J147" s="354"/>
      <c r="K147" s="247"/>
    </row>
    <row r="148" spans="2:11" s="1" customFormat="1" ht="17.25" customHeight="1">
      <c r="B148" s="246"/>
      <c r="C148" s="248" t="s">
        <v>307</v>
      </c>
      <c r="D148" s="248"/>
      <c r="E148" s="248"/>
      <c r="F148" s="248" t="s">
        <v>308</v>
      </c>
      <c r="G148" s="249"/>
      <c r="H148" s="248" t="s">
        <v>63</v>
      </c>
      <c r="I148" s="248" t="s">
        <v>66</v>
      </c>
      <c r="J148" s="248" t="s">
        <v>309</v>
      </c>
      <c r="K148" s="247"/>
    </row>
    <row r="149" spans="2:11" s="1" customFormat="1" ht="17.25" customHeight="1">
      <c r="B149" s="246"/>
      <c r="C149" s="250" t="s">
        <v>310</v>
      </c>
      <c r="D149" s="250"/>
      <c r="E149" s="250"/>
      <c r="F149" s="251" t="s">
        <v>311</v>
      </c>
      <c r="G149" s="252"/>
      <c r="H149" s="250"/>
      <c r="I149" s="250"/>
      <c r="J149" s="250" t="s">
        <v>312</v>
      </c>
      <c r="K149" s="247"/>
    </row>
    <row r="150" spans="2:11" s="1" customFormat="1" ht="5.25" customHeight="1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pans="2:11" s="1" customFormat="1" ht="15" customHeight="1">
      <c r="B151" s="258"/>
      <c r="C151" s="285" t="s">
        <v>316</v>
      </c>
      <c r="D151" s="235"/>
      <c r="E151" s="235"/>
      <c r="F151" s="286" t="s">
        <v>313</v>
      </c>
      <c r="G151" s="235"/>
      <c r="H151" s="285" t="s">
        <v>353</v>
      </c>
      <c r="I151" s="285" t="s">
        <v>315</v>
      </c>
      <c r="J151" s="285">
        <v>120</v>
      </c>
      <c r="K151" s="281"/>
    </row>
    <row r="152" spans="2:11" s="1" customFormat="1" ht="15" customHeight="1">
      <c r="B152" s="258"/>
      <c r="C152" s="285" t="s">
        <v>362</v>
      </c>
      <c r="D152" s="235"/>
      <c r="E152" s="235"/>
      <c r="F152" s="286" t="s">
        <v>313</v>
      </c>
      <c r="G152" s="235"/>
      <c r="H152" s="285" t="s">
        <v>373</v>
      </c>
      <c r="I152" s="285" t="s">
        <v>315</v>
      </c>
      <c r="J152" s="285" t="s">
        <v>364</v>
      </c>
      <c r="K152" s="281"/>
    </row>
    <row r="153" spans="2:11" s="1" customFormat="1" ht="15" customHeight="1">
      <c r="B153" s="258"/>
      <c r="C153" s="285" t="s">
        <v>261</v>
      </c>
      <c r="D153" s="235"/>
      <c r="E153" s="235"/>
      <c r="F153" s="286" t="s">
        <v>313</v>
      </c>
      <c r="G153" s="235"/>
      <c r="H153" s="285" t="s">
        <v>374</v>
      </c>
      <c r="I153" s="285" t="s">
        <v>315</v>
      </c>
      <c r="J153" s="285" t="s">
        <v>364</v>
      </c>
      <c r="K153" s="281"/>
    </row>
    <row r="154" spans="2:11" s="1" customFormat="1" ht="15" customHeight="1">
      <c r="B154" s="258"/>
      <c r="C154" s="285" t="s">
        <v>318</v>
      </c>
      <c r="D154" s="235"/>
      <c r="E154" s="235"/>
      <c r="F154" s="286" t="s">
        <v>319</v>
      </c>
      <c r="G154" s="235"/>
      <c r="H154" s="285" t="s">
        <v>353</v>
      </c>
      <c r="I154" s="285" t="s">
        <v>315</v>
      </c>
      <c r="J154" s="285">
        <v>50</v>
      </c>
      <c r="K154" s="281"/>
    </row>
    <row r="155" spans="2:11" s="1" customFormat="1" ht="15" customHeight="1">
      <c r="B155" s="258"/>
      <c r="C155" s="285" t="s">
        <v>321</v>
      </c>
      <c r="D155" s="235"/>
      <c r="E155" s="235"/>
      <c r="F155" s="286" t="s">
        <v>313</v>
      </c>
      <c r="G155" s="235"/>
      <c r="H155" s="285" t="s">
        <v>353</v>
      </c>
      <c r="I155" s="285" t="s">
        <v>323</v>
      </c>
      <c r="J155" s="285"/>
      <c r="K155" s="281"/>
    </row>
    <row r="156" spans="2:11" s="1" customFormat="1" ht="15" customHeight="1">
      <c r="B156" s="258"/>
      <c r="C156" s="285" t="s">
        <v>332</v>
      </c>
      <c r="D156" s="235"/>
      <c r="E156" s="235"/>
      <c r="F156" s="286" t="s">
        <v>319</v>
      </c>
      <c r="G156" s="235"/>
      <c r="H156" s="285" t="s">
        <v>353</v>
      </c>
      <c r="I156" s="285" t="s">
        <v>315</v>
      </c>
      <c r="J156" s="285">
        <v>50</v>
      </c>
      <c r="K156" s="281"/>
    </row>
    <row r="157" spans="2:11" s="1" customFormat="1" ht="15" customHeight="1">
      <c r="B157" s="258"/>
      <c r="C157" s="285" t="s">
        <v>340</v>
      </c>
      <c r="D157" s="235"/>
      <c r="E157" s="235"/>
      <c r="F157" s="286" t="s">
        <v>319</v>
      </c>
      <c r="G157" s="235"/>
      <c r="H157" s="285" t="s">
        <v>353</v>
      </c>
      <c r="I157" s="285" t="s">
        <v>315</v>
      </c>
      <c r="J157" s="285">
        <v>50</v>
      </c>
      <c r="K157" s="281"/>
    </row>
    <row r="158" spans="2:11" s="1" customFormat="1" ht="15" customHeight="1">
      <c r="B158" s="258"/>
      <c r="C158" s="285" t="s">
        <v>338</v>
      </c>
      <c r="D158" s="235"/>
      <c r="E158" s="235"/>
      <c r="F158" s="286" t="s">
        <v>319</v>
      </c>
      <c r="G158" s="235"/>
      <c r="H158" s="285" t="s">
        <v>353</v>
      </c>
      <c r="I158" s="285" t="s">
        <v>315</v>
      </c>
      <c r="J158" s="285">
        <v>50</v>
      </c>
      <c r="K158" s="281"/>
    </row>
    <row r="159" spans="2:11" s="1" customFormat="1" ht="15" customHeight="1">
      <c r="B159" s="258"/>
      <c r="C159" s="285" t="s">
        <v>98</v>
      </c>
      <c r="D159" s="235"/>
      <c r="E159" s="235"/>
      <c r="F159" s="286" t="s">
        <v>313</v>
      </c>
      <c r="G159" s="235"/>
      <c r="H159" s="285" t="s">
        <v>375</v>
      </c>
      <c r="I159" s="285" t="s">
        <v>315</v>
      </c>
      <c r="J159" s="285" t="s">
        <v>376</v>
      </c>
      <c r="K159" s="281"/>
    </row>
    <row r="160" spans="2:11" s="1" customFormat="1" ht="15" customHeight="1">
      <c r="B160" s="258"/>
      <c r="C160" s="285" t="s">
        <v>377</v>
      </c>
      <c r="D160" s="235"/>
      <c r="E160" s="235"/>
      <c r="F160" s="286" t="s">
        <v>313</v>
      </c>
      <c r="G160" s="235"/>
      <c r="H160" s="285" t="s">
        <v>378</v>
      </c>
      <c r="I160" s="285" t="s">
        <v>348</v>
      </c>
      <c r="J160" s="285"/>
      <c r="K160" s="281"/>
    </row>
    <row r="161" spans="2:11" s="1" customFormat="1" ht="15" customHeight="1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pans="2:11" s="1" customFormat="1" ht="18.75" customHeight="1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pans="2:11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>
      <c r="B165" s="227"/>
      <c r="C165" s="355" t="s">
        <v>379</v>
      </c>
      <c r="D165" s="355"/>
      <c r="E165" s="355"/>
      <c r="F165" s="355"/>
      <c r="G165" s="355"/>
      <c r="H165" s="355"/>
      <c r="I165" s="355"/>
      <c r="J165" s="355"/>
      <c r="K165" s="228"/>
    </row>
    <row r="166" spans="2:11" s="1" customFormat="1" ht="17.25" customHeight="1">
      <c r="B166" s="227"/>
      <c r="C166" s="248" t="s">
        <v>307</v>
      </c>
      <c r="D166" s="248"/>
      <c r="E166" s="248"/>
      <c r="F166" s="248" t="s">
        <v>308</v>
      </c>
      <c r="G166" s="290"/>
      <c r="H166" s="291" t="s">
        <v>63</v>
      </c>
      <c r="I166" s="291" t="s">
        <v>66</v>
      </c>
      <c r="J166" s="248" t="s">
        <v>309</v>
      </c>
      <c r="K166" s="228"/>
    </row>
    <row r="167" spans="2:11" s="1" customFormat="1" ht="17.25" customHeight="1">
      <c r="B167" s="229"/>
      <c r="C167" s="250" t="s">
        <v>310</v>
      </c>
      <c r="D167" s="250"/>
      <c r="E167" s="250"/>
      <c r="F167" s="251" t="s">
        <v>311</v>
      </c>
      <c r="G167" s="292"/>
      <c r="H167" s="293"/>
      <c r="I167" s="293"/>
      <c r="J167" s="250" t="s">
        <v>312</v>
      </c>
      <c r="K167" s="230"/>
    </row>
    <row r="168" spans="2:11" s="1" customFormat="1" ht="5.25" customHeight="1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pans="2:11" s="1" customFormat="1" ht="15" customHeight="1">
      <c r="B169" s="258"/>
      <c r="C169" s="235" t="s">
        <v>316</v>
      </c>
      <c r="D169" s="235"/>
      <c r="E169" s="235"/>
      <c r="F169" s="256" t="s">
        <v>313</v>
      </c>
      <c r="G169" s="235"/>
      <c r="H169" s="235" t="s">
        <v>353</v>
      </c>
      <c r="I169" s="235" t="s">
        <v>315</v>
      </c>
      <c r="J169" s="235">
        <v>120</v>
      </c>
      <c r="K169" s="281"/>
    </row>
    <row r="170" spans="2:11" s="1" customFormat="1" ht="15" customHeight="1">
      <c r="B170" s="258"/>
      <c r="C170" s="235" t="s">
        <v>362</v>
      </c>
      <c r="D170" s="235"/>
      <c r="E170" s="235"/>
      <c r="F170" s="256" t="s">
        <v>313</v>
      </c>
      <c r="G170" s="235"/>
      <c r="H170" s="235" t="s">
        <v>363</v>
      </c>
      <c r="I170" s="235" t="s">
        <v>315</v>
      </c>
      <c r="J170" s="235" t="s">
        <v>364</v>
      </c>
      <c r="K170" s="281"/>
    </row>
    <row r="171" spans="2:11" s="1" customFormat="1" ht="15" customHeight="1">
      <c r="B171" s="258"/>
      <c r="C171" s="235" t="s">
        <v>261</v>
      </c>
      <c r="D171" s="235"/>
      <c r="E171" s="235"/>
      <c r="F171" s="256" t="s">
        <v>313</v>
      </c>
      <c r="G171" s="235"/>
      <c r="H171" s="235" t="s">
        <v>380</v>
      </c>
      <c r="I171" s="235" t="s">
        <v>315</v>
      </c>
      <c r="J171" s="235" t="s">
        <v>364</v>
      </c>
      <c r="K171" s="281"/>
    </row>
    <row r="172" spans="2:11" s="1" customFormat="1" ht="15" customHeight="1">
      <c r="B172" s="258"/>
      <c r="C172" s="235" t="s">
        <v>318</v>
      </c>
      <c r="D172" s="235"/>
      <c r="E172" s="235"/>
      <c r="F172" s="256" t="s">
        <v>319</v>
      </c>
      <c r="G172" s="235"/>
      <c r="H172" s="235" t="s">
        <v>380</v>
      </c>
      <c r="I172" s="235" t="s">
        <v>315</v>
      </c>
      <c r="J172" s="235">
        <v>50</v>
      </c>
      <c r="K172" s="281"/>
    </row>
    <row r="173" spans="2:11" s="1" customFormat="1" ht="15" customHeight="1">
      <c r="B173" s="258"/>
      <c r="C173" s="235" t="s">
        <v>321</v>
      </c>
      <c r="D173" s="235"/>
      <c r="E173" s="235"/>
      <c r="F173" s="256" t="s">
        <v>313</v>
      </c>
      <c r="G173" s="235"/>
      <c r="H173" s="235" t="s">
        <v>380</v>
      </c>
      <c r="I173" s="235" t="s">
        <v>323</v>
      </c>
      <c r="J173" s="235"/>
      <c r="K173" s="281"/>
    </row>
    <row r="174" spans="2:11" s="1" customFormat="1" ht="15" customHeight="1">
      <c r="B174" s="258"/>
      <c r="C174" s="235" t="s">
        <v>332</v>
      </c>
      <c r="D174" s="235"/>
      <c r="E174" s="235"/>
      <c r="F174" s="256" t="s">
        <v>319</v>
      </c>
      <c r="G174" s="235"/>
      <c r="H174" s="235" t="s">
        <v>380</v>
      </c>
      <c r="I174" s="235" t="s">
        <v>315</v>
      </c>
      <c r="J174" s="235">
        <v>50</v>
      </c>
      <c r="K174" s="281"/>
    </row>
    <row r="175" spans="2:11" s="1" customFormat="1" ht="15" customHeight="1">
      <c r="B175" s="258"/>
      <c r="C175" s="235" t="s">
        <v>340</v>
      </c>
      <c r="D175" s="235"/>
      <c r="E175" s="235"/>
      <c r="F175" s="256" t="s">
        <v>319</v>
      </c>
      <c r="G175" s="235"/>
      <c r="H175" s="235" t="s">
        <v>380</v>
      </c>
      <c r="I175" s="235" t="s">
        <v>315</v>
      </c>
      <c r="J175" s="235">
        <v>50</v>
      </c>
      <c r="K175" s="281"/>
    </row>
    <row r="176" spans="2:11" s="1" customFormat="1" ht="15" customHeight="1">
      <c r="B176" s="258"/>
      <c r="C176" s="235" t="s">
        <v>338</v>
      </c>
      <c r="D176" s="235"/>
      <c r="E176" s="235"/>
      <c r="F176" s="256" t="s">
        <v>319</v>
      </c>
      <c r="G176" s="235"/>
      <c r="H176" s="235" t="s">
        <v>380</v>
      </c>
      <c r="I176" s="235" t="s">
        <v>315</v>
      </c>
      <c r="J176" s="235">
        <v>50</v>
      </c>
      <c r="K176" s="281"/>
    </row>
    <row r="177" spans="2:11" s="1" customFormat="1" ht="15" customHeight="1">
      <c r="B177" s="258"/>
      <c r="C177" s="235" t="s">
        <v>108</v>
      </c>
      <c r="D177" s="235"/>
      <c r="E177" s="235"/>
      <c r="F177" s="256" t="s">
        <v>313</v>
      </c>
      <c r="G177" s="235"/>
      <c r="H177" s="235" t="s">
        <v>381</v>
      </c>
      <c r="I177" s="235" t="s">
        <v>382</v>
      </c>
      <c r="J177" s="235"/>
      <c r="K177" s="281"/>
    </row>
    <row r="178" spans="2:11" s="1" customFormat="1" ht="15" customHeight="1">
      <c r="B178" s="258"/>
      <c r="C178" s="235" t="s">
        <v>66</v>
      </c>
      <c r="D178" s="235"/>
      <c r="E178" s="235"/>
      <c r="F178" s="256" t="s">
        <v>313</v>
      </c>
      <c r="G178" s="235"/>
      <c r="H178" s="235" t="s">
        <v>383</v>
      </c>
      <c r="I178" s="235" t="s">
        <v>384</v>
      </c>
      <c r="J178" s="235">
        <v>1</v>
      </c>
      <c r="K178" s="281"/>
    </row>
    <row r="179" spans="2:11" s="1" customFormat="1" ht="15" customHeight="1">
      <c r="B179" s="258"/>
      <c r="C179" s="235" t="s">
        <v>62</v>
      </c>
      <c r="D179" s="235"/>
      <c r="E179" s="235"/>
      <c r="F179" s="256" t="s">
        <v>313</v>
      </c>
      <c r="G179" s="235"/>
      <c r="H179" s="235" t="s">
        <v>385</v>
      </c>
      <c r="I179" s="235" t="s">
        <v>315</v>
      </c>
      <c r="J179" s="235">
        <v>20</v>
      </c>
      <c r="K179" s="281"/>
    </row>
    <row r="180" spans="2:11" s="1" customFormat="1" ht="15" customHeight="1">
      <c r="B180" s="258"/>
      <c r="C180" s="235" t="s">
        <v>63</v>
      </c>
      <c r="D180" s="235"/>
      <c r="E180" s="235"/>
      <c r="F180" s="256" t="s">
        <v>313</v>
      </c>
      <c r="G180" s="235"/>
      <c r="H180" s="235" t="s">
        <v>386</v>
      </c>
      <c r="I180" s="235" t="s">
        <v>315</v>
      </c>
      <c r="J180" s="235">
        <v>255</v>
      </c>
      <c r="K180" s="281"/>
    </row>
    <row r="181" spans="2:11" s="1" customFormat="1" ht="15" customHeight="1">
      <c r="B181" s="258"/>
      <c r="C181" s="235" t="s">
        <v>109</v>
      </c>
      <c r="D181" s="235"/>
      <c r="E181" s="235"/>
      <c r="F181" s="256" t="s">
        <v>313</v>
      </c>
      <c r="G181" s="235"/>
      <c r="H181" s="235" t="s">
        <v>277</v>
      </c>
      <c r="I181" s="235" t="s">
        <v>315</v>
      </c>
      <c r="J181" s="235">
        <v>10</v>
      </c>
      <c r="K181" s="281"/>
    </row>
    <row r="182" spans="2:11" s="1" customFormat="1" ht="15" customHeight="1">
      <c r="B182" s="258"/>
      <c r="C182" s="235" t="s">
        <v>110</v>
      </c>
      <c r="D182" s="235"/>
      <c r="E182" s="235"/>
      <c r="F182" s="256" t="s">
        <v>313</v>
      </c>
      <c r="G182" s="235"/>
      <c r="H182" s="235" t="s">
        <v>387</v>
      </c>
      <c r="I182" s="235" t="s">
        <v>348</v>
      </c>
      <c r="J182" s="235"/>
      <c r="K182" s="281"/>
    </row>
    <row r="183" spans="2:11" s="1" customFormat="1" ht="15" customHeight="1">
      <c r="B183" s="258"/>
      <c r="C183" s="235" t="s">
        <v>388</v>
      </c>
      <c r="D183" s="235"/>
      <c r="E183" s="235"/>
      <c r="F183" s="256" t="s">
        <v>313</v>
      </c>
      <c r="G183" s="235"/>
      <c r="H183" s="235" t="s">
        <v>389</v>
      </c>
      <c r="I183" s="235" t="s">
        <v>348</v>
      </c>
      <c r="J183" s="235"/>
      <c r="K183" s="281"/>
    </row>
    <row r="184" spans="2:11" s="1" customFormat="1" ht="15" customHeight="1">
      <c r="B184" s="258"/>
      <c r="C184" s="235" t="s">
        <v>377</v>
      </c>
      <c r="D184" s="235"/>
      <c r="E184" s="235"/>
      <c r="F184" s="256" t="s">
        <v>313</v>
      </c>
      <c r="G184" s="235"/>
      <c r="H184" s="235" t="s">
        <v>390</v>
      </c>
      <c r="I184" s="235" t="s">
        <v>348</v>
      </c>
      <c r="J184" s="235"/>
      <c r="K184" s="281"/>
    </row>
    <row r="185" spans="2:11" s="1" customFormat="1" ht="15" customHeight="1">
      <c r="B185" s="258"/>
      <c r="C185" s="235" t="s">
        <v>112</v>
      </c>
      <c r="D185" s="235"/>
      <c r="E185" s="235"/>
      <c r="F185" s="256" t="s">
        <v>319</v>
      </c>
      <c r="G185" s="235"/>
      <c r="H185" s="235" t="s">
        <v>391</v>
      </c>
      <c r="I185" s="235" t="s">
        <v>315</v>
      </c>
      <c r="J185" s="235">
        <v>50</v>
      </c>
      <c r="K185" s="281"/>
    </row>
    <row r="186" spans="2:11" s="1" customFormat="1" ht="15" customHeight="1">
      <c r="B186" s="258"/>
      <c r="C186" s="235" t="s">
        <v>392</v>
      </c>
      <c r="D186" s="235"/>
      <c r="E186" s="235"/>
      <c r="F186" s="256" t="s">
        <v>319</v>
      </c>
      <c r="G186" s="235"/>
      <c r="H186" s="235" t="s">
        <v>393</v>
      </c>
      <c r="I186" s="235" t="s">
        <v>394</v>
      </c>
      <c r="J186" s="235"/>
      <c r="K186" s="281"/>
    </row>
    <row r="187" spans="2:11" s="1" customFormat="1" ht="15" customHeight="1">
      <c r="B187" s="258"/>
      <c r="C187" s="235" t="s">
        <v>395</v>
      </c>
      <c r="D187" s="235"/>
      <c r="E187" s="235"/>
      <c r="F187" s="256" t="s">
        <v>319</v>
      </c>
      <c r="G187" s="235"/>
      <c r="H187" s="235" t="s">
        <v>396</v>
      </c>
      <c r="I187" s="235" t="s">
        <v>394</v>
      </c>
      <c r="J187" s="235"/>
      <c r="K187" s="281"/>
    </row>
    <row r="188" spans="2:11" s="1" customFormat="1" ht="15" customHeight="1">
      <c r="B188" s="258"/>
      <c r="C188" s="235" t="s">
        <v>397</v>
      </c>
      <c r="D188" s="235"/>
      <c r="E188" s="235"/>
      <c r="F188" s="256" t="s">
        <v>319</v>
      </c>
      <c r="G188" s="235"/>
      <c r="H188" s="235" t="s">
        <v>398</v>
      </c>
      <c r="I188" s="235" t="s">
        <v>394</v>
      </c>
      <c r="J188" s="235"/>
      <c r="K188" s="281"/>
    </row>
    <row r="189" spans="2:11" s="1" customFormat="1" ht="15" customHeight="1">
      <c r="B189" s="258"/>
      <c r="C189" s="294" t="s">
        <v>399</v>
      </c>
      <c r="D189" s="235"/>
      <c r="E189" s="235"/>
      <c r="F189" s="256" t="s">
        <v>319</v>
      </c>
      <c r="G189" s="235"/>
      <c r="H189" s="235" t="s">
        <v>400</v>
      </c>
      <c r="I189" s="235" t="s">
        <v>401</v>
      </c>
      <c r="J189" s="295" t="s">
        <v>402</v>
      </c>
      <c r="K189" s="281"/>
    </row>
    <row r="190" spans="2:11" s="1" customFormat="1" ht="15" customHeight="1">
      <c r="B190" s="258"/>
      <c r="C190" s="294" t="s">
        <v>51</v>
      </c>
      <c r="D190" s="235"/>
      <c r="E190" s="235"/>
      <c r="F190" s="256" t="s">
        <v>313</v>
      </c>
      <c r="G190" s="235"/>
      <c r="H190" s="232" t="s">
        <v>403</v>
      </c>
      <c r="I190" s="235" t="s">
        <v>404</v>
      </c>
      <c r="J190" s="235"/>
      <c r="K190" s="281"/>
    </row>
    <row r="191" spans="2:11" s="1" customFormat="1" ht="15" customHeight="1">
      <c r="B191" s="258"/>
      <c r="C191" s="294" t="s">
        <v>405</v>
      </c>
      <c r="D191" s="235"/>
      <c r="E191" s="235"/>
      <c r="F191" s="256" t="s">
        <v>313</v>
      </c>
      <c r="G191" s="235"/>
      <c r="H191" s="235" t="s">
        <v>406</v>
      </c>
      <c r="I191" s="235" t="s">
        <v>348</v>
      </c>
      <c r="J191" s="235"/>
      <c r="K191" s="281"/>
    </row>
    <row r="192" spans="2:11" s="1" customFormat="1" ht="15" customHeight="1">
      <c r="B192" s="258"/>
      <c r="C192" s="294" t="s">
        <v>407</v>
      </c>
      <c r="D192" s="235"/>
      <c r="E192" s="235"/>
      <c r="F192" s="256" t="s">
        <v>313</v>
      </c>
      <c r="G192" s="235"/>
      <c r="H192" s="235" t="s">
        <v>408</v>
      </c>
      <c r="I192" s="235" t="s">
        <v>348</v>
      </c>
      <c r="J192" s="235"/>
      <c r="K192" s="281"/>
    </row>
    <row r="193" spans="2:11" s="1" customFormat="1" ht="15" customHeight="1">
      <c r="B193" s="258"/>
      <c r="C193" s="294" t="s">
        <v>409</v>
      </c>
      <c r="D193" s="235"/>
      <c r="E193" s="235"/>
      <c r="F193" s="256" t="s">
        <v>319</v>
      </c>
      <c r="G193" s="235"/>
      <c r="H193" s="235" t="s">
        <v>410</v>
      </c>
      <c r="I193" s="235" t="s">
        <v>348</v>
      </c>
      <c r="J193" s="235"/>
      <c r="K193" s="281"/>
    </row>
    <row r="194" spans="2:11" s="1" customFormat="1" ht="15" customHeight="1">
      <c r="B194" s="287"/>
      <c r="C194" s="296"/>
      <c r="D194" s="267"/>
      <c r="E194" s="267"/>
      <c r="F194" s="267"/>
      <c r="G194" s="267"/>
      <c r="H194" s="267"/>
      <c r="I194" s="267"/>
      <c r="J194" s="267"/>
      <c r="K194" s="288"/>
    </row>
    <row r="195" spans="2:11" s="1" customFormat="1" ht="18.75" customHeight="1">
      <c r="B195" s="269"/>
      <c r="C195" s="279"/>
      <c r="D195" s="279"/>
      <c r="E195" s="279"/>
      <c r="F195" s="289"/>
      <c r="G195" s="279"/>
      <c r="H195" s="279"/>
      <c r="I195" s="279"/>
      <c r="J195" s="279"/>
      <c r="K195" s="269"/>
    </row>
    <row r="196" spans="2:11" s="1" customFormat="1" ht="18.75" customHeight="1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pans="2:11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2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2.2">
      <c r="B199" s="227"/>
      <c r="C199" s="355" t="s">
        <v>411</v>
      </c>
      <c r="D199" s="355"/>
      <c r="E199" s="355"/>
      <c r="F199" s="355"/>
      <c r="G199" s="355"/>
      <c r="H199" s="355"/>
      <c r="I199" s="355"/>
      <c r="J199" s="355"/>
      <c r="K199" s="228"/>
    </row>
    <row r="200" spans="2:11" s="1" customFormat="1" ht="25.5" customHeight="1">
      <c r="B200" s="227"/>
      <c r="C200" s="297" t="s">
        <v>412</v>
      </c>
      <c r="D200" s="297"/>
      <c r="E200" s="297"/>
      <c r="F200" s="297" t="s">
        <v>413</v>
      </c>
      <c r="G200" s="298"/>
      <c r="H200" s="356" t="s">
        <v>414</v>
      </c>
      <c r="I200" s="356"/>
      <c r="J200" s="356"/>
      <c r="K200" s="228"/>
    </row>
    <row r="201" spans="2:11" s="1" customFormat="1" ht="5.25" customHeight="1">
      <c r="B201" s="258"/>
      <c r="C201" s="253"/>
      <c r="D201" s="253"/>
      <c r="E201" s="253"/>
      <c r="F201" s="253"/>
      <c r="G201" s="279"/>
      <c r="H201" s="253"/>
      <c r="I201" s="253"/>
      <c r="J201" s="253"/>
      <c r="K201" s="281"/>
    </row>
    <row r="202" spans="2:11" s="1" customFormat="1" ht="15" customHeight="1">
      <c r="B202" s="258"/>
      <c r="C202" s="235" t="s">
        <v>404</v>
      </c>
      <c r="D202" s="235"/>
      <c r="E202" s="235"/>
      <c r="F202" s="256" t="s">
        <v>52</v>
      </c>
      <c r="G202" s="235"/>
      <c r="H202" s="357" t="s">
        <v>415</v>
      </c>
      <c r="I202" s="357"/>
      <c r="J202" s="357"/>
      <c r="K202" s="281"/>
    </row>
    <row r="203" spans="2:11" s="1" customFormat="1" ht="15" customHeight="1">
      <c r="B203" s="258"/>
      <c r="C203" s="235"/>
      <c r="D203" s="235"/>
      <c r="E203" s="235"/>
      <c r="F203" s="256" t="s">
        <v>53</v>
      </c>
      <c r="G203" s="235"/>
      <c r="H203" s="357" t="s">
        <v>416</v>
      </c>
      <c r="I203" s="357"/>
      <c r="J203" s="357"/>
      <c r="K203" s="281"/>
    </row>
    <row r="204" spans="2:11" s="1" customFormat="1" ht="15" customHeight="1">
      <c r="B204" s="258"/>
      <c r="C204" s="235"/>
      <c r="D204" s="235"/>
      <c r="E204" s="235"/>
      <c r="F204" s="256" t="s">
        <v>56</v>
      </c>
      <c r="G204" s="235"/>
      <c r="H204" s="357" t="s">
        <v>417</v>
      </c>
      <c r="I204" s="357"/>
      <c r="J204" s="357"/>
      <c r="K204" s="281"/>
    </row>
    <row r="205" spans="2:11" s="1" customFormat="1" ht="15" customHeight="1">
      <c r="B205" s="258"/>
      <c r="C205" s="235"/>
      <c r="D205" s="235"/>
      <c r="E205" s="235"/>
      <c r="F205" s="256" t="s">
        <v>54</v>
      </c>
      <c r="G205" s="235"/>
      <c r="H205" s="357" t="s">
        <v>418</v>
      </c>
      <c r="I205" s="357"/>
      <c r="J205" s="357"/>
      <c r="K205" s="281"/>
    </row>
    <row r="206" spans="2:11" s="1" customFormat="1" ht="15" customHeight="1">
      <c r="B206" s="258"/>
      <c r="C206" s="235"/>
      <c r="D206" s="235"/>
      <c r="E206" s="235"/>
      <c r="F206" s="256" t="s">
        <v>55</v>
      </c>
      <c r="G206" s="235"/>
      <c r="H206" s="357" t="s">
        <v>419</v>
      </c>
      <c r="I206" s="357"/>
      <c r="J206" s="357"/>
      <c r="K206" s="281"/>
    </row>
    <row r="207" spans="2:11" s="1" customFormat="1" ht="15" customHeight="1">
      <c r="B207" s="258"/>
      <c r="C207" s="235"/>
      <c r="D207" s="235"/>
      <c r="E207" s="235"/>
      <c r="F207" s="256"/>
      <c r="G207" s="235"/>
      <c r="H207" s="235"/>
      <c r="I207" s="235"/>
      <c r="J207" s="235"/>
      <c r="K207" s="281"/>
    </row>
    <row r="208" spans="2:11" s="1" customFormat="1" ht="15" customHeight="1">
      <c r="B208" s="258"/>
      <c r="C208" s="235" t="s">
        <v>360</v>
      </c>
      <c r="D208" s="235"/>
      <c r="E208" s="235"/>
      <c r="F208" s="256" t="s">
        <v>252</v>
      </c>
      <c r="G208" s="235"/>
      <c r="H208" s="357" t="s">
        <v>420</v>
      </c>
      <c r="I208" s="357"/>
      <c r="J208" s="357"/>
      <c r="K208" s="281"/>
    </row>
    <row r="209" spans="2:11" s="1" customFormat="1" ht="15" customHeight="1">
      <c r="B209" s="258"/>
      <c r="C209" s="235"/>
      <c r="D209" s="235"/>
      <c r="E209" s="235"/>
      <c r="F209" s="256" t="s">
        <v>88</v>
      </c>
      <c r="G209" s="235"/>
      <c r="H209" s="357" t="s">
        <v>256</v>
      </c>
      <c r="I209" s="357"/>
      <c r="J209" s="357"/>
      <c r="K209" s="281"/>
    </row>
    <row r="210" spans="2:11" s="1" customFormat="1" ht="15" customHeight="1">
      <c r="B210" s="258"/>
      <c r="C210" s="235"/>
      <c r="D210" s="235"/>
      <c r="E210" s="235"/>
      <c r="F210" s="256" t="s">
        <v>254</v>
      </c>
      <c r="G210" s="235"/>
      <c r="H210" s="357" t="s">
        <v>421</v>
      </c>
      <c r="I210" s="357"/>
      <c r="J210" s="357"/>
      <c r="K210" s="281"/>
    </row>
    <row r="211" spans="2:11" s="1" customFormat="1" ht="15" customHeight="1">
      <c r="B211" s="299"/>
      <c r="C211" s="235"/>
      <c r="D211" s="235"/>
      <c r="E211" s="235"/>
      <c r="F211" s="256" t="s">
        <v>257</v>
      </c>
      <c r="G211" s="294"/>
      <c r="H211" s="358" t="s">
        <v>258</v>
      </c>
      <c r="I211" s="358"/>
      <c r="J211" s="358"/>
      <c r="K211" s="300"/>
    </row>
    <row r="212" spans="2:11" s="1" customFormat="1" ht="15" customHeight="1">
      <c r="B212" s="299"/>
      <c r="C212" s="235"/>
      <c r="D212" s="235"/>
      <c r="E212" s="235"/>
      <c r="F212" s="256" t="s">
        <v>259</v>
      </c>
      <c r="G212" s="294"/>
      <c r="H212" s="358" t="s">
        <v>422</v>
      </c>
      <c r="I212" s="358"/>
      <c r="J212" s="358"/>
      <c r="K212" s="300"/>
    </row>
    <row r="213" spans="2:11" s="1" customFormat="1" ht="15" customHeight="1">
      <c r="B213" s="299"/>
      <c r="C213" s="235"/>
      <c r="D213" s="235"/>
      <c r="E213" s="235"/>
      <c r="F213" s="256"/>
      <c r="G213" s="294"/>
      <c r="H213" s="285"/>
      <c r="I213" s="285"/>
      <c r="J213" s="285"/>
      <c r="K213" s="300"/>
    </row>
    <row r="214" spans="2:11" s="1" customFormat="1" ht="15" customHeight="1">
      <c r="B214" s="299"/>
      <c r="C214" s="235" t="s">
        <v>384</v>
      </c>
      <c r="D214" s="235"/>
      <c r="E214" s="235"/>
      <c r="F214" s="256">
        <v>1</v>
      </c>
      <c r="G214" s="294"/>
      <c r="H214" s="358" t="s">
        <v>423</v>
      </c>
      <c r="I214" s="358"/>
      <c r="J214" s="358"/>
      <c r="K214" s="300"/>
    </row>
    <row r="215" spans="2:11" s="1" customFormat="1" ht="15" customHeight="1">
      <c r="B215" s="299"/>
      <c r="C215" s="235"/>
      <c r="D215" s="235"/>
      <c r="E215" s="235"/>
      <c r="F215" s="256">
        <v>2</v>
      </c>
      <c r="G215" s="294"/>
      <c r="H215" s="358" t="s">
        <v>424</v>
      </c>
      <c r="I215" s="358"/>
      <c r="J215" s="358"/>
      <c r="K215" s="300"/>
    </row>
    <row r="216" spans="2:11" s="1" customFormat="1" ht="15" customHeight="1">
      <c r="B216" s="299"/>
      <c r="C216" s="235"/>
      <c r="D216" s="235"/>
      <c r="E216" s="235"/>
      <c r="F216" s="256">
        <v>3</v>
      </c>
      <c r="G216" s="294"/>
      <c r="H216" s="358" t="s">
        <v>425</v>
      </c>
      <c r="I216" s="358"/>
      <c r="J216" s="358"/>
      <c r="K216" s="300"/>
    </row>
    <row r="217" spans="2:11" s="1" customFormat="1" ht="15" customHeight="1">
      <c r="B217" s="299"/>
      <c r="C217" s="235"/>
      <c r="D217" s="235"/>
      <c r="E217" s="235"/>
      <c r="F217" s="256">
        <v>4</v>
      </c>
      <c r="G217" s="294"/>
      <c r="H217" s="358" t="s">
        <v>426</v>
      </c>
      <c r="I217" s="358"/>
      <c r="J217" s="358"/>
      <c r="K217" s="300"/>
    </row>
    <row r="218" spans="2:11" s="1" customFormat="1" ht="12.75" customHeight="1">
      <c r="B218" s="301"/>
      <c r="C218" s="302"/>
      <c r="D218" s="302"/>
      <c r="E218" s="302"/>
      <c r="F218" s="302"/>
      <c r="G218" s="302"/>
      <c r="H218" s="302"/>
      <c r="I218" s="302"/>
      <c r="J218" s="302"/>
      <c r="K218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08 - D.1.8.1. Technologie...</vt:lpstr>
      <vt:lpstr>Pokyny pro vyplnění</vt:lpstr>
      <vt:lpstr>'08 - D.1.8.1. Technologie...'!Názvy_tisku</vt:lpstr>
      <vt:lpstr>'Rekapitulace stavby'!Názvy_tisku</vt:lpstr>
      <vt:lpstr>'08 - D.1.8.1. Technologie...'!Oblast_tisku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Admin</cp:lastModifiedBy>
  <dcterms:created xsi:type="dcterms:W3CDTF">2022-04-21T09:55:59Z</dcterms:created>
  <dcterms:modified xsi:type="dcterms:W3CDTF">2022-04-21T09:57:10Z</dcterms:modified>
</cp:coreProperties>
</file>