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ozakova\Desktop\VZ 2019-2022\VZ MŠ Zahradní\Vyhlášení_30.4.2022\"/>
    </mc:Choice>
  </mc:AlternateContent>
  <bookViews>
    <workbookView xWindow="0" yWindow="0" windowWidth="28800" windowHeight="12435"/>
  </bookViews>
  <sheets>
    <sheet name="Rekapitulace stavby" sheetId="1" r:id="rId1"/>
    <sheet name="1000a - VZDUCHOTECHNIKA" sheetId="2" r:id="rId2"/>
    <sheet name="1000b - ARCHITEKTONICKO-S..." sheetId="3" r:id="rId3"/>
    <sheet name="1000c - ARCHITEKTONICKO-S..." sheetId="4" r:id="rId4"/>
    <sheet name="Snížení energetické - VYT..." sheetId="5" r:id="rId5"/>
    <sheet name="Pokyny pro vyplnění" sheetId="6" r:id="rId6"/>
  </sheets>
  <definedNames>
    <definedName name="_xlnm._FilterDatabase" localSheetId="1" hidden="1">'1000a - VZDUCHOTECHNIKA'!$C$82:$K$145</definedName>
    <definedName name="_xlnm._FilterDatabase" localSheetId="2" hidden="1">'1000b - ARCHITEKTONICKO-S...'!$C$99:$K$186</definedName>
    <definedName name="_xlnm._FilterDatabase" localSheetId="3" hidden="1">'1000c - ARCHITEKTONICKO-S...'!$C$91:$K$178</definedName>
    <definedName name="_xlnm._FilterDatabase" localSheetId="4" hidden="1">'Snížení energetické - VYT...'!$C$82:$K$110</definedName>
    <definedName name="_xlnm.Print_Titles" localSheetId="1">'1000a - VZDUCHOTECHNIKA'!$82:$82</definedName>
    <definedName name="_xlnm.Print_Titles" localSheetId="2">'1000b - ARCHITEKTONICKO-S...'!$99:$99</definedName>
    <definedName name="_xlnm.Print_Titles" localSheetId="3">'1000c - ARCHITEKTONICKO-S...'!$91:$91</definedName>
    <definedName name="_xlnm.Print_Titles" localSheetId="0">'Rekapitulace stavby'!$52:$52</definedName>
    <definedName name="_xlnm.Print_Titles" localSheetId="4">'Snížení energetické - VYT...'!$82:$82</definedName>
    <definedName name="_xlnm.Print_Area" localSheetId="1">'1000a - VZDUCHOTECHNIKA'!$C$4:$J$39,'1000a - VZDUCHOTECHNIKA'!$C$45:$J$64,'1000a - VZDUCHOTECHNIKA'!$C$70:$K$145</definedName>
    <definedName name="_xlnm.Print_Area" localSheetId="2">'1000b - ARCHITEKTONICKO-S...'!$C$4:$J$39,'1000b - ARCHITEKTONICKO-S...'!$C$45:$J$81,'1000b - ARCHITEKTONICKO-S...'!$C$87:$K$186</definedName>
    <definedName name="_xlnm.Print_Area" localSheetId="3">'1000c - ARCHITEKTONICKO-S...'!$C$4:$J$39,'1000c - ARCHITEKTONICKO-S...'!$C$45:$J$73,'1000c - ARCHITEKTONICKO-S...'!$C$79:$K$178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4">'Snížení energetické - VYT...'!$C$4:$J$39,'Snížení energetické - VYT...'!$C$45:$J$64,'Snížení energetické - VYT...'!$C$70:$K$110</definedName>
  </definedNames>
  <calcPr calcId="152511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109" i="5"/>
  <c r="BH109" i="5"/>
  <c r="BG109" i="5"/>
  <c r="BF109" i="5"/>
  <c r="T109" i="5"/>
  <c r="T108" i="5"/>
  <c r="R109" i="5"/>
  <c r="R108" i="5" s="1"/>
  <c r="P109" i="5"/>
  <c r="P108" i="5" s="1"/>
  <c r="BI107" i="5"/>
  <c r="BH107" i="5"/>
  <c r="BG107" i="5"/>
  <c r="BF107" i="5"/>
  <c r="T107" i="5"/>
  <c r="T106" i="5" s="1"/>
  <c r="R107" i="5"/>
  <c r="R106" i="5" s="1"/>
  <c r="P107" i="5"/>
  <c r="P106" i="5" s="1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/>
  <c r="J17" i="5"/>
  <c r="J12" i="5"/>
  <c r="J77" i="5" s="1"/>
  <c r="E7" i="5"/>
  <c r="E73" i="5" s="1"/>
  <c r="J37" i="4"/>
  <c r="J36" i="4"/>
  <c r="AY57" i="1"/>
  <c r="J35" i="4"/>
  <c r="AX57" i="1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T167" i="4"/>
  <c r="R168" i="4"/>
  <c r="R167" i="4"/>
  <c r="P168" i="4"/>
  <c r="P167" i="4"/>
  <c r="BI166" i="4"/>
  <c r="BH166" i="4"/>
  <c r="BG166" i="4"/>
  <c r="BF166" i="4"/>
  <c r="T166" i="4"/>
  <c r="T165" i="4"/>
  <c r="R166" i="4"/>
  <c r="R165" i="4"/>
  <c r="P166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T142" i="4" s="1"/>
  <c r="R143" i="4"/>
  <c r="R142" i="4" s="1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4" i="4"/>
  <c r="BH94" i="4"/>
  <c r="BG94" i="4"/>
  <c r="BF94" i="4"/>
  <c r="T94" i="4"/>
  <c r="T93" i="4" s="1"/>
  <c r="R94" i="4"/>
  <c r="R93" i="4" s="1"/>
  <c r="P94" i="4"/>
  <c r="P93" i="4" s="1"/>
  <c r="J89" i="4"/>
  <c r="J88" i="4"/>
  <c r="F88" i="4"/>
  <c r="F86" i="4"/>
  <c r="E84" i="4"/>
  <c r="J55" i="4"/>
  <c r="J54" i="4"/>
  <c r="F54" i="4"/>
  <c r="F52" i="4"/>
  <c r="E50" i="4"/>
  <c r="J18" i="4"/>
  <c r="E18" i="4"/>
  <c r="F89" i="4"/>
  <c r="J17" i="4"/>
  <c r="J12" i="4"/>
  <c r="J52" i="4" s="1"/>
  <c r="E7" i="4"/>
  <c r="E82" i="4" s="1"/>
  <c r="J37" i="3"/>
  <c r="J36" i="3"/>
  <c r="AY56" i="1"/>
  <c r="J35" i="3"/>
  <c r="AX56" i="1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T171" i="3" s="1"/>
  <c r="R172" i="3"/>
  <c r="R171" i="3" s="1"/>
  <c r="P172" i="3"/>
  <c r="P171" i="3" s="1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T159" i="3"/>
  <c r="R160" i="3"/>
  <c r="R159" i="3"/>
  <c r="P160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 s="1"/>
  <c r="R150" i="3"/>
  <c r="R149" i="3" s="1"/>
  <c r="P150" i="3"/>
  <c r="P149" i="3" s="1"/>
  <c r="BI148" i="3"/>
  <c r="BH148" i="3"/>
  <c r="BG148" i="3"/>
  <c r="BF148" i="3"/>
  <c r="T148" i="3"/>
  <c r="T147" i="3" s="1"/>
  <c r="R148" i="3"/>
  <c r="R147" i="3" s="1"/>
  <c r="P148" i="3"/>
  <c r="P147" i="3" s="1"/>
  <c r="BI146" i="3"/>
  <c r="BH146" i="3"/>
  <c r="BG146" i="3"/>
  <c r="BF146" i="3"/>
  <c r="T146" i="3"/>
  <c r="T145" i="3" s="1"/>
  <c r="R146" i="3"/>
  <c r="R145" i="3" s="1"/>
  <c r="P146" i="3"/>
  <c r="P145" i="3" s="1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T129" i="3"/>
  <c r="R130" i="3"/>
  <c r="R129" i="3"/>
  <c r="P130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T107" i="3" s="1"/>
  <c r="R108" i="3"/>
  <c r="R107" i="3" s="1"/>
  <c r="P108" i="3"/>
  <c r="P107" i="3" s="1"/>
  <c r="BI106" i="3"/>
  <c r="BH106" i="3"/>
  <c r="BG106" i="3"/>
  <c r="BF106" i="3"/>
  <c r="T106" i="3"/>
  <c r="T105" i="3" s="1"/>
  <c r="R106" i="3"/>
  <c r="R105" i="3" s="1"/>
  <c r="P106" i="3"/>
  <c r="P105" i="3" s="1"/>
  <c r="BI104" i="3"/>
  <c r="BH104" i="3"/>
  <c r="BG104" i="3"/>
  <c r="BF104" i="3"/>
  <c r="T104" i="3"/>
  <c r="T103" i="3" s="1"/>
  <c r="R104" i="3"/>
  <c r="R103" i="3" s="1"/>
  <c r="P104" i="3"/>
  <c r="P103" i="3" s="1"/>
  <c r="BI102" i="3"/>
  <c r="BH102" i="3"/>
  <c r="BG102" i="3"/>
  <c r="BF102" i="3"/>
  <c r="T102" i="3"/>
  <c r="T101" i="3" s="1"/>
  <c r="R102" i="3"/>
  <c r="R101" i="3" s="1"/>
  <c r="P102" i="3"/>
  <c r="P101" i="3" s="1"/>
  <c r="J97" i="3"/>
  <c r="J96" i="3"/>
  <c r="F96" i="3"/>
  <c r="F94" i="3"/>
  <c r="E92" i="3"/>
  <c r="J55" i="3"/>
  <c r="J54" i="3"/>
  <c r="F54" i="3"/>
  <c r="F52" i="3"/>
  <c r="E50" i="3"/>
  <c r="J18" i="3"/>
  <c r="E18" i="3"/>
  <c r="F97" i="3"/>
  <c r="J17" i="3"/>
  <c r="J12" i="3"/>
  <c r="J94" i="3" s="1"/>
  <c r="E7" i="3"/>
  <c r="E48" i="3" s="1"/>
  <c r="J37" i="2"/>
  <c r="J36" i="2"/>
  <c r="AY55" i="1"/>
  <c r="J35" i="2"/>
  <c r="AX55" i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J80" i="2"/>
  <c r="J79" i="2"/>
  <c r="F79" i="2"/>
  <c r="F77" i="2"/>
  <c r="E75" i="2"/>
  <c r="J55" i="2"/>
  <c r="J54" i="2"/>
  <c r="F54" i="2"/>
  <c r="F52" i="2"/>
  <c r="E50" i="2"/>
  <c r="J18" i="2"/>
  <c r="E18" i="2"/>
  <c r="F55" i="2"/>
  <c r="J17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BK144" i="2"/>
  <c r="BK115" i="2"/>
  <c r="J145" i="2"/>
  <c r="BK122" i="2"/>
  <c r="BK125" i="2"/>
  <c r="J101" i="2"/>
  <c r="J108" i="2"/>
  <c r="J180" i="3"/>
  <c r="J128" i="3"/>
  <c r="BK108" i="3"/>
  <c r="BK146" i="3"/>
  <c r="J106" i="3"/>
  <c r="J137" i="3"/>
  <c r="J175" i="3"/>
  <c r="J135" i="3"/>
  <c r="BK178" i="4"/>
  <c r="BK158" i="4"/>
  <c r="J131" i="4"/>
  <c r="J94" i="4"/>
  <c r="BK141" i="4"/>
  <c r="BK163" i="4"/>
  <c r="BK139" i="4"/>
  <c r="J107" i="4"/>
  <c r="J134" i="4"/>
  <c r="BK105" i="4"/>
  <c r="J104" i="5"/>
  <c r="J87" i="5"/>
  <c r="BK121" i="2"/>
  <c r="J144" i="2"/>
  <c r="BK120" i="2"/>
  <c r="J117" i="2"/>
  <c r="BK89" i="2"/>
  <c r="J100" i="2"/>
  <c r="BK165" i="3"/>
  <c r="BK112" i="3"/>
  <c r="BK156" i="3"/>
  <c r="J154" i="3"/>
  <c r="BK127" i="3"/>
  <c r="BK180" i="3"/>
  <c r="J153" i="3"/>
  <c r="J120" i="3"/>
  <c r="J166" i="4"/>
  <c r="BK140" i="4"/>
  <c r="BK119" i="4"/>
  <c r="J152" i="4"/>
  <c r="J117" i="4"/>
  <c r="J130" i="4"/>
  <c r="BK106" i="4"/>
  <c r="J132" i="4"/>
  <c r="J97" i="4"/>
  <c r="J94" i="5"/>
  <c r="J97" i="5"/>
  <c r="BK142" i="2"/>
  <c r="BK117" i="2"/>
  <c r="J142" i="2"/>
  <c r="J118" i="2"/>
  <c r="BK93" i="2"/>
  <c r="J99" i="2"/>
  <c r="BK105" i="2"/>
  <c r="AS54" i="1"/>
  <c r="J134" i="3"/>
  <c r="J108" i="3"/>
  <c r="BK181" i="3"/>
  <c r="J156" i="3"/>
  <c r="BK106" i="3"/>
  <c r="J154" i="4"/>
  <c r="BK128" i="4"/>
  <c r="J112" i="4"/>
  <c r="J115" i="4"/>
  <c r="BK155" i="4"/>
  <c r="J114" i="4"/>
  <c r="J105" i="4"/>
  <c r="BK172" i="4"/>
  <c r="J126" i="4"/>
  <c r="J103" i="4"/>
  <c r="BK107" i="5"/>
  <c r="BK89" i="5"/>
  <c r="J125" i="2"/>
  <c r="BK97" i="2"/>
  <c r="BK131" i="2"/>
  <c r="J102" i="2"/>
  <c r="J109" i="2"/>
  <c r="BK184" i="3"/>
  <c r="BK138" i="3"/>
  <c r="BK118" i="3"/>
  <c r="BK170" i="3"/>
  <c r="BK152" i="3"/>
  <c r="J181" i="3"/>
  <c r="J166" i="3"/>
  <c r="J146" i="3"/>
  <c r="J138" i="3"/>
  <c r="J113" i="3"/>
  <c r="J163" i="4"/>
  <c r="J145" i="4"/>
  <c r="J173" i="4"/>
  <c r="BK116" i="4"/>
  <c r="J158" i="4"/>
  <c r="J127" i="4"/>
  <c r="BK176" i="4"/>
  <c r="BK135" i="4"/>
  <c r="J122" i="4"/>
  <c r="BK95" i="5"/>
  <c r="BK90" i="5"/>
  <c r="BK126" i="2"/>
  <c r="J98" i="2"/>
  <c r="J129" i="2"/>
  <c r="BK107" i="2"/>
  <c r="BK106" i="2"/>
  <c r="BK101" i="2"/>
  <c r="BK137" i="3"/>
  <c r="BK114" i="3"/>
  <c r="J157" i="3"/>
  <c r="J112" i="3"/>
  <c r="J148" i="3"/>
  <c r="J114" i="3"/>
  <c r="BK154" i="3"/>
  <c r="J116" i="3"/>
  <c r="J164" i="4"/>
  <c r="BK138" i="4"/>
  <c r="J109" i="4"/>
  <c r="BK150" i="4"/>
  <c r="BK151" i="4"/>
  <c r="J111" i="4"/>
  <c r="BK148" i="4"/>
  <c r="BK103" i="5"/>
  <c r="BK145" i="2"/>
  <c r="BK124" i="2"/>
  <c r="BK88" i="2"/>
  <c r="BK127" i="2"/>
  <c r="J89" i="2"/>
  <c r="BK102" i="2"/>
  <c r="J95" i="2"/>
  <c r="J182" i="3"/>
  <c r="BK133" i="3"/>
  <c r="J172" i="3"/>
  <c r="J127" i="3"/>
  <c r="J165" i="3"/>
  <c r="J102" i="3"/>
  <c r="J158" i="3"/>
  <c r="J115" i="3"/>
  <c r="BK159" i="4"/>
  <c r="BK132" i="4"/>
  <c r="J171" i="4"/>
  <c r="BK160" i="4"/>
  <c r="BK143" i="4"/>
  <c r="BK103" i="4"/>
  <c r="J149" i="4"/>
  <c r="BK110" i="4"/>
  <c r="J139" i="4"/>
  <c r="J107" i="5"/>
  <c r="BK109" i="5"/>
  <c r="J92" i="5"/>
  <c r="BK123" i="2"/>
  <c r="BK85" i="2"/>
  <c r="J123" i="2"/>
  <c r="BK110" i="2"/>
  <c r="BK103" i="2"/>
  <c r="BK116" i="2"/>
  <c r="J93" i="2"/>
  <c r="J130" i="3"/>
  <c r="J186" i="3"/>
  <c r="BK153" i="3"/>
  <c r="J141" i="3"/>
  <c r="BK116" i="3"/>
  <c r="BK172" i="3"/>
  <c r="BK142" i="3"/>
  <c r="BK117" i="3"/>
  <c r="BK166" i="4"/>
  <c r="J121" i="4"/>
  <c r="J108" i="4"/>
  <c r="J156" i="4"/>
  <c r="J136" i="4"/>
  <c r="J96" i="4"/>
  <c r="BK145" i="4"/>
  <c r="J133" i="4"/>
  <c r="J103" i="5"/>
  <c r="J109" i="5"/>
  <c r="BK86" i="5"/>
  <c r="J99" i="5"/>
  <c r="J141" i="2"/>
  <c r="J114" i="2"/>
  <c r="J115" i="2"/>
  <c r="J121" i="2"/>
  <c r="BK108" i="2"/>
  <c r="BK94" i="2"/>
  <c r="BK104" i="2"/>
  <c r="J168" i="3"/>
  <c r="BK141" i="3"/>
  <c r="J126" i="3"/>
  <c r="BK104" i="3"/>
  <c r="J185" i="3"/>
  <c r="J174" i="3"/>
  <c r="J155" i="3"/>
  <c r="BK169" i="3"/>
  <c r="BK148" i="3"/>
  <c r="J119" i="3"/>
  <c r="J168" i="4"/>
  <c r="BK117" i="4"/>
  <c r="BK100" i="4"/>
  <c r="J155" i="4"/>
  <c r="BK107" i="4"/>
  <c r="J140" i="4"/>
  <c r="BK108" i="4"/>
  <c r="J119" i="4"/>
  <c r="J98" i="4"/>
  <c r="J95" i="5"/>
  <c r="BK105" i="5"/>
  <c r="BK98" i="5"/>
  <c r="BK133" i="2"/>
  <c r="J122" i="2"/>
  <c r="BK141" i="2"/>
  <c r="BK95" i="2"/>
  <c r="BK112" i="2"/>
  <c r="BK118" i="2"/>
  <c r="J86" i="2"/>
  <c r="J152" i="3"/>
  <c r="BK175" i="3"/>
  <c r="BK132" i="3"/>
  <c r="BK162" i="3"/>
  <c r="J125" i="3"/>
  <c r="J160" i="3"/>
  <c r="BK124" i="3"/>
  <c r="J176" i="4"/>
  <c r="J146" i="4"/>
  <c r="BK122" i="4"/>
  <c r="J170" i="4"/>
  <c r="BK118" i="4"/>
  <c r="J160" i="4"/>
  <c r="J129" i="4"/>
  <c r="J174" i="4"/>
  <c r="BK129" i="4"/>
  <c r="J101" i="4"/>
  <c r="J98" i="5"/>
  <c r="J85" i="5"/>
  <c r="BK104" i="5"/>
  <c r="J93" i="5"/>
  <c r="J131" i="2"/>
  <c r="BK99" i="2"/>
  <c r="J133" i="2"/>
  <c r="BK98" i="2"/>
  <c r="J107" i="2"/>
  <c r="J106" i="2"/>
  <c r="J178" i="3"/>
  <c r="J122" i="3"/>
  <c r="J162" i="3"/>
  <c r="J121" i="3"/>
  <c r="J143" i="3"/>
  <c r="J110" i="3"/>
  <c r="J170" i="3"/>
  <c r="BK143" i="3"/>
  <c r="J178" i="4"/>
  <c r="J153" i="4"/>
  <c r="BK124" i="4"/>
  <c r="BK111" i="4"/>
  <c r="BK134" i="4"/>
  <c r="BK154" i="4"/>
  <c r="BK125" i="4"/>
  <c r="BK171" i="4"/>
  <c r="BK121" i="4"/>
  <c r="BK99" i="5"/>
  <c r="J89" i="5"/>
  <c r="BK87" i="5"/>
  <c r="J138" i="2"/>
  <c r="J110" i="2"/>
  <c r="BK138" i="2"/>
  <c r="BK100" i="2"/>
  <c r="J88" i="2"/>
  <c r="J97" i="2"/>
  <c r="BK135" i="3"/>
  <c r="BK111" i="3"/>
  <c r="BK166" i="3"/>
  <c r="J144" i="3"/>
  <c r="BK113" i="3"/>
  <c r="BK134" i="3"/>
  <c r="BK102" i="3"/>
  <c r="BK168" i="3"/>
  <c r="BK130" i="3"/>
  <c r="J161" i="4"/>
  <c r="J141" i="4"/>
  <c r="BK164" i="4"/>
  <c r="BK149" i="4"/>
  <c r="J125" i="4"/>
  <c r="BK161" i="4"/>
  <c r="J135" i="4"/>
  <c r="BK109" i="4"/>
  <c r="BK88" i="5"/>
  <c r="BK92" i="5"/>
  <c r="BK94" i="5"/>
  <c r="BK136" i="2"/>
  <c r="J103" i="2"/>
  <c r="J143" i="2"/>
  <c r="J126" i="2"/>
  <c r="J105" i="2"/>
  <c r="J85" i="2"/>
  <c r="BK96" i="2"/>
  <c r="BK179" i="3"/>
  <c r="J132" i="3"/>
  <c r="BK110" i="3"/>
  <c r="J118" i="3"/>
  <c r="J104" i="3"/>
  <c r="J179" i="3"/>
  <c r="BK126" i="3"/>
  <c r="BK185" i="3"/>
  <c r="BK157" i="3"/>
  <c r="BK125" i="3"/>
  <c r="J177" i="4"/>
  <c r="BK156" i="4"/>
  <c r="BK136" i="4"/>
  <c r="J110" i="4"/>
  <c r="BK162" i="4"/>
  <c r="BK126" i="4"/>
  <c r="J162" i="4"/>
  <c r="BK153" i="4"/>
  <c r="BK112" i="4"/>
  <c r="BK94" i="4"/>
  <c r="J86" i="5"/>
  <c r="J91" i="5"/>
  <c r="J88" i="5"/>
  <c r="J140" i="2"/>
  <c r="J104" i="2"/>
  <c r="J136" i="2"/>
  <c r="BK114" i="2"/>
  <c r="BK119" i="2"/>
  <c r="BK91" i="2"/>
  <c r="J94" i="2"/>
  <c r="J176" i="3"/>
  <c r="BK120" i="3"/>
  <c r="J169" i="3"/>
  <c r="BK122" i="3"/>
  <c r="J142" i="3"/>
  <c r="BK186" i="3"/>
  <c r="BK144" i="3"/>
  <c r="BK121" i="3"/>
  <c r="BK170" i="4"/>
  <c r="BK152" i="4"/>
  <c r="BK114" i="4"/>
  <c r="J157" i="4"/>
  <c r="BK113" i="4"/>
  <c r="BK157" i="4"/>
  <c r="J124" i="4"/>
  <c r="BK101" i="4"/>
  <c r="BK120" i="4"/>
  <c r="BK96" i="4"/>
  <c r="J90" i="5"/>
  <c r="BK139" i="2"/>
  <c r="BK111" i="2"/>
  <c r="BK140" i="2"/>
  <c r="BK109" i="2"/>
  <c r="J111" i="2"/>
  <c r="J112" i="2"/>
  <c r="BK90" i="2"/>
  <c r="BK140" i="3"/>
  <c r="J184" i="3"/>
  <c r="J150" i="3"/>
  <c r="J111" i="3"/>
  <c r="J117" i="3"/>
  <c r="BK128" i="3"/>
  <c r="J172" i="4"/>
  <c r="J148" i="4"/>
  <c r="BK115" i="4"/>
  <c r="BK97" i="4"/>
  <c r="J159" i="4"/>
  <c r="J138" i="4"/>
  <c r="BK98" i="4"/>
  <c r="J116" i="4"/>
  <c r="J105" i="5"/>
  <c r="BK91" i="5"/>
  <c r="BK85" i="5"/>
  <c r="J127" i="2"/>
  <c r="J96" i="2"/>
  <c r="BK129" i="2"/>
  <c r="J113" i="2"/>
  <c r="J124" i="2"/>
  <c r="J116" i="2"/>
  <c r="J163" i="3"/>
  <c r="BK119" i="3"/>
  <c r="BK174" i="3"/>
  <c r="BK155" i="3"/>
  <c r="J124" i="3"/>
  <c r="BK163" i="3"/>
  <c r="BK150" i="3"/>
  <c r="J123" i="3"/>
  <c r="BK174" i="4"/>
  <c r="J150" i="4"/>
  <c r="BK133" i="4"/>
  <c r="J118" i="4"/>
  <c r="BK177" i="4"/>
  <c r="J128" i="4"/>
  <c r="J100" i="4"/>
  <c r="J143" i="4"/>
  <c r="J106" i="4"/>
  <c r="BK97" i="5"/>
  <c r="J101" i="5"/>
  <c r="BK143" i="2"/>
  <c r="J120" i="2"/>
  <c r="BK86" i="2"/>
  <c r="J139" i="2"/>
  <c r="J119" i="2"/>
  <c r="J90" i="2"/>
  <c r="BK113" i="2"/>
  <c r="J91" i="2"/>
  <c r="BK158" i="3"/>
  <c r="BK123" i="3"/>
  <c r="BK182" i="3"/>
  <c r="BK160" i="3"/>
  <c r="J133" i="3"/>
  <c r="BK178" i="3"/>
  <c r="J140" i="3"/>
  <c r="BK115" i="3"/>
  <c r="BK176" i="3"/>
  <c r="BK173" i="4"/>
  <c r="J151" i="4"/>
  <c r="BK127" i="4"/>
  <c r="J120" i="4"/>
  <c r="J113" i="4"/>
  <c r="BK146" i="4"/>
  <c r="BK131" i="4"/>
  <c r="J104" i="4"/>
  <c r="BK168" i="4"/>
  <c r="BK130" i="4"/>
  <c r="BK104" i="4"/>
  <c r="BK101" i="5"/>
  <c r="BK93" i="5"/>
  <c r="BK84" i="2" l="1"/>
  <c r="J84" i="2"/>
  <c r="J60" i="2" s="1"/>
  <c r="BK87" i="2"/>
  <c r="J87" i="2" s="1"/>
  <c r="J61" i="2" s="1"/>
  <c r="BK128" i="2"/>
  <c r="J128" i="2"/>
  <c r="J62" i="2" s="1"/>
  <c r="BK135" i="2"/>
  <c r="J135" i="2" s="1"/>
  <c r="J63" i="2" s="1"/>
  <c r="P109" i="3"/>
  <c r="BK131" i="3"/>
  <c r="J131" i="3" s="1"/>
  <c r="J66" i="3" s="1"/>
  <c r="P136" i="3"/>
  <c r="T139" i="3"/>
  <c r="P151" i="3"/>
  <c r="R161" i="3"/>
  <c r="T164" i="3"/>
  <c r="R167" i="3"/>
  <c r="P173" i="3"/>
  <c r="P177" i="3"/>
  <c r="P183" i="3"/>
  <c r="BK95" i="4"/>
  <c r="J95" i="4" s="1"/>
  <c r="J61" i="4" s="1"/>
  <c r="BK99" i="4"/>
  <c r="J99" i="4"/>
  <c r="J62" i="4" s="1"/>
  <c r="BK102" i="4"/>
  <c r="J102" i="4" s="1"/>
  <c r="J63" i="4" s="1"/>
  <c r="BK123" i="4"/>
  <c r="J123" i="4"/>
  <c r="J64" i="4" s="1"/>
  <c r="BK137" i="4"/>
  <c r="J137" i="4" s="1"/>
  <c r="J65" i="4" s="1"/>
  <c r="P144" i="4"/>
  <c r="T147" i="4"/>
  <c r="T169" i="4"/>
  <c r="T175" i="4"/>
  <c r="R84" i="5"/>
  <c r="T84" i="2"/>
  <c r="P87" i="2"/>
  <c r="P128" i="2"/>
  <c r="P135" i="2"/>
  <c r="BK109" i="3"/>
  <c r="J109" i="3" s="1"/>
  <c r="J64" i="3" s="1"/>
  <c r="R131" i="3"/>
  <c r="R136" i="3"/>
  <c r="R139" i="3"/>
  <c r="T151" i="3"/>
  <c r="T161" i="3"/>
  <c r="R164" i="3"/>
  <c r="T167" i="3"/>
  <c r="BK173" i="3"/>
  <c r="J173" i="3" s="1"/>
  <c r="J78" i="3" s="1"/>
  <c r="BK177" i="3"/>
  <c r="J177" i="3"/>
  <c r="J79" i="3" s="1"/>
  <c r="BK183" i="3"/>
  <c r="J183" i="3" s="1"/>
  <c r="J80" i="3" s="1"/>
  <c r="T95" i="4"/>
  <c r="T99" i="4"/>
  <c r="R102" i="4"/>
  <c r="T123" i="4"/>
  <c r="R137" i="4"/>
  <c r="BK144" i="4"/>
  <c r="J144" i="4" s="1"/>
  <c r="J67" i="4" s="1"/>
  <c r="BK147" i="4"/>
  <c r="J147" i="4"/>
  <c r="J68" i="4" s="1"/>
  <c r="BK169" i="4"/>
  <c r="J169" i="4" s="1"/>
  <c r="J71" i="4" s="1"/>
  <c r="BK175" i="4"/>
  <c r="J175" i="4"/>
  <c r="J72" i="4" s="1"/>
  <c r="T84" i="5"/>
  <c r="R84" i="2"/>
  <c r="R87" i="2"/>
  <c r="R128" i="2"/>
  <c r="R135" i="2"/>
  <c r="T109" i="3"/>
  <c r="T131" i="3"/>
  <c r="T136" i="3"/>
  <c r="P139" i="3"/>
  <c r="BK151" i="3"/>
  <c r="J151" i="3"/>
  <c r="J72" i="3" s="1"/>
  <c r="BK161" i="3"/>
  <c r="J161" i="3" s="1"/>
  <c r="J74" i="3" s="1"/>
  <c r="BK164" i="3"/>
  <c r="J164" i="3"/>
  <c r="J75" i="3" s="1"/>
  <c r="BK167" i="3"/>
  <c r="J167" i="3" s="1"/>
  <c r="J76" i="3" s="1"/>
  <c r="R173" i="3"/>
  <c r="T177" i="3"/>
  <c r="T183" i="3"/>
  <c r="P95" i="4"/>
  <c r="P99" i="4"/>
  <c r="T102" i="4"/>
  <c r="P123" i="4"/>
  <c r="T137" i="4"/>
  <c r="R144" i="4"/>
  <c r="P147" i="4"/>
  <c r="P169" i="4"/>
  <c r="R175" i="4"/>
  <c r="P96" i="5"/>
  <c r="P84" i="2"/>
  <c r="P83" i="2" s="1"/>
  <c r="AU55" i="1" s="1"/>
  <c r="T87" i="2"/>
  <c r="T128" i="2"/>
  <c r="T135" i="2"/>
  <c r="R109" i="3"/>
  <c r="P131" i="3"/>
  <c r="BK136" i="3"/>
  <c r="J136" i="3" s="1"/>
  <c r="J67" i="3" s="1"/>
  <c r="BK139" i="3"/>
  <c r="J139" i="3"/>
  <c r="J68" i="3" s="1"/>
  <c r="R151" i="3"/>
  <c r="P161" i="3"/>
  <c r="P164" i="3"/>
  <c r="P167" i="3"/>
  <c r="T173" i="3"/>
  <c r="R177" i="3"/>
  <c r="R183" i="3"/>
  <c r="R95" i="4"/>
  <c r="R99" i="4"/>
  <c r="P102" i="4"/>
  <c r="R123" i="4"/>
  <c r="P137" i="4"/>
  <c r="T144" i="4"/>
  <c r="R147" i="4"/>
  <c r="R169" i="4"/>
  <c r="P175" i="4"/>
  <c r="BK84" i="5"/>
  <c r="J84" i="5" s="1"/>
  <c r="J60" i="5" s="1"/>
  <c r="P84" i="5"/>
  <c r="P83" i="5"/>
  <c r="AU58" i="1" s="1"/>
  <c r="BK96" i="5"/>
  <c r="J96" i="5" s="1"/>
  <c r="J61" i="5" s="1"/>
  <c r="R96" i="5"/>
  <c r="T96" i="5"/>
  <c r="BK142" i="4"/>
  <c r="J142" i="4"/>
  <c r="J66" i="4" s="1"/>
  <c r="BK105" i="3"/>
  <c r="J105" i="3" s="1"/>
  <c r="J62" i="3" s="1"/>
  <c r="BK129" i="3"/>
  <c r="J129" i="3"/>
  <c r="J65" i="3" s="1"/>
  <c r="BK93" i="4"/>
  <c r="J93" i="4" s="1"/>
  <c r="J60" i="4" s="1"/>
  <c r="BK101" i="3"/>
  <c r="J101" i="3"/>
  <c r="J60" i="3" s="1"/>
  <c r="BK103" i="3"/>
  <c r="J103" i="3" s="1"/>
  <c r="J61" i="3" s="1"/>
  <c r="BK107" i="3"/>
  <c r="J107" i="3"/>
  <c r="J63" i="3" s="1"/>
  <c r="BK159" i="3"/>
  <c r="J159" i="3" s="1"/>
  <c r="J73" i="3" s="1"/>
  <c r="BK171" i="3"/>
  <c r="J171" i="3"/>
  <c r="J77" i="3" s="1"/>
  <c r="BK165" i="4"/>
  <c r="J165" i="4" s="1"/>
  <c r="J69" i="4" s="1"/>
  <c r="BK167" i="4"/>
  <c r="J167" i="4"/>
  <c r="J70" i="4" s="1"/>
  <c r="BK145" i="3"/>
  <c r="J145" i="3" s="1"/>
  <c r="J69" i="3" s="1"/>
  <c r="BK147" i="3"/>
  <c r="J147" i="3"/>
  <c r="J70" i="3" s="1"/>
  <c r="BK149" i="3"/>
  <c r="J149" i="3" s="1"/>
  <c r="J71" i="3" s="1"/>
  <c r="BK106" i="5"/>
  <c r="J106" i="5"/>
  <c r="J62" i="5" s="1"/>
  <c r="BK108" i="5"/>
  <c r="J108" i="5" s="1"/>
  <c r="J63" i="5" s="1"/>
  <c r="E48" i="5"/>
  <c r="J52" i="5"/>
  <c r="BE88" i="5"/>
  <c r="BE90" i="5"/>
  <c r="BE94" i="5"/>
  <c r="F80" i="5"/>
  <c r="BE91" i="5"/>
  <c r="BE93" i="5"/>
  <c r="BE99" i="5"/>
  <c r="BE101" i="5"/>
  <c r="BE105" i="5"/>
  <c r="BE85" i="5"/>
  <c r="BE87" i="5"/>
  <c r="BE89" i="5"/>
  <c r="BE97" i="5"/>
  <c r="BE98" i="5"/>
  <c r="BE86" i="5"/>
  <c r="BE92" i="5"/>
  <c r="BE95" i="5"/>
  <c r="BE103" i="5"/>
  <c r="BE104" i="5"/>
  <c r="BE107" i="5"/>
  <c r="BE109" i="5"/>
  <c r="BE109" i="4"/>
  <c r="BE111" i="4"/>
  <c r="BE114" i="4"/>
  <c r="BE117" i="4"/>
  <c r="BE127" i="4"/>
  <c r="BE138" i="4"/>
  <c r="BE139" i="4"/>
  <c r="BE140" i="4"/>
  <c r="BE143" i="4"/>
  <c r="BE145" i="4"/>
  <c r="BE149" i="4"/>
  <c r="F55" i="4"/>
  <c r="BE94" i="4"/>
  <c r="BE101" i="4"/>
  <c r="BE107" i="4"/>
  <c r="BE110" i="4"/>
  <c r="BE115" i="4"/>
  <c r="BE116" i="4"/>
  <c r="BE118" i="4"/>
  <c r="BE119" i="4"/>
  <c r="BE132" i="4"/>
  <c r="BE135" i="4"/>
  <c r="BE136" i="4"/>
  <c r="BE141" i="4"/>
  <c r="BE146" i="4"/>
  <c r="BE152" i="4"/>
  <c r="BE153" i="4"/>
  <c r="BE154" i="4"/>
  <c r="BE156" i="4"/>
  <c r="BE160" i="4"/>
  <c r="J86" i="4"/>
  <c r="BE96" i="4"/>
  <c r="BE97" i="4"/>
  <c r="BE98" i="4"/>
  <c r="BE100" i="4"/>
  <c r="BE105" i="4"/>
  <c r="BE108" i="4"/>
  <c r="BE112" i="4"/>
  <c r="BE113" i="4"/>
  <c r="BE120" i="4"/>
  <c r="BE121" i="4"/>
  <c r="BE122" i="4"/>
  <c r="BE125" i="4"/>
  <c r="BE128" i="4"/>
  <c r="BE130" i="4"/>
  <c r="BE131" i="4"/>
  <c r="BE133" i="4"/>
  <c r="BE155" i="4"/>
  <c r="BE157" i="4"/>
  <c r="BE159" i="4"/>
  <c r="BE163" i="4"/>
  <c r="BE164" i="4"/>
  <c r="BE174" i="4"/>
  <c r="E48" i="4"/>
  <c r="BE103" i="4"/>
  <c r="BE104" i="4"/>
  <c r="BE106" i="4"/>
  <c r="BE124" i="4"/>
  <c r="BE126" i="4"/>
  <c r="BE129" i="4"/>
  <c r="BE134" i="4"/>
  <c r="BE148" i="4"/>
  <c r="BE150" i="4"/>
  <c r="BE151" i="4"/>
  <c r="BE158" i="4"/>
  <c r="BE161" i="4"/>
  <c r="BE162" i="4"/>
  <c r="BE166" i="4"/>
  <c r="BE168" i="4"/>
  <c r="BE170" i="4"/>
  <c r="BE171" i="4"/>
  <c r="BE172" i="4"/>
  <c r="BE173" i="4"/>
  <c r="BE176" i="4"/>
  <c r="BE177" i="4"/>
  <c r="BE178" i="4"/>
  <c r="BE108" i="3"/>
  <c r="BE110" i="3"/>
  <c r="BE113" i="3"/>
  <c r="BE122" i="3"/>
  <c r="BE132" i="3"/>
  <c r="BE133" i="3"/>
  <c r="BE140" i="3"/>
  <c r="BE163" i="3"/>
  <c r="BE178" i="3"/>
  <c r="BE182" i="3"/>
  <c r="J52" i="3"/>
  <c r="F55" i="3"/>
  <c r="E90" i="3"/>
  <c r="BE111" i="3"/>
  <c r="BE112" i="3"/>
  <c r="BE118" i="3"/>
  <c r="BE119" i="3"/>
  <c r="BE121" i="3"/>
  <c r="BE123" i="3"/>
  <c r="BE124" i="3"/>
  <c r="BE128" i="3"/>
  <c r="BE155" i="3"/>
  <c r="BE156" i="3"/>
  <c r="BE157" i="3"/>
  <c r="BE158" i="3"/>
  <c r="BE166" i="3"/>
  <c r="BE170" i="3"/>
  <c r="BE174" i="3"/>
  <c r="BE180" i="3"/>
  <c r="BE184" i="3"/>
  <c r="BE104" i="3"/>
  <c r="BE114" i="3"/>
  <c r="BE115" i="3"/>
  <c r="BE120" i="3"/>
  <c r="BE130" i="3"/>
  <c r="BE134" i="3"/>
  <c r="BE135" i="3"/>
  <c r="BE137" i="3"/>
  <c r="BE138" i="3"/>
  <c r="BE141" i="3"/>
  <c r="BE146" i="3"/>
  <c r="BE153" i="3"/>
  <c r="BE176" i="3"/>
  <c r="BE179" i="3"/>
  <c r="BE102" i="3"/>
  <c r="BE106" i="3"/>
  <c r="BE116" i="3"/>
  <c r="BE117" i="3"/>
  <c r="BE125" i="3"/>
  <c r="BE126" i="3"/>
  <c r="BE127" i="3"/>
  <c r="BE142" i="3"/>
  <c r="BE143" i="3"/>
  <c r="BE144" i="3"/>
  <c r="BE148" i="3"/>
  <c r="BE150" i="3"/>
  <c r="BE152" i="3"/>
  <c r="BE154" i="3"/>
  <c r="BE160" i="3"/>
  <c r="BE162" i="3"/>
  <c r="BE165" i="3"/>
  <c r="BE168" i="3"/>
  <c r="BE169" i="3"/>
  <c r="BE172" i="3"/>
  <c r="BE175" i="3"/>
  <c r="BE181" i="3"/>
  <c r="BE185" i="3"/>
  <c r="BE186" i="3"/>
  <c r="E48" i="2"/>
  <c r="F80" i="2"/>
  <c r="BE88" i="2"/>
  <c r="BE93" i="2"/>
  <c r="BE102" i="2"/>
  <c r="BE106" i="2"/>
  <c r="BE109" i="2"/>
  <c r="BE110" i="2"/>
  <c r="BE117" i="2"/>
  <c r="J52" i="2"/>
  <c r="BE86" i="2"/>
  <c r="BE91" i="2"/>
  <c r="BE94" i="2"/>
  <c r="BE95" i="2"/>
  <c r="BE96" i="2"/>
  <c r="BE97" i="2"/>
  <c r="BE112" i="2"/>
  <c r="BE116" i="2"/>
  <c r="BE118" i="2"/>
  <c r="BE120" i="2"/>
  <c r="BE121" i="2"/>
  <c r="BE125" i="2"/>
  <c r="BE126" i="2"/>
  <c r="BE85" i="2"/>
  <c r="BE98" i="2"/>
  <c r="BE99" i="2"/>
  <c r="BE101" i="2"/>
  <c r="BE103" i="2"/>
  <c r="BE104" i="2"/>
  <c r="BE111" i="2"/>
  <c r="BE114" i="2"/>
  <c r="BE115" i="2"/>
  <c r="BE119" i="2"/>
  <c r="BE123" i="2"/>
  <c r="BE124" i="2"/>
  <c r="BE133" i="2"/>
  <c r="BE136" i="2"/>
  <c r="BE139" i="2"/>
  <c r="BE141" i="2"/>
  <c r="BE142" i="2"/>
  <c r="BE89" i="2"/>
  <c r="BE90" i="2"/>
  <c r="BE100" i="2"/>
  <c r="BE105" i="2"/>
  <c r="BE107" i="2"/>
  <c r="BE108" i="2"/>
  <c r="BE113" i="2"/>
  <c r="BE122" i="2"/>
  <c r="BE127" i="2"/>
  <c r="BE129" i="2"/>
  <c r="BE131" i="2"/>
  <c r="BE138" i="2"/>
  <c r="BE140" i="2"/>
  <c r="BE143" i="2"/>
  <c r="BE144" i="2"/>
  <c r="BE145" i="2"/>
  <c r="F36" i="4"/>
  <c r="BC57" i="1" s="1"/>
  <c r="F34" i="3"/>
  <c r="BA56" i="1" s="1"/>
  <c r="J34" i="5"/>
  <c r="AW58" i="1" s="1"/>
  <c r="J34" i="3"/>
  <c r="AW56" i="1" s="1"/>
  <c r="F35" i="4"/>
  <c r="BB57" i="1" s="1"/>
  <c r="F34" i="2"/>
  <c r="BA55" i="1" s="1"/>
  <c r="F37" i="5"/>
  <c r="BD58" i="1" s="1"/>
  <c r="F36" i="3"/>
  <c r="BC56" i="1" s="1"/>
  <c r="J34" i="2"/>
  <c r="AW55" i="1" s="1"/>
  <c r="F37" i="4"/>
  <c r="BD57" i="1" s="1"/>
  <c r="F35" i="3"/>
  <c r="BB56" i="1" s="1"/>
  <c r="F36" i="2"/>
  <c r="BC55" i="1" s="1"/>
  <c r="J34" i="4"/>
  <c r="AW57" i="1" s="1"/>
  <c r="F36" i="5"/>
  <c r="BC58" i="1" s="1"/>
  <c r="F37" i="3"/>
  <c r="BD56" i="1"/>
  <c r="F34" i="4"/>
  <c r="BA57" i="1"/>
  <c r="F35" i="2"/>
  <c r="BB55" i="1"/>
  <c r="F34" i="5"/>
  <c r="BA58" i="1"/>
  <c r="F37" i="2"/>
  <c r="BD55" i="1"/>
  <c r="F35" i="5"/>
  <c r="BB58" i="1"/>
  <c r="BK83" i="2" l="1"/>
  <c r="J83" i="2" s="1"/>
  <c r="J30" i="2" s="1"/>
  <c r="T100" i="3"/>
  <c r="R92" i="4"/>
  <c r="T92" i="4"/>
  <c r="R100" i="3"/>
  <c r="P92" i="4"/>
  <c r="AU57" i="1" s="1"/>
  <c r="P100" i="3"/>
  <c r="AU56" i="1" s="1"/>
  <c r="AU54" i="1" s="1"/>
  <c r="T83" i="5"/>
  <c r="R83" i="5"/>
  <c r="R83" i="2"/>
  <c r="T83" i="2"/>
  <c r="BK92" i="4"/>
  <c r="J92" i="4" s="1"/>
  <c r="J59" i="4" s="1"/>
  <c r="BK83" i="5"/>
  <c r="J83" i="5"/>
  <c r="J59" i="5" s="1"/>
  <c r="BK100" i="3"/>
  <c r="J100" i="3" s="1"/>
  <c r="J30" i="3" s="1"/>
  <c r="AG56" i="1" s="1"/>
  <c r="AG55" i="1"/>
  <c r="AN55" i="1" s="1"/>
  <c r="J59" i="2"/>
  <c r="F33" i="3"/>
  <c r="AZ56" i="1" s="1"/>
  <c r="J33" i="2"/>
  <c r="AV55" i="1" s="1"/>
  <c r="AT55" i="1" s="1"/>
  <c r="F33" i="5"/>
  <c r="AZ58" i="1" s="1"/>
  <c r="BD54" i="1"/>
  <c r="W33" i="1" s="1"/>
  <c r="BA54" i="1"/>
  <c r="W30" i="1" s="1"/>
  <c r="F33" i="4"/>
  <c r="AZ57" i="1" s="1"/>
  <c r="J33" i="5"/>
  <c r="AV58" i="1"/>
  <c r="AT58" i="1" s="1"/>
  <c r="BC54" i="1"/>
  <c r="AY54" i="1" s="1"/>
  <c r="BB54" i="1"/>
  <c r="W31" i="1" s="1"/>
  <c r="F33" i="2"/>
  <c r="AZ55" i="1" s="1"/>
  <c r="J33" i="3"/>
  <c r="AV56" i="1" s="1"/>
  <c r="AT56" i="1" s="1"/>
  <c r="J33" i="4"/>
  <c r="AV57" i="1" s="1"/>
  <c r="AT57" i="1" s="1"/>
  <c r="AN56" i="1" l="1"/>
  <c r="J59" i="3"/>
  <c r="J39" i="3"/>
  <c r="J39" i="2"/>
  <c r="J30" i="4"/>
  <c r="AG57" i="1" s="1"/>
  <c r="W32" i="1"/>
  <c r="AZ54" i="1"/>
  <c r="W29" i="1" s="1"/>
  <c r="J30" i="5"/>
  <c r="AG58" i="1"/>
  <c r="AW54" i="1"/>
  <c r="AK30" i="1" s="1"/>
  <c r="AX54" i="1"/>
  <c r="J39" i="5" l="1"/>
  <c r="J39" i="4"/>
  <c r="AN58" i="1"/>
  <c r="AN57" i="1"/>
  <c r="AV54" i="1"/>
  <c r="AK29" i="1" s="1"/>
  <c r="AG54" i="1"/>
  <c r="AK26" i="1"/>
  <c r="AK35" i="1" l="1"/>
  <c r="AT54" i="1"/>
  <c r="AN54" i="1" l="1"/>
</calcChain>
</file>

<file path=xl/sharedStrings.xml><?xml version="1.0" encoding="utf-8"?>
<sst xmlns="http://schemas.openxmlformats.org/spreadsheetml/2006/main" count="4552" uniqueCount="911">
  <si>
    <t>Export Komplet</t>
  </si>
  <si>
    <t>VZ</t>
  </si>
  <si>
    <t>2.0</t>
  </si>
  <si>
    <t>ZAMOK</t>
  </si>
  <si>
    <t>False</t>
  </si>
  <si>
    <t>{4fd2254f-9350-48fc-9623-1c2439351e42}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</si>
  <si>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</si>
  <si>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</si>
  <si>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</si>
  <si>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</si>
  <si>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</si>
  <si>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</si>
  <si>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</si>
  <si>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</si>
  <si>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</si>
  <si>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</si>
  <si>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</si>
  <si>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budovy MŠ Zahradní</t>
  </si>
  <si>
    <t>KSO:</t>
  </si>
  <si>
    <t>801 31</t>
  </si>
  <si>
    <t>CC-CZ:</t>
  </si>
  <si>
    <t/>
  </si>
  <si>
    <t>Místo:</t>
  </si>
  <si>
    <t>Chomutov</t>
  </si>
  <si>
    <t>Datum:</t>
  </si>
  <si>
    <t>19. 11. 2021</t>
  </si>
  <si>
    <t>Zadavatel:</t>
  </si>
  <si>
    <t>IČ:</t>
  </si>
  <si>
    <t>00261891</t>
  </si>
  <si>
    <t>Statutární město Chomutov</t>
  </si>
  <si>
    <t>DIČ:</t>
  </si>
  <si>
    <t>CZ00261891</t>
  </si>
  <si>
    <t>Uchazeč:</t>
  </si>
  <si>
    <t>Vyplň údaj</t>
  </si>
  <si>
    <t>Projektant:</t>
  </si>
  <si>
    <t>62757296</t>
  </si>
  <si>
    <t>Kamila Možná</t>
  </si>
  <si>
    <t>True</t>
  </si>
  <si>
    <t>Zpracovatel:</t>
  </si>
  <si>
    <t>Ing. Radek Fokt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</si>
  <si>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</si>
  <si>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</si>
  <si>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</si>
  <si>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</si>
  <si>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</si>
  <si>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</si>
  <si>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</si>
  <si>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</si>
  <si>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</si>
  <si>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</si>
  <si>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</si>
  <si>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</si>
  <si>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</si>
  <si>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</si>
  <si>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</si>
  <si>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</si>
  <si>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</si>
  <si>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</si>
  <si>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</si>
  <si>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</si>
  <si>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</si>
  <si>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</si>
  <si>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</si>
  <si>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</si>
  <si>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</si>
  <si>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</si>
  <si>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</si>
  <si>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</si>
  <si>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</si>
  <si>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</si>
  <si>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</si>
  <si>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</si>
  <si>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</si>
  <si>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</si>
  <si>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</si>
  <si>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</si>
  <si>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</si>
  <si>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</si>
  <si>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</si>
  <si>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</si>
  <si>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</si>
  <si>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1000a</t>
  </si>
  <si>
    <t>VZDUCHOTECHNIKA</t>
  </si>
  <si>
    <t>STA</t>
  </si>
  <si>
    <t>1</t>
  </si>
  <si>
    <t>{d016f16c-8143-485b-bf59-a75ef70ad6c9}</t>
  </si>
  <si>
    <t>8013112</t>
  </si>
  <si>
    <t>2</t>
  </si>
  <si>
    <t>1000b</t>
  </si>
  <si>
    <t>ARCHITEKTONICKO-STAVEBNÍ ŘEŠENÍ</t>
  </si>
  <si>
    <t>{768f3e18-bab4-4106-897a-849eb366b545}</t>
  </si>
  <si>
    <t>1000c</t>
  </si>
  <si>
    <t>ARCHITEKTONICKO-STAVEBNÍ ŘEŠENÍ - ZELENÁ STŘECHA</t>
  </si>
  <si>
    <t>{866d7691-6906-457d-884c-18d6113dca02}</t>
  </si>
  <si>
    <t>Snížení energetické</t>
  </si>
  <si>
    <t>VYTÁPĚNÍ</t>
  </si>
  <si>
    <t>{8f05e35b-7a41-4da6-9f33-ea51ac716c17}</t>
  </si>
  <si>
    <t>KRYCÍ LIST SOUPISU PRACÍ</t>
  </si>
  <si>
    <t>Objekt:</t>
  </si>
  <si>
    <t>1000a - VZDUCHOTECHNIKA</t>
  </si>
  <si>
    <t>REKAPITULACE ČLENĚNÍ SOUPISU PRACÍ</t>
  </si>
  <si>
    <t>Kód dílu - Popis</t>
  </si>
  <si>
    <t>Cena celkem [CZK]</t>
  </si>
  <si>
    <t>-1</t>
  </si>
  <si>
    <t>713 - Izolace tepelné</t>
  </si>
  <si>
    <t>728 - Vzduchotechnika</t>
  </si>
  <si>
    <t>90 - Hodinové zúčtovací sazby (HZS)</t>
  </si>
  <si>
    <t>97 - Prorážení otvorů a ostatní bourací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</si>
  <si>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</si>
  <si>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</si>
  <si>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</si>
  <si>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</si>
  <si>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</si>
  <si>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</si>
  <si>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</si>
  <si>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</si>
  <si>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</si>
  <si>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</si>
  <si>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</si>
  <si>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</si>
  <si>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</si>
  <si>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713</t>
  </si>
  <si>
    <t>Izolace tepelné</t>
  </si>
  <si>
    <t>ROZPOCET</t>
  </si>
  <si>
    <t>K</t>
  </si>
  <si>
    <t>713411121R00</t>
  </si>
  <si>
    <t>Montáž izolace tepelná potrubí samolepící</t>
  </si>
  <si>
    <t>m2</t>
  </si>
  <si>
    <t>RTS I / 2020</t>
  </si>
  <si>
    <t>16</t>
  </si>
  <si>
    <t>M</t>
  </si>
  <si>
    <t>283753531</t>
  </si>
  <si>
    <t>Mirelon pás izolační samolepící tl. 20 mm šířka 1000 mm</t>
  </si>
  <si>
    <t>m</t>
  </si>
  <si>
    <t>32</t>
  </si>
  <si>
    <t>4</t>
  </si>
  <si>
    <t>728</t>
  </si>
  <si>
    <t>Vzduchotechnika</t>
  </si>
  <si>
    <t>3</t>
  </si>
  <si>
    <t>728613218R00</t>
  </si>
  <si>
    <t>Mtž kompaktní vzduchotechnické jednotky podstropní</t>
  </si>
  <si>
    <t>kus</t>
  </si>
  <si>
    <t>6</t>
  </si>
  <si>
    <t>AT728001001</t>
  </si>
  <si>
    <t>Vzduchotechnická jednotka kompkatní 1.1.a + 1.1.b, vč. MaR, popis viz TZ</t>
  </si>
  <si>
    <t>8</t>
  </si>
  <si>
    <t>5</t>
  </si>
  <si>
    <t>AT728001002</t>
  </si>
  <si>
    <t>Vzduchotechnická jednotka kompkatní 1.1.c, vč. MaR, popis viz TZ</t>
  </si>
  <si>
    <t>10</t>
  </si>
  <si>
    <t>728411721R00</t>
  </si>
  <si>
    <t>Montáž vyústě textilní průměr do d 200 mm</t>
  </si>
  <si>
    <t>12</t>
  </si>
  <si>
    <t>P</t>
  </si>
  <si>
    <t>Poznámka k položce:_x000D_
20 kusů</t>
  </si>
  <si>
    <t>7</t>
  </si>
  <si>
    <t>PŘ728001003</t>
  </si>
  <si>
    <t>Vyústka textilní, kruhová, l=3m, d160mm</t>
  </si>
  <si>
    <t>14</t>
  </si>
  <si>
    <t>PŘ728001004</t>
  </si>
  <si>
    <t>Vyústka textilní, kruhová, l=5m, d=200mm</t>
  </si>
  <si>
    <t>9</t>
  </si>
  <si>
    <t>728312122R00</t>
  </si>
  <si>
    <t>Montáž tlumiče kruhového do d 200 mm</t>
  </si>
  <si>
    <t>18</t>
  </si>
  <si>
    <t>PR460100100IM</t>
  </si>
  <si>
    <t>Tlumič hluku pro kruhová potrubí, d200mm, l=900mm</t>
  </si>
  <si>
    <t>20</t>
  </si>
  <si>
    <t>11</t>
  </si>
  <si>
    <t>728312123R00</t>
  </si>
  <si>
    <t>Montáž tlumiče kruhového do d 300 mm</t>
  </si>
  <si>
    <t>22</t>
  </si>
  <si>
    <t>PR460100110IM</t>
  </si>
  <si>
    <t>Tlumič hluku pro kruhová potrubí, d250mm, l=600mm</t>
  </si>
  <si>
    <t>24</t>
  </si>
  <si>
    <t>13</t>
  </si>
  <si>
    <t>PR460100120IM</t>
  </si>
  <si>
    <t>Tlumič hluku pro kruhová potrubí, d250mm, l=900mm</t>
  </si>
  <si>
    <t>26</t>
  </si>
  <si>
    <t>728314121R00</t>
  </si>
  <si>
    <t>Montáž protidešť. žaluzie kruhové do d 300 mm</t>
  </si>
  <si>
    <t>28</t>
  </si>
  <si>
    <t>SP485100020IM</t>
  </si>
  <si>
    <t>Protidešťová žaluzie plastová d200</t>
  </si>
  <si>
    <t>30</t>
  </si>
  <si>
    <t>728314122R00</t>
  </si>
  <si>
    <t>Montáž protidešť. žaluzie kruhové do d 400 mm</t>
  </si>
  <si>
    <t>17</t>
  </si>
  <si>
    <t>SP485100035IM</t>
  </si>
  <si>
    <t>Protidešťová žaluzie plastová, d315</t>
  </si>
  <si>
    <t>34</t>
  </si>
  <si>
    <t>728212413R00</t>
  </si>
  <si>
    <t>Montáž klapky plechové kruhové do d 300 mm</t>
  </si>
  <si>
    <t>36</t>
  </si>
  <si>
    <t>19</t>
  </si>
  <si>
    <t>PR550100070IM</t>
  </si>
  <si>
    <t>Zpětná klapka púro kruhová potrubí, motýlková s pružinou, d250</t>
  </si>
  <si>
    <t>38</t>
  </si>
  <si>
    <t>728212412R00</t>
  </si>
  <si>
    <t>Montáž klapky plechové kruhové do d 200 mm</t>
  </si>
  <si>
    <t>40</t>
  </si>
  <si>
    <t>PR420100080IM</t>
  </si>
  <si>
    <t>Regulační klapka pro kruhová potrubí, d200</t>
  </si>
  <si>
    <t>42</t>
  </si>
  <si>
    <t>PR420100060IM</t>
  </si>
  <si>
    <t>Regulační klapka pro kruhová potrubí, d160</t>
  </si>
  <si>
    <t>44</t>
  </si>
  <si>
    <t>23</t>
  </si>
  <si>
    <t>728413522R00</t>
  </si>
  <si>
    <t>Montáž talířového ventilu kruhového do d 200 mm</t>
  </si>
  <si>
    <t>46</t>
  </si>
  <si>
    <t>UCK500200342IM</t>
  </si>
  <si>
    <t>Talířový ventil nerezový, d125</t>
  </si>
  <si>
    <t>48</t>
  </si>
  <si>
    <t>25</t>
  </si>
  <si>
    <t>728411312R00</t>
  </si>
  <si>
    <t>Montáž vyústě čtyřhranné do 0,08 m2</t>
  </si>
  <si>
    <t>50</t>
  </si>
  <si>
    <t>42972670185</t>
  </si>
  <si>
    <t>Vyústka pro kruh.potrubí, 200x75 mm, s regulací, průtok 70-135 m3/h</t>
  </si>
  <si>
    <t>52</t>
  </si>
  <si>
    <t>27</t>
  </si>
  <si>
    <t>728415111R00</t>
  </si>
  <si>
    <t>Montáž mřížky větrací nebo ventilační dveřní do 0,04 m2</t>
  </si>
  <si>
    <t>54</t>
  </si>
  <si>
    <t>RF550100020IM</t>
  </si>
  <si>
    <t>Dveřní mřížka 450x85 mm</t>
  </si>
  <si>
    <t>56</t>
  </si>
  <si>
    <t>29</t>
  </si>
  <si>
    <t>728212714R00</t>
  </si>
  <si>
    <t>Montáž střišky nebo hlavice plech.kruh.do d 400 mm</t>
  </si>
  <si>
    <t>58</t>
  </si>
  <si>
    <t>TV170100110IM</t>
  </si>
  <si>
    <t>Výfuková hlavice d315mm</t>
  </si>
  <si>
    <t>60</t>
  </si>
  <si>
    <t>31</t>
  </si>
  <si>
    <t>728212712R00</t>
  </si>
  <si>
    <t>Montáž střišky nebo hlavice plech.kruh.do d 200 mm</t>
  </si>
  <si>
    <t>62</t>
  </si>
  <si>
    <t>TV170100070IM</t>
  </si>
  <si>
    <t>Výfuková hlavice d200mm</t>
  </si>
  <si>
    <t>64</t>
  </si>
  <si>
    <t>33</t>
  </si>
  <si>
    <t>728112112R00</t>
  </si>
  <si>
    <t>Montáž potrubí plechového kruhového do d 200 mm</t>
  </si>
  <si>
    <t>66</t>
  </si>
  <si>
    <t>42981162</t>
  </si>
  <si>
    <t>Potrubí SPIRO d125 mm, vč. tvarovek</t>
  </si>
  <si>
    <t>68</t>
  </si>
  <si>
    <t>35</t>
  </si>
  <si>
    <t>42981164</t>
  </si>
  <si>
    <t>Potrubí SPIRO d160 mm, vč. tvarovek</t>
  </si>
  <si>
    <t>70</t>
  </si>
  <si>
    <t>42981166</t>
  </si>
  <si>
    <t>Potrubí SPIRO d200 mm, vč. tvarovek</t>
  </si>
  <si>
    <t>72</t>
  </si>
  <si>
    <t>37</t>
  </si>
  <si>
    <t>728112113R00</t>
  </si>
  <si>
    <t>Montáž potrubí plechového kruhového do d 300 mm</t>
  </si>
  <si>
    <t>74</t>
  </si>
  <si>
    <t>42981168</t>
  </si>
  <si>
    <t>Potrubí SPIRO d250 mm, vč. tvarovek</t>
  </si>
  <si>
    <t>76</t>
  </si>
  <si>
    <t>39</t>
  </si>
  <si>
    <t>728112114R00</t>
  </si>
  <si>
    <t>Montáž potrubí plechového kruhového do d 400 mm</t>
  </si>
  <si>
    <t>78</t>
  </si>
  <si>
    <t>42981170</t>
  </si>
  <si>
    <t>Potrubí SPIRO d315 mm, vč. tvarovek</t>
  </si>
  <si>
    <t>80</t>
  </si>
  <si>
    <t>41</t>
  </si>
  <si>
    <t>998725101R00</t>
  </si>
  <si>
    <t>Přesun hmot pro vzduchotechniku, výšky do 6 m</t>
  </si>
  <si>
    <t>t</t>
  </si>
  <si>
    <t>82</t>
  </si>
  <si>
    <t>90</t>
  </si>
  <si>
    <t>Hodinové zúčtovací sazby (HZS)</t>
  </si>
  <si>
    <t>900      R02</t>
  </si>
  <si>
    <t>HZS - demontáž stávající vzduchotechniky ve vybraných místnostech - viz popis na výkrese</t>
  </si>
  <si>
    <t>h</t>
  </si>
  <si>
    <t>84</t>
  </si>
  <si>
    <t>Poznámka k položce:_x000D_
stavební dělník v tarifní třídě 5</t>
  </si>
  <si>
    <t>43</t>
  </si>
  <si>
    <t>904      R01</t>
  </si>
  <si>
    <t>Hzs-zkousky v ramci montaz.praci - zaregulování a naprogramování větracích jednotek</t>
  </si>
  <si>
    <t>86</t>
  </si>
  <si>
    <t>Poznámka k položce:_x000D_
Komplexni vyzkouseni</t>
  </si>
  <si>
    <t>900      RT4</t>
  </si>
  <si>
    <t>HZS - zaškolení obsluhy</t>
  </si>
  <si>
    <t>88</t>
  </si>
  <si>
    <t>Poznámka k položce:_x000D_
Práce v tarifní třídě 7</t>
  </si>
  <si>
    <t>97</t>
  </si>
  <si>
    <t>Prorážení otvorů a ostatní bourací práce</t>
  </si>
  <si>
    <t>45</t>
  </si>
  <si>
    <t>971081321R00</t>
  </si>
  <si>
    <t>Vybourání otvorů příčky deskové 0,09 m2, tl. 10cm</t>
  </si>
  <si>
    <t>Poznámka k položce:_x000D_
vybourání meziokenní výplně</t>
  </si>
  <si>
    <t>971033331R00</t>
  </si>
  <si>
    <t>Vybourání otv. zeď cihel. pl.0,09 m2, tl.15cm, MVC</t>
  </si>
  <si>
    <t>92</t>
  </si>
  <si>
    <t>47</t>
  </si>
  <si>
    <t>972054241R00</t>
  </si>
  <si>
    <t>Vybourání otv. stropy ŽB pl. 0,09 m2, tl. 15 cm</t>
  </si>
  <si>
    <t>94</t>
  </si>
  <si>
    <t>979082111R00</t>
  </si>
  <si>
    <t>Vnitrostaveništní doprava suti do 10 m</t>
  </si>
  <si>
    <t>96</t>
  </si>
  <si>
    <t>49</t>
  </si>
  <si>
    <t>979082121R00</t>
  </si>
  <si>
    <t>Příplatek k vnitrost. dopravě suti za dalších 5 m</t>
  </si>
  <si>
    <t>98</t>
  </si>
  <si>
    <t>979011111R00</t>
  </si>
  <si>
    <t>Svislá doprava suti a vybour. hmot za 2.NP a 1.PP</t>
  </si>
  <si>
    <t>100</t>
  </si>
  <si>
    <t>51</t>
  </si>
  <si>
    <t>979081111R00</t>
  </si>
  <si>
    <t>Odvoz suti a vybour. hmot na skládku do 1 km</t>
  </si>
  <si>
    <t>102</t>
  </si>
  <si>
    <t>979081121R00</t>
  </si>
  <si>
    <t>Příplatek k odvozu za každý další 1 km</t>
  </si>
  <si>
    <t>104</t>
  </si>
  <si>
    <t>53</t>
  </si>
  <si>
    <t>979990101R00</t>
  </si>
  <si>
    <t>Poplatek za sklád.suti-směs bet.a cihel do 30x30cm</t>
  </si>
  <si>
    <t>106</t>
  </si>
  <si>
    <t>1000b - ARCHITEKTONICKO-STAVEBNÍ ŘEŠENÍ</t>
  </si>
  <si>
    <t>0 - Všeobecné konstrukce a práce</t>
  </si>
  <si>
    <t>11 - Přípravné a přidružené práce</t>
  </si>
  <si>
    <t>18 - Povrchové úpravy terénu</t>
  </si>
  <si>
    <t>34 - Stěny a příčky</t>
  </si>
  <si>
    <t>62 - Úprava povrchů vnější</t>
  </si>
  <si>
    <t>63 - Podlahy a podlahové konstrukce</t>
  </si>
  <si>
    <t>764 - Konstrukce klempířské</t>
  </si>
  <si>
    <t>766 - Konstrukce truhlářské</t>
  </si>
  <si>
    <t>767 - Konstrukce doplňkové stavební (zámečnické)</t>
  </si>
  <si>
    <t>771 - Podlahy z dlaždic</t>
  </si>
  <si>
    <t>784 - Malby</t>
  </si>
  <si>
    <t>786 - Čalounické úpravy</t>
  </si>
  <si>
    <t>94 - Lešení a stavební výtahy</t>
  </si>
  <si>
    <t>95 - Různé dokončovací konstrukce a práce na pozemních stavbách</t>
  </si>
  <si>
    <t>96 - Bourání konstrukcí</t>
  </si>
  <si>
    <t>968 - vybourání otvorových výplní</t>
  </si>
  <si>
    <t>H99 - Ostatní přesuny hmot</t>
  </si>
  <si>
    <t>M46 - Průrazy</t>
  </si>
  <si>
    <t>S - Přesuny sutí</t>
  </si>
  <si>
    <t>012VD - vrn</t>
  </si>
  <si>
    <t>Všeobecné konstrukce a práce</t>
  </si>
  <si>
    <t>001111131VD</t>
  </si>
  <si>
    <t>Zpětné osazení prvků na fasádě včetně úpravy uchycení</t>
  </si>
  <si>
    <t>kompl</t>
  </si>
  <si>
    <t>Přípravné a přidružené práce</t>
  </si>
  <si>
    <t>113107100RA0</t>
  </si>
  <si>
    <t>Odstranění bet.chodníčku vč. podkladu</t>
  </si>
  <si>
    <t>Povrchové úpravy terénu</t>
  </si>
  <si>
    <t>180400010RA0</t>
  </si>
  <si>
    <t>Založení trávníku lučního v rovině s dodáním osiva</t>
  </si>
  <si>
    <t>Stěny a příčky</t>
  </si>
  <si>
    <t>342280060RAA</t>
  </si>
  <si>
    <t>Podhled zavěšený z desek sádrokartonových</t>
  </si>
  <si>
    <t>Úprava povrchů vnější</t>
  </si>
  <si>
    <t>622311014R00</t>
  </si>
  <si>
    <t>Soklová lišta hliník KZS tl. 140 mm</t>
  </si>
  <si>
    <t>622311524RT1</t>
  </si>
  <si>
    <t>Zateplovací systém, sokl, XPS tl. 140 mm s omítkou</t>
  </si>
  <si>
    <t>622311734RT3</t>
  </si>
  <si>
    <t>Zatepl.syst., fasáda, miner.desky tl. 140 mm s omítkou Silikon</t>
  </si>
  <si>
    <t>622311134RT3</t>
  </si>
  <si>
    <t>Zateplovací systém, fasáda, EPS F tl.140 mm s omítkou Silikon</t>
  </si>
  <si>
    <t>622311137RT3</t>
  </si>
  <si>
    <t>Zateplovací systém, fasáda, EPS F tl.220 mm s omítkou Silikon</t>
  </si>
  <si>
    <t>622311737RT3</t>
  </si>
  <si>
    <t>Zatepl.syst., fasáda, miner.desky tl. 220 mm s omítkou Silikon</t>
  </si>
  <si>
    <t>620991121R00</t>
  </si>
  <si>
    <t>Zakrývání výplní vnějších otvorů z lešení</t>
  </si>
  <si>
    <t>620470112R00</t>
  </si>
  <si>
    <t>Vnější omítka tenkovrstvá silikonová bez pletiva tl. do 2 cm</t>
  </si>
  <si>
    <t>622421491R00</t>
  </si>
  <si>
    <t>Doplňky zatepl. systémů, rohová lišta s okapničkou</t>
  </si>
  <si>
    <t>622421492R00</t>
  </si>
  <si>
    <t>Doplňky zatepl. systémů, okenní lišta s tkaninou</t>
  </si>
  <si>
    <t>622473187RT2</t>
  </si>
  <si>
    <t>Příplatek za okenní lištu (APU) - montáž včetně dodávky lišty</t>
  </si>
  <si>
    <t>622421494R00</t>
  </si>
  <si>
    <t>Doplňky zatepl. systémů, podparapetní lišta s tkan</t>
  </si>
  <si>
    <t>622311353RT3</t>
  </si>
  <si>
    <t>Zatepl.systém, ostění, EPS F tl. 30 mm s omítkou Silikon</t>
  </si>
  <si>
    <t>622311730R00</t>
  </si>
  <si>
    <t>Zateplovací systém, ostění, miner.desky tl. 30 mm s omítkou Silikon</t>
  </si>
  <si>
    <t>622311563R00</t>
  </si>
  <si>
    <t>Zateplovací systém, parapet, XPS tl. 30 mm</t>
  </si>
  <si>
    <t>622432112R00</t>
  </si>
  <si>
    <t>Omítka stěn marmolit střednězrnná</t>
  </si>
  <si>
    <t>622481113R00</t>
  </si>
  <si>
    <t>Potažení vnějších stěn sklotex. pletivem, vypnutí (obvod objektu do výšky 2m)</t>
  </si>
  <si>
    <t>622904112R00</t>
  </si>
  <si>
    <t>Očištění fasád tlakovou vodou</t>
  </si>
  <si>
    <t>622422211R00</t>
  </si>
  <si>
    <t>Oprava vnějších omítek vápen. hladk. II, do 20 % - předpoklad</t>
  </si>
  <si>
    <t>63</t>
  </si>
  <si>
    <t>Podlahy a podlahové konstrukce</t>
  </si>
  <si>
    <t>639570010RA0</t>
  </si>
  <si>
    <t>Okapový chodník kolem budovy z kačírku šířky 0,6 m vč. obrubníku</t>
  </si>
  <si>
    <t>764</t>
  </si>
  <si>
    <t>Konstrukce klempířské</t>
  </si>
  <si>
    <t>764900050RA0</t>
  </si>
  <si>
    <t>Demontáž oplechování parapetů</t>
  </si>
  <si>
    <t>764311821R00</t>
  </si>
  <si>
    <t>Demontáž oplechování stříšky</t>
  </si>
  <si>
    <t>764410310RAB</t>
  </si>
  <si>
    <t>Oplechování parapetů z elox. hliníku včetně doplňků</t>
  </si>
  <si>
    <t>764211401R00</t>
  </si>
  <si>
    <t>Krytina hladká z Ti Zn - oplechování budníků</t>
  </si>
  <si>
    <t>766</t>
  </si>
  <si>
    <t>Konstrukce truhlářské</t>
  </si>
  <si>
    <t>766629302R00</t>
  </si>
  <si>
    <t>Montáž dveří plastových plochy do 2,70 m2</t>
  </si>
  <si>
    <t>611110027VD</t>
  </si>
  <si>
    <t>Dveře plast 0,9x1,97m, 3 sklo, Umax=0,9W/m2K vč. doplňků</t>
  </si>
  <si>
    <t>767</t>
  </si>
  <si>
    <t>Konstrukce doplňkové stavební (zámečnické)</t>
  </si>
  <si>
    <t>767584811R00</t>
  </si>
  <si>
    <t>Demontáž doplňků větracích mřížek</t>
  </si>
  <si>
    <t>767991106VD</t>
  </si>
  <si>
    <t>Přestřešení vchodu systémové včetně kotvení 4,3x2,0m</t>
  </si>
  <si>
    <t>767995153VD</t>
  </si>
  <si>
    <t>Žebřík - montáž a výroba včetně kotvení</t>
  </si>
  <si>
    <t>767991106VD.1</t>
  </si>
  <si>
    <t>Přestřešení vchodu systémové včetně kotvení 1,6x2,0m</t>
  </si>
  <si>
    <t>767991106VD.2</t>
  </si>
  <si>
    <t>Přestřešení vchodu systémové včetně kotvení 3,4x2,0m</t>
  </si>
  <si>
    <t>771</t>
  </si>
  <si>
    <t>Podlahy z dlaždic</t>
  </si>
  <si>
    <t>771950010RA0</t>
  </si>
  <si>
    <t>Odstranění stávající dlažby, zřízení nové</t>
  </si>
  <si>
    <t>784</t>
  </si>
  <si>
    <t>Malby</t>
  </si>
  <si>
    <t>784442001R00</t>
  </si>
  <si>
    <t>Malba disperzní interiér.HET Klasik,výška do 3,8 m</t>
  </si>
  <si>
    <t>786</t>
  </si>
  <si>
    <t>Čalounické úpravy</t>
  </si>
  <si>
    <t>786221100VD</t>
  </si>
  <si>
    <t>Žaluzie předokenní lamelová, el. ovládaná, montáž + dodávka vč. zapojení</t>
  </si>
  <si>
    <t>Lešení a stavební výtahy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</si>
  <si>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</si>
  <si>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</si>
  <si>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</si>
  <si>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</si>
  <si>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</si>
  <si>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</si>
  <si>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</si>
  <si>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</si>
  <si>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</si>
  <si>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</si>
  <si>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</si>
  <si>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</si>
  <si>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998009101R00</t>
  </si>
  <si>
    <t>Přesun hmot lešení samostatně budovaného</t>
  </si>
  <si>
    <t>95</t>
  </si>
  <si>
    <t>Různé dokončovací konstrukce a práce na pozemních stavbách</t>
  </si>
  <si>
    <t>952901110R00</t>
  </si>
  <si>
    <t>Čištění mytím vnějších ploch oken a dveří</t>
  </si>
  <si>
    <t>Bourání konstrukcí</t>
  </si>
  <si>
    <t>968061125R00</t>
  </si>
  <si>
    <t>Vyvěšení dřevěných dveřních křídel pl. do 2 m2</t>
  </si>
  <si>
    <t>968072455R00</t>
  </si>
  <si>
    <t>Vybourání kovových dveřních zárubní pl. do 2 m2</t>
  </si>
  <si>
    <t>968</t>
  </si>
  <si>
    <t>vybourání otvorových výplní</t>
  </si>
  <si>
    <t>968111117VD</t>
  </si>
  <si>
    <t>Demontáž přestřešení vchodů</t>
  </si>
  <si>
    <t>968111108VD</t>
  </si>
  <si>
    <t>Demontáž žebříku</t>
  </si>
  <si>
    <t>978059631R00</t>
  </si>
  <si>
    <t>Odsekání vnějších obkladů stěn nad 2 m2</t>
  </si>
  <si>
    <t>978041114R00</t>
  </si>
  <si>
    <t>Odstranění KZS EPS F tl. 140 mm s omítkou</t>
  </si>
  <si>
    <t>978041103R00</t>
  </si>
  <si>
    <t>Odstranění KZS ostění, EPS F tl. 30 mm s omítkou</t>
  </si>
  <si>
    <t>H99</t>
  </si>
  <si>
    <t>Ostatní přesuny hmot</t>
  </si>
  <si>
    <t>999281108R00</t>
  </si>
  <si>
    <t>Přesun hmot pro opravy a údržbu do výšky 12 m</t>
  </si>
  <si>
    <t>108</t>
  </si>
  <si>
    <t>M46</t>
  </si>
  <si>
    <t>Průrazy</t>
  </si>
  <si>
    <t>55</t>
  </si>
  <si>
    <t>460680021R00</t>
  </si>
  <si>
    <t>Průraz zdivem tloušťky 15 cm vč. začištění</t>
  </si>
  <si>
    <t>110</t>
  </si>
  <si>
    <t>460680042R00</t>
  </si>
  <si>
    <t>Průraz bet. stropem tloušťky 30 cm vč. začištění</t>
  </si>
  <si>
    <t>112</t>
  </si>
  <si>
    <t>57</t>
  </si>
  <si>
    <t>460680044R00</t>
  </si>
  <si>
    <t>Průraz bet. střechou tloušťky 60 cm vč. začištění</t>
  </si>
  <si>
    <t>114</t>
  </si>
  <si>
    <t>S</t>
  </si>
  <si>
    <t>Přesuny sutí</t>
  </si>
  <si>
    <t>979082212R00</t>
  </si>
  <si>
    <t>Vodorovná doprava suti po suchu do 50 m</t>
  </si>
  <si>
    <t>116</t>
  </si>
  <si>
    <t>59</t>
  </si>
  <si>
    <t>979087113R00</t>
  </si>
  <si>
    <t>Nakládání vybour.hmot na doprav.prostředky</t>
  </si>
  <si>
    <t>118</t>
  </si>
  <si>
    <t>120</t>
  </si>
  <si>
    <t>61</t>
  </si>
  <si>
    <t>122</t>
  </si>
  <si>
    <t>979999999R00</t>
  </si>
  <si>
    <t>Poplatek za skládku</t>
  </si>
  <si>
    <t>124</t>
  </si>
  <si>
    <t>012VD</t>
  </si>
  <si>
    <t>vrn</t>
  </si>
  <si>
    <t>012111111VD</t>
  </si>
  <si>
    <t>Zařízení staveniště</t>
  </si>
  <si>
    <t>%</t>
  </si>
  <si>
    <t>126</t>
  </si>
  <si>
    <t>012111113VD</t>
  </si>
  <si>
    <t>Provozní vlivy</t>
  </si>
  <si>
    <t>128</t>
  </si>
  <si>
    <t>65</t>
  </si>
  <si>
    <t>012221105VD</t>
  </si>
  <si>
    <t>Dokumentace skutečného provedení</t>
  </si>
  <si>
    <t>Kč</t>
  </si>
  <si>
    <t>130</t>
  </si>
  <si>
    <t>1000c - ARCHITEKTONICKO-STAVEBNÍ ŘEŠENÍ - ZELENÁ STŘECHA</t>
  </si>
  <si>
    <t>38 - Různé kompletní konstrukce nedělitelné do stav. dílů</t>
  </si>
  <si>
    <t>712 - Izolace střech (živičné krytiny)</t>
  </si>
  <si>
    <t>721 - Vnitřní kanalizace</t>
  </si>
  <si>
    <t>763 - Dřevostavby</t>
  </si>
  <si>
    <t>001001109VD</t>
  </si>
  <si>
    <t>Hromosvod (prodloužení úchytů, příp. výměna lan, revize)</t>
  </si>
  <si>
    <t>Různé kompletní konstrukce nedělitelné do stav. dílů</t>
  </si>
  <si>
    <t>389381001RT3</t>
  </si>
  <si>
    <t>Nadbetonování prefabrikovaných konstrukcí</t>
  </si>
  <si>
    <t>m3</t>
  </si>
  <si>
    <t>417351111R00</t>
  </si>
  <si>
    <t>Bednění nabdetonávky, obě strany - zřízení</t>
  </si>
  <si>
    <t>417351113R00</t>
  </si>
  <si>
    <t>Bednění nadbetonávky, obě strany - odstranění</t>
  </si>
  <si>
    <t>639571215R00</t>
  </si>
  <si>
    <t>Kačírek pro střechy tl. 150 mm</t>
  </si>
  <si>
    <t>55343632</t>
  </si>
  <si>
    <t>Kačírková lišta DEK nerezová</t>
  </si>
  <si>
    <t>712</t>
  </si>
  <si>
    <t>Izolace střech (živičné krytiny)</t>
  </si>
  <si>
    <t>712378004R00</t>
  </si>
  <si>
    <t>Závětrná lišta VIPLANYL</t>
  </si>
  <si>
    <t>712378006R00</t>
  </si>
  <si>
    <t>Rohová lišta vnější VIPLANYL</t>
  </si>
  <si>
    <t>712378007R00</t>
  </si>
  <si>
    <t>Rohová lišta vnitřní VIPLANYL</t>
  </si>
  <si>
    <t>712110011VD</t>
  </si>
  <si>
    <t>Dodávka a osazení střešní vpusti TOPWET</t>
  </si>
  <si>
    <t>28348306</t>
  </si>
  <si>
    <t>Šachta pro zelené střechy TopWet</t>
  </si>
  <si>
    <t>712378101RT4</t>
  </si>
  <si>
    <t>Komínek odvětrání kanalizace s manžetou z PVC pro DN 125 mm</t>
  </si>
  <si>
    <t>712378003R00</t>
  </si>
  <si>
    <t>Okapnice VIPLANYL</t>
  </si>
  <si>
    <t>712310901R00</t>
  </si>
  <si>
    <t>Vyrovnání podkladu dle rozsahu nerovností</t>
  </si>
  <si>
    <t>712341559R00</t>
  </si>
  <si>
    <t>Povlaková krytina střech do 10°, NAIP přitavením</t>
  </si>
  <si>
    <t>628522691</t>
  </si>
  <si>
    <t>Pás modifikovaný asfalt Glastek AL 40 mineral</t>
  </si>
  <si>
    <t>712382111R00</t>
  </si>
  <si>
    <t>Krytina střech kotvením</t>
  </si>
  <si>
    <t>55326205</t>
  </si>
  <si>
    <t>Plech poplastovaný fólií MAPEPLAN T</t>
  </si>
  <si>
    <t>712391171R00</t>
  </si>
  <si>
    <t>Povlaková krytina střech do 10°, podklad. textilie</t>
  </si>
  <si>
    <t>69366198</t>
  </si>
  <si>
    <t>Geotextilie FILTEK 300 g/m2 š. 200cm 100% PP</t>
  </si>
  <si>
    <t>69366197</t>
  </si>
  <si>
    <t>Geotextilie FILTEK 200 g/m2 š. 200cm 100% PP</t>
  </si>
  <si>
    <t>711823111R00</t>
  </si>
  <si>
    <t>Položení nopové fólie vodorovně</t>
  </si>
  <si>
    <t>28323125</t>
  </si>
  <si>
    <t>Fólie nopová DEKDREN T20 GARDEN tl. 1,0 mm š. 1,2m</t>
  </si>
  <si>
    <t>712121120VD</t>
  </si>
  <si>
    <t>Pokládka střešní rohože a rozprostření substrátu</t>
  </si>
  <si>
    <t>00590010</t>
  </si>
  <si>
    <t>Rozchodníková rohož</t>
  </si>
  <si>
    <t>10371520</t>
  </si>
  <si>
    <t>Substrát střešní extenzivní</t>
  </si>
  <si>
    <t>713141312R00</t>
  </si>
  <si>
    <t>Izolace tepelná střech do tl.160 mm,1vrstva,kotvy</t>
  </si>
  <si>
    <t>28375485</t>
  </si>
  <si>
    <t>Deska polystyrenová XPS</t>
  </si>
  <si>
    <t>28375766.A</t>
  </si>
  <si>
    <t>Deska izolační polystyrén EPS</t>
  </si>
  <si>
    <t>713141326R00</t>
  </si>
  <si>
    <t>Izolace tepelná střech do tl.250 mm,2vrstvy,kotvy</t>
  </si>
  <si>
    <t>28375705</t>
  </si>
  <si>
    <t>Deska izolační stabilizov. EPS 150 1000 x 500 mm</t>
  </si>
  <si>
    <t>713141327R00</t>
  </si>
  <si>
    <t>Izolace tepelná střech do tl.300 mm,2vrstvy,kotvy</t>
  </si>
  <si>
    <t>28355469</t>
  </si>
  <si>
    <t>Páska těsnicí illbruck TN011</t>
  </si>
  <si>
    <t>713141322R00</t>
  </si>
  <si>
    <t>Izolace tepelná střech do tl.160 mm,2vrstvy,kotvy - spádové klíny</t>
  </si>
  <si>
    <t>721</t>
  </si>
  <si>
    <t>Vnitřní kanalizace</t>
  </si>
  <si>
    <t>721221124VD</t>
  </si>
  <si>
    <t>Demontáž odvětrávacích hlavic a komínků kanalizace</t>
  </si>
  <si>
    <t>721210823R00</t>
  </si>
  <si>
    <t>Demontáž střešní vpusti DN 125</t>
  </si>
  <si>
    <t>721242111R00</t>
  </si>
  <si>
    <t>Lapač střešních splavenin</t>
  </si>
  <si>
    <t>721242803R00</t>
  </si>
  <si>
    <t>Demontáž lapače střešních splavenin</t>
  </si>
  <si>
    <t>728618211R00</t>
  </si>
  <si>
    <t>Ventilační turbína</t>
  </si>
  <si>
    <t>763</t>
  </si>
  <si>
    <t>Dřevostavby</t>
  </si>
  <si>
    <t>763613212R00</t>
  </si>
  <si>
    <t>M.záklopu desek nad tl.18 mm</t>
  </si>
  <si>
    <t>606233006</t>
  </si>
  <si>
    <t>Překližka vodovzdorná bříza tl. 21 mm jak. S/BB</t>
  </si>
  <si>
    <t>764321820R00</t>
  </si>
  <si>
    <t>Demontáž oplechování atiky</t>
  </si>
  <si>
    <t>764900035RA0</t>
  </si>
  <si>
    <t>Demontáž podokapních žlabů půlkruhových</t>
  </si>
  <si>
    <t>764351837R00</t>
  </si>
  <si>
    <t>Demontáž háků, sklon do 45°</t>
  </si>
  <si>
    <t>764359811R00</t>
  </si>
  <si>
    <t>Demontáž kotlíku kónického, sklon do 45°</t>
  </si>
  <si>
    <t>764454801R00</t>
  </si>
  <si>
    <t>Demontáž odpadních trub kruhových,D 75 a 100 mm</t>
  </si>
  <si>
    <t>764556711R00</t>
  </si>
  <si>
    <t>Demontáž kruhové zděře D 75 a 100</t>
  </si>
  <si>
    <t>764323830R00</t>
  </si>
  <si>
    <t>Demont. oplech. okapů, živičná krytina, rš 330 mm</t>
  </si>
  <si>
    <t>764554410RAB</t>
  </si>
  <si>
    <t>Odpadní trouby z TiZn plechu kruhové</t>
  </si>
  <si>
    <t>764551492R00</t>
  </si>
  <si>
    <t>Montáž zděře</t>
  </si>
  <si>
    <t>5535128520</t>
  </si>
  <si>
    <t>Objímka</t>
  </si>
  <si>
    <t>764251405R00</t>
  </si>
  <si>
    <t>Žlaby z Ti Zn plechu, podok.</t>
  </si>
  <si>
    <t>764252492R00</t>
  </si>
  <si>
    <t>Montáž háků</t>
  </si>
  <si>
    <t>55351590</t>
  </si>
  <si>
    <t>Hák žlabový vč. kompresní těsnící pásky</t>
  </si>
  <si>
    <t>764359312R00</t>
  </si>
  <si>
    <t>Kotlík kónický</t>
  </si>
  <si>
    <t>764441291R00</t>
  </si>
  <si>
    <t>Montáž chrliče</t>
  </si>
  <si>
    <t>283482185</t>
  </si>
  <si>
    <t>Chrlič Topwet</t>
  </si>
  <si>
    <t>764330010RA0</t>
  </si>
  <si>
    <t>Příponka z plechu RŠ 150mm</t>
  </si>
  <si>
    <t>952901411R00</t>
  </si>
  <si>
    <t>Vyčištění ostatních objektů - střecha</t>
  </si>
  <si>
    <t>132</t>
  </si>
  <si>
    <t>67</t>
  </si>
  <si>
    <t>134</t>
  </si>
  <si>
    <t>136</t>
  </si>
  <si>
    <t>69</t>
  </si>
  <si>
    <t>138</t>
  </si>
  <si>
    <t>140</t>
  </si>
  <si>
    <t>71</t>
  </si>
  <si>
    <t>142</t>
  </si>
  <si>
    <t>144</t>
  </si>
  <si>
    <t>73</t>
  </si>
  <si>
    <t>146</t>
  </si>
  <si>
    <t>Snížení energetické - VYTÁPĚNÍ</t>
  </si>
  <si>
    <t>150VD - Regulace</t>
  </si>
  <si>
    <t>734 - Armatury</t>
  </si>
  <si>
    <t>735 - Otopná tělesa</t>
  </si>
  <si>
    <t>150VD</t>
  </si>
  <si>
    <t>Regulace</t>
  </si>
  <si>
    <t>150001</t>
  </si>
  <si>
    <t>Demontáž stávajícího regulačního systému</t>
  </si>
  <si>
    <t>sada</t>
  </si>
  <si>
    <t>15000015</t>
  </si>
  <si>
    <t>Přemístění vybouraných hmot - regulace, H do 6 m</t>
  </si>
  <si>
    <t>150003VD</t>
  </si>
  <si>
    <t>Zaškolení obsluhy</t>
  </si>
  <si>
    <t>hod</t>
  </si>
  <si>
    <t>HZS</t>
  </si>
  <si>
    <t>150004VD</t>
  </si>
  <si>
    <t>Montáž regulace 1 okruh</t>
  </si>
  <si>
    <t>ks</t>
  </si>
  <si>
    <t>150404VD</t>
  </si>
  <si>
    <t>Regulátor s adaptabilní funkcí</t>
  </si>
  <si>
    <t>1500003VD</t>
  </si>
  <si>
    <t>Vodiče a úložný materiál pro propojení regulačního systému</t>
  </si>
  <si>
    <t>150403VD</t>
  </si>
  <si>
    <t>Ovládací panel regulačního systému</t>
  </si>
  <si>
    <t>150401VD</t>
  </si>
  <si>
    <t>Teplotní čidlo prostorové</t>
  </si>
  <si>
    <t>357161627</t>
  </si>
  <si>
    <t>Rozvodnice pro regulační systém</t>
  </si>
  <si>
    <t>RTS I / 2017</t>
  </si>
  <si>
    <t>150002VD</t>
  </si>
  <si>
    <t>Naprogramování regulace</t>
  </si>
  <si>
    <t>998736101R00</t>
  </si>
  <si>
    <t>Přesun hmot pro regulaci, výšky do 6 m</t>
  </si>
  <si>
    <t>734</t>
  </si>
  <si>
    <t>Armatury</t>
  </si>
  <si>
    <t>734100812R00</t>
  </si>
  <si>
    <t>Demontáž stávajícího servopohonu</t>
  </si>
  <si>
    <t>734295132R00</t>
  </si>
  <si>
    <t>Servopohon pro stávající ventil</t>
  </si>
  <si>
    <t>734221672RT2</t>
  </si>
  <si>
    <t>Hlavice ovládání ventilů termostat. integrované teplotní čidlo</t>
  </si>
  <si>
    <t>Poznámka k položce:_x000D_
uvažována výměna cca 20% instalovaných hlavic</t>
  </si>
  <si>
    <t>734221672RT3</t>
  </si>
  <si>
    <t>Hlavice ovládání ventilů termostat. oddálené teplotní čidlo</t>
  </si>
  <si>
    <t>998734101R00</t>
  </si>
  <si>
    <t>Přesun hmot pro armatury, výšky do 6 m</t>
  </si>
  <si>
    <t>734291962R00</t>
  </si>
  <si>
    <t>Demontáž Hlavice ovládání term.ventilů</t>
  </si>
  <si>
    <t>734890801R00</t>
  </si>
  <si>
    <t>Přemístění demontovaných hmot - armatur, H do 6 m</t>
  </si>
  <si>
    <t>735</t>
  </si>
  <si>
    <t>Otopná tělesa</t>
  </si>
  <si>
    <t>735000912R00</t>
  </si>
  <si>
    <t>Vyregulování ventilů s termost.ovládáním</t>
  </si>
  <si>
    <t>904      R02</t>
  </si>
  <si>
    <t>Hzs-zkousky v ramci montaz.praci - funkční zkoušky</t>
  </si>
  <si>
    <t>Poznámka k položce:_x000D_
Topná zkouška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</si>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</sst>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6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166" fontId="18" fillId="0" borderId="22" xfId="0" applyNumberFormat="1" applyFont="1" applyBorder="1" applyAlignment="1" applyProtection="1">
      <alignment vertical="center"/>
    </xf>
    <xf numFmtId="167" fontId="17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2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19"/>
      <c r="AQ5" s="19"/>
      <c r="AR5" s="17"/>
      <c r="BE5" s="30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19"/>
      <c r="AQ6" s="19"/>
      <c r="AR6" s="17"/>
      <c r="BE6" s="30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301"/>
      <c r="BS7" s="14" t="s">
        <v>6</v>
      </c>
    </row>
    <row r="8" spans="1:74" s="1" customFormat="1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30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301"/>
      <c r="BS9" s="14" t="s">
        <v>6</v>
      </c>
    </row>
    <row r="10" spans="1:74" s="1" customFormat="1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28</v>
      </c>
      <c r="AO10" s="19"/>
      <c r="AP10" s="19"/>
      <c r="AQ10" s="19"/>
      <c r="AR10" s="17"/>
      <c r="BE10" s="30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30</v>
      </c>
      <c r="AL11" s="19"/>
      <c r="AM11" s="19"/>
      <c r="AN11" s="24" t="s">
        <v>31</v>
      </c>
      <c r="AO11" s="19"/>
      <c r="AP11" s="19"/>
      <c r="AQ11" s="19"/>
      <c r="AR11" s="17"/>
      <c r="BE11" s="30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301"/>
      <c r="BS12" s="14" t="s">
        <v>6</v>
      </c>
    </row>
    <row r="13" spans="1:74" s="1" customFormat="1" ht="12" customHeight="1">
      <c r="B13" s="18"/>
      <c r="C13" s="19"/>
      <c r="D13" s="26" t="s">
        <v>32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33</v>
      </c>
      <c r="AO13" s="19"/>
      <c r="AP13" s="19"/>
      <c r="AQ13" s="19"/>
      <c r="AR13" s="17"/>
      <c r="BE13" s="301"/>
      <c r="BS13" s="14" t="s">
        <v>6</v>
      </c>
    </row>
    <row r="14" spans="1:74" ht="12.75">
      <c r="B14" s="18"/>
      <c r="C14" s="19"/>
      <c r="D14" s="19"/>
      <c r="E14" s="306" t="s">
        <v>33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6" t="s">
        <v>30</v>
      </c>
      <c r="AL14" s="19"/>
      <c r="AM14" s="19"/>
      <c r="AN14" s="28" t="s">
        <v>33</v>
      </c>
      <c r="AO14" s="19"/>
      <c r="AP14" s="19"/>
      <c r="AQ14" s="19"/>
      <c r="AR14" s="17"/>
      <c r="BE14" s="30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301"/>
      <c r="BS15" s="14" t="s">
        <v>4</v>
      </c>
    </row>
    <row r="16" spans="1:74" s="1" customFormat="1" ht="12" customHeight="1">
      <c r="B16" s="18"/>
      <c r="C16" s="19"/>
      <c r="D16" s="26" t="s">
        <v>34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35</v>
      </c>
      <c r="AO16" s="19"/>
      <c r="AP16" s="19"/>
      <c r="AQ16" s="19"/>
      <c r="AR16" s="17"/>
      <c r="BE16" s="30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30</v>
      </c>
      <c r="AL17" s="19"/>
      <c r="AM17" s="19"/>
      <c r="AN17" s="24" t="s">
        <v>21</v>
      </c>
      <c r="AO17" s="19"/>
      <c r="AP17" s="19"/>
      <c r="AQ17" s="19"/>
      <c r="AR17" s="17"/>
      <c r="BE17" s="301"/>
      <c r="BS17" s="14" t="s">
        <v>37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301"/>
      <c r="BS18" s="14" t="s">
        <v>6</v>
      </c>
    </row>
    <row r="19" spans="1:71" s="1" customFormat="1" ht="12" customHeight="1">
      <c r="B19" s="18"/>
      <c r="C19" s="19"/>
      <c r="D19" s="26" t="s">
        <v>38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21</v>
      </c>
      <c r="AO19" s="19"/>
      <c r="AP19" s="19"/>
      <c r="AQ19" s="19"/>
      <c r="AR19" s="17"/>
      <c r="BE19" s="30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30</v>
      </c>
      <c r="AL20" s="19"/>
      <c r="AM20" s="19"/>
      <c r="AN20" s="24" t="s">
        <v>21</v>
      </c>
      <c r="AO20" s="19"/>
      <c r="AP20" s="19"/>
      <c r="AQ20" s="19"/>
      <c r="AR20" s="17"/>
      <c r="BE20" s="301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301"/>
    </row>
    <row r="22" spans="1:71" s="1" customFormat="1" ht="12" customHeight="1">
      <c r="B22" s="18"/>
      <c r="C22" s="19"/>
      <c r="D22" s="26" t="s">
        <v>40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301"/>
    </row>
    <row r="23" spans="1:71" s="1" customFormat="1" ht="47.25" customHeight="1">
      <c r="B23" s="18"/>
      <c r="C23" s="19"/>
      <c r="D23" s="19"/>
      <c r="E23" s="308" t="s">
        <v>41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19"/>
      <c r="AP23" s="19"/>
      <c r="AQ23" s="19"/>
      <c r="AR23" s="17"/>
      <c r="BE23" s="30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30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301"/>
    </row>
    <row r="26" spans="1:71" s="2" customFormat="1" ht="25.9" customHeight="1">
      <c r="A26" s="31"/>
      <c r="B26" s="32"/>
      <c r="C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9">
        <f>ROUND(AG54,2)</f>
        <v>0</v>
      </c>
      <c r="AL26" s="310"/>
      <c r="AM26" s="310"/>
      <c r="AN26" s="310"/>
      <c r="AO26" s="310"/>
      <c r="AP26" s="33"/>
      <c r="AQ26" s="33"/>
      <c r="AR26" s="36"/>
      <c r="BE26" s="30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0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1" t="s">
        <v>43</v>
      </c>
      <c r="M28" s="311"/>
      <c r="N28" s="311"/>
      <c r="O28" s="311"/>
      <c r="P28" s="311"/>
      <c r="Q28" s="33"/>
      <c r="R28" s="33"/>
      <c r="S28" s="33"/>
      <c r="T28" s="33"/>
      <c r="U28" s="33"/>
      <c r="V28" s="33"/>
      <c r="W28" s="311" t="s">
        <v>44</v>
      </c>
      <c r="X28" s="311"/>
      <c r="Y28" s="311"/>
      <c r="Z28" s="311"/>
      <c r="AA28" s="311"/>
      <c r="AB28" s="311"/>
      <c r="AC28" s="311"/>
      <c r="AD28" s="311"/>
      <c r="AE28" s="311"/>
      <c r="AF28" s="33"/>
      <c r="AG28" s="33"/>
      <c r="AH28" s="33"/>
      <c r="AI28" s="33"/>
      <c r="AJ28" s="33"/>
      <c r="AK28" s="311" t="s">
        <v>45</v>
      </c>
      <c r="AL28" s="311"/>
      <c r="AM28" s="311"/>
      <c r="AN28" s="311"/>
      <c r="AO28" s="311"/>
      <c r="AP28" s="33"/>
      <c r="AQ28" s="33"/>
      <c r="AR28" s="36"/>
      <c r="BE28" s="301"/>
    </row>
    <row r="29" spans="1:71" s="3" customFormat="1" ht="14.45" customHeight="1">
      <c r="B29" s="37"/>
      <c r="C29" s="38"/>
      <c r="D29" s="26" t="s">
        <v>46</v>
      </c>
      <c r="E29" s="38"/>
      <c r="F29" s="26" t="s">
        <v>47</v>
      </c>
      <c r="G29" s="38"/>
      <c r="H29" s="38"/>
      <c r="I29" s="38"/>
      <c r="J29" s="38"/>
      <c r="K29" s="38"/>
      <c r="L29" s="314">
        <v>0.21</v>
      </c>
      <c r="M29" s="313"/>
      <c r="N29" s="313"/>
      <c r="O29" s="313"/>
      <c r="P29" s="313"/>
      <c r="Q29" s="38"/>
      <c r="R29" s="38"/>
      <c r="S29" s="38"/>
      <c r="T29" s="38"/>
      <c r="U29" s="38"/>
      <c r="V29" s="38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38"/>
      <c r="AG29" s="38"/>
      <c r="AH29" s="38"/>
      <c r="AI29" s="38"/>
      <c r="AJ29" s="38"/>
      <c r="AK29" s="312">
        <f>ROUND(AV54, 2)</f>
        <v>0</v>
      </c>
      <c r="AL29" s="313"/>
      <c r="AM29" s="313"/>
      <c r="AN29" s="313"/>
      <c r="AO29" s="313"/>
      <c r="AP29" s="38"/>
      <c r="AQ29" s="38"/>
      <c r="AR29" s="39"/>
      <c r="BE29" s="302"/>
    </row>
    <row r="30" spans="1:71" s="3" customFormat="1" ht="14.45" customHeight="1">
      <c r="B30" s="37"/>
      <c r="C30" s="38"/>
      <c r="D30" s="38"/>
      <c r="E30" s="38"/>
      <c r="F30" s="26" t="s">
        <v>48</v>
      </c>
      <c r="G30" s="38"/>
      <c r="H30" s="38"/>
      <c r="I30" s="38"/>
      <c r="J30" s="38"/>
      <c r="K30" s="38"/>
      <c r="L30" s="314">
        <v>0.15</v>
      </c>
      <c r="M30" s="313"/>
      <c r="N30" s="313"/>
      <c r="O30" s="313"/>
      <c r="P30" s="313"/>
      <c r="Q30" s="38"/>
      <c r="R30" s="38"/>
      <c r="S30" s="38"/>
      <c r="T30" s="38"/>
      <c r="U30" s="38"/>
      <c r="V30" s="38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38"/>
      <c r="AG30" s="38"/>
      <c r="AH30" s="38"/>
      <c r="AI30" s="38"/>
      <c r="AJ30" s="38"/>
      <c r="AK30" s="312">
        <f>ROUND(AW54, 2)</f>
        <v>0</v>
      </c>
      <c r="AL30" s="313"/>
      <c r="AM30" s="313"/>
      <c r="AN30" s="313"/>
      <c r="AO30" s="313"/>
      <c r="AP30" s="38"/>
      <c r="AQ30" s="38"/>
      <c r="AR30" s="39"/>
      <c r="BE30" s="302"/>
    </row>
    <row r="31" spans="1:71" s="3" customFormat="1" ht="14.45" hidden="1" customHeight="1">
      <c r="B31" s="37"/>
      <c r="C31" s="38"/>
      <c r="D31" s="38"/>
      <c r="E31" s="38"/>
      <c r="F31" s="26" t="s">
        <v>49</v>
      </c>
      <c r="G31" s="38"/>
      <c r="H31" s="38"/>
      <c r="I31" s="38"/>
      <c r="J31" s="38"/>
      <c r="K31" s="38"/>
      <c r="L31" s="314">
        <v>0.21</v>
      </c>
      <c r="M31" s="313"/>
      <c r="N31" s="313"/>
      <c r="O31" s="313"/>
      <c r="P31" s="313"/>
      <c r="Q31" s="38"/>
      <c r="R31" s="38"/>
      <c r="S31" s="38"/>
      <c r="T31" s="38"/>
      <c r="U31" s="38"/>
      <c r="V31" s="38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38"/>
      <c r="AG31" s="38"/>
      <c r="AH31" s="38"/>
      <c r="AI31" s="38"/>
      <c r="AJ31" s="38"/>
      <c r="AK31" s="312">
        <v>0</v>
      </c>
      <c r="AL31" s="313"/>
      <c r="AM31" s="313"/>
      <c r="AN31" s="313"/>
      <c r="AO31" s="313"/>
      <c r="AP31" s="38"/>
      <c r="AQ31" s="38"/>
      <c r="AR31" s="39"/>
      <c r="BE31" s="302"/>
    </row>
    <row r="32" spans="1:71" s="3" customFormat="1" ht="14.45" hidden="1" customHeight="1">
      <c r="B32" s="37"/>
      <c r="C32" s="38"/>
      <c r="D32" s="38"/>
      <c r="E32" s="38"/>
      <c r="F32" s="26" t="s">
        <v>50</v>
      </c>
      <c r="G32" s="38"/>
      <c r="H32" s="38"/>
      <c r="I32" s="38"/>
      <c r="J32" s="38"/>
      <c r="K32" s="38"/>
      <c r="L32" s="314">
        <v>0.15</v>
      </c>
      <c r="M32" s="313"/>
      <c r="N32" s="313"/>
      <c r="O32" s="313"/>
      <c r="P32" s="313"/>
      <c r="Q32" s="38"/>
      <c r="R32" s="38"/>
      <c r="S32" s="38"/>
      <c r="T32" s="38"/>
      <c r="U32" s="38"/>
      <c r="V32" s="38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38"/>
      <c r="AG32" s="38"/>
      <c r="AH32" s="38"/>
      <c r="AI32" s="38"/>
      <c r="AJ32" s="38"/>
      <c r="AK32" s="312">
        <v>0</v>
      </c>
      <c r="AL32" s="313"/>
      <c r="AM32" s="313"/>
      <c r="AN32" s="313"/>
      <c r="AO32" s="313"/>
      <c r="AP32" s="38"/>
      <c r="AQ32" s="38"/>
      <c r="AR32" s="39"/>
      <c r="BE32" s="302"/>
    </row>
    <row r="33" spans="1:57" s="3" customFormat="1" ht="14.45" hidden="1" customHeight="1">
      <c r="B33" s="37"/>
      <c r="C33" s="38"/>
      <c r="D33" s="38"/>
      <c r="E33" s="38"/>
      <c r="F33" s="26" t="s">
        <v>51</v>
      </c>
      <c r="G33" s="38"/>
      <c r="H33" s="38"/>
      <c r="I33" s="38"/>
      <c r="J33" s="38"/>
      <c r="K33" s="38"/>
      <c r="L33" s="314">
        <v>0</v>
      </c>
      <c r="M33" s="313"/>
      <c r="N33" s="313"/>
      <c r="O33" s="313"/>
      <c r="P33" s="313"/>
      <c r="Q33" s="38"/>
      <c r="R33" s="38"/>
      <c r="S33" s="38"/>
      <c r="T33" s="38"/>
      <c r="U33" s="38"/>
      <c r="V33" s="38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38"/>
      <c r="AG33" s="38"/>
      <c r="AH33" s="38"/>
      <c r="AI33" s="38"/>
      <c r="AJ33" s="38"/>
      <c r="AK33" s="312">
        <v>0</v>
      </c>
      <c r="AL33" s="313"/>
      <c r="AM33" s="313"/>
      <c r="AN33" s="313"/>
      <c r="AO33" s="313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318" t="s">
        <v>54</v>
      </c>
      <c r="Y35" s="316"/>
      <c r="Z35" s="316"/>
      <c r="AA35" s="316"/>
      <c r="AB35" s="316"/>
      <c r="AC35" s="42"/>
      <c r="AD35" s="42"/>
      <c r="AE35" s="42"/>
      <c r="AF35" s="42"/>
      <c r="AG35" s="42"/>
      <c r="AH35" s="42"/>
      <c r="AI35" s="42"/>
      <c r="AJ35" s="42"/>
      <c r="AK35" s="315">
        <f>SUM(AK26:AK33)</f>
        <v>0</v>
      </c>
      <c r="AL35" s="316"/>
      <c r="AM35" s="316"/>
      <c r="AN35" s="316"/>
      <c r="AO35" s="31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55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1000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80" t="str">
        <f>K6</f>
        <v>Snížení energetické náročnosti budovy MŠ Zahradní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22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Chomutov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24</v>
      </c>
      <c r="AJ47" s="33"/>
      <c r="AK47" s="33"/>
      <c r="AL47" s="33"/>
      <c r="AM47" s="282" t="str">
        <f>IF(AN8= "","",AN8)</f>
        <v>19. 11. 2021</v>
      </c>
      <c r="AN47" s="282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15.2" customHeight="1">
      <c r="A49" s="31"/>
      <c r="B49" s="32"/>
      <c r="C49" s="26" t="s">
        <v>26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34</v>
      </c>
      <c r="AJ49" s="33"/>
      <c r="AK49" s="33"/>
      <c r="AL49" s="33"/>
      <c r="AM49" s="283" t="str">
        <f>IF(E17="","",E17)</f>
        <v>Kamila Možná</v>
      </c>
      <c r="AN49" s="284"/>
      <c r="AO49" s="284"/>
      <c r="AP49" s="284"/>
      <c r="AQ49" s="33"/>
      <c r="AR49" s="36"/>
      <c r="AS49" s="285" t="s">
        <v>56</v>
      </c>
      <c r="AT49" s="286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15.2" customHeight="1">
      <c r="A50" s="31"/>
      <c r="B50" s="32"/>
      <c r="C50" s="26" t="s">
        <v>32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38</v>
      </c>
      <c r="AJ50" s="33"/>
      <c r="AK50" s="33"/>
      <c r="AL50" s="33"/>
      <c r="AM50" s="283" t="str">
        <f>IF(E20="","",E20)</f>
        <v>Ing. Radek Fokt</v>
      </c>
      <c r="AN50" s="284"/>
      <c r="AO50" s="284"/>
      <c r="AP50" s="284"/>
      <c r="AQ50" s="33"/>
      <c r="AR50" s="36"/>
      <c r="AS50" s="287"/>
      <c r="AT50" s="288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89"/>
      <c r="AT51" s="290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291" t="s">
        <v>57</v>
      </c>
      <c r="D52" s="292"/>
      <c r="E52" s="292"/>
      <c r="F52" s="292"/>
      <c r="G52" s="292"/>
      <c r="H52" s="63"/>
      <c r="I52" s="294" t="s">
        <v>58</v>
      </c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3" t="s">
        <v>59</v>
      </c>
      <c r="AH52" s="292"/>
      <c r="AI52" s="292"/>
      <c r="AJ52" s="292"/>
      <c r="AK52" s="292"/>
      <c r="AL52" s="292"/>
      <c r="AM52" s="292"/>
      <c r="AN52" s="294" t="s">
        <v>60</v>
      </c>
      <c r="AO52" s="292"/>
      <c r="AP52" s="292"/>
      <c r="AQ52" s="64" t="s">
        <v>61</v>
      </c>
      <c r="AR52" s="36"/>
      <c r="AS52" s="65" t="s">
        <v>62</v>
      </c>
      <c r="AT52" s="66" t="s">
        <v>63</v>
      </c>
      <c r="AU52" s="66" t="s">
        <v>64</v>
      </c>
      <c r="AV52" s="66" t="s">
        <v>65</v>
      </c>
      <c r="AW52" s="66" t="s">
        <v>66</v>
      </c>
      <c r="AX52" s="66" t="s">
        <v>67</v>
      </c>
      <c r="AY52" s="66" t="s">
        <v>68</v>
      </c>
      <c r="AZ52" s="66" t="s">
        <v>69</v>
      </c>
      <c r="BA52" s="66" t="s">
        <v>70</v>
      </c>
      <c r="BB52" s="66" t="s">
        <v>71</v>
      </c>
      <c r="BC52" s="66" t="s">
        <v>72</v>
      </c>
      <c r="BD52" s="67" t="s">
        <v>73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74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298">
        <f>ROUND(SUM(AG55:AG58),2)</f>
        <v>0</v>
      </c>
      <c r="AH54" s="298"/>
      <c r="AI54" s="298"/>
      <c r="AJ54" s="298"/>
      <c r="AK54" s="298"/>
      <c r="AL54" s="298"/>
      <c r="AM54" s="298"/>
      <c r="AN54" s="299">
        <f>SUM(AG54,AT54)</f>
        <v>0</v>
      </c>
      <c r="AO54" s="299"/>
      <c r="AP54" s="299"/>
      <c r="AQ54" s="75" t="s">
        <v>21</v>
      </c>
      <c r="AR54" s="76"/>
      <c r="AS54" s="77">
        <f>ROUND(SUM(AS55:AS58),2)</f>
        <v>0</v>
      </c>
      <c r="AT54" s="78">
        <f>ROUND(SUM(AV54:AW54),2)</f>
        <v>0</v>
      </c>
      <c r="AU54" s="79">
        <f>ROUND(SUM(AU55:AU58),5)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ROUND(SUM(AZ55:AZ58),2)</f>
        <v>0</v>
      </c>
      <c r="BA54" s="78">
        <f>ROUND(SUM(BA55:BA58),2)</f>
        <v>0</v>
      </c>
      <c r="BB54" s="78">
        <f>ROUND(SUM(BB55:BB58),2)</f>
        <v>0</v>
      </c>
      <c r="BC54" s="78">
        <f>ROUND(SUM(BC55:BC58),2)</f>
        <v>0</v>
      </c>
      <c r="BD54" s="80">
        <f>ROUND(SUM(BD55:BD58),2)</f>
        <v>0</v>
      </c>
      <c r="BS54" s="81" t="s">
        <v>75</v>
      </c>
      <c r="BT54" s="81" t="s">
        <v>76</v>
      </c>
      <c r="BU54" s="82" t="s">
        <v>77</v>
      </c>
      <c r="BV54" s="81" t="s">
        <v>78</v>
      </c>
      <c r="BW54" s="81" t="s">
        <v>5</v>
      </c>
      <c r="BX54" s="81" t="s">
        <v>79</v>
      </c>
      <c r="CL54" s="81" t="s">
        <v>19</v>
      </c>
    </row>
    <row r="55" spans="1:91" s="7" customFormat="1" ht="16.5" customHeight="1">
      <c r="A55" s="83" t="s">
        <v>80</v>
      </c>
      <c r="B55" s="84"/>
      <c r="C55" s="85"/>
      <c r="D55" s="295" t="s">
        <v>81</v>
      </c>
      <c r="E55" s="295"/>
      <c r="F55" s="295"/>
      <c r="G55" s="295"/>
      <c r="H55" s="295"/>
      <c r="I55" s="86"/>
      <c r="J55" s="295" t="s">
        <v>82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6">
        <f>'1000a - VZDUCHOTECHNIKA'!J30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87" t="s">
        <v>83</v>
      </c>
      <c r="AR55" s="88"/>
      <c r="AS55" s="89">
        <v>0</v>
      </c>
      <c r="AT55" s="90">
        <f>ROUND(SUM(AV55:AW55),2)</f>
        <v>0</v>
      </c>
      <c r="AU55" s="91">
        <f>'1000a - VZDUCHOTECHNIKA'!P83</f>
        <v>0</v>
      </c>
      <c r="AV55" s="90">
        <f>'1000a - VZDUCHOTECHNIKA'!J33</f>
        <v>0</v>
      </c>
      <c r="AW55" s="90">
        <f>'1000a - VZDUCHOTECHNIKA'!J34</f>
        <v>0</v>
      </c>
      <c r="AX55" s="90">
        <f>'1000a - VZDUCHOTECHNIKA'!J35</f>
        <v>0</v>
      </c>
      <c r="AY55" s="90">
        <f>'1000a - VZDUCHOTECHNIKA'!J36</f>
        <v>0</v>
      </c>
      <c r="AZ55" s="90">
        <f>'1000a - VZDUCHOTECHNIKA'!F33</f>
        <v>0</v>
      </c>
      <c r="BA55" s="90">
        <f>'1000a - VZDUCHOTECHNIKA'!F34</f>
        <v>0</v>
      </c>
      <c r="BB55" s="90">
        <f>'1000a - VZDUCHOTECHNIKA'!F35</f>
        <v>0</v>
      </c>
      <c r="BC55" s="90">
        <f>'1000a - VZDUCHOTECHNIKA'!F36</f>
        <v>0</v>
      </c>
      <c r="BD55" s="92">
        <f>'1000a - VZDUCHOTECHNIKA'!F37</f>
        <v>0</v>
      </c>
      <c r="BT55" s="93" t="s">
        <v>84</v>
      </c>
      <c r="BV55" s="93" t="s">
        <v>78</v>
      </c>
      <c r="BW55" s="93" t="s">
        <v>85</v>
      </c>
      <c r="BX55" s="93" t="s">
        <v>5</v>
      </c>
      <c r="CL55" s="93" t="s">
        <v>86</v>
      </c>
      <c r="CM55" s="93" t="s">
        <v>87</v>
      </c>
    </row>
    <row r="56" spans="1:91" s="7" customFormat="1" ht="16.5" customHeight="1">
      <c r="A56" s="83" t="s">
        <v>80</v>
      </c>
      <c r="B56" s="84"/>
      <c r="C56" s="85"/>
      <c r="D56" s="295" t="s">
        <v>88</v>
      </c>
      <c r="E56" s="295"/>
      <c r="F56" s="295"/>
      <c r="G56" s="295"/>
      <c r="H56" s="295"/>
      <c r="I56" s="86"/>
      <c r="J56" s="295" t="s">
        <v>89</v>
      </c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6">
        <f>'1000b - ARCHITEKTONICKO-S...'!J30</f>
        <v>0</v>
      </c>
      <c r="AH56" s="297"/>
      <c r="AI56" s="297"/>
      <c r="AJ56" s="297"/>
      <c r="AK56" s="297"/>
      <c r="AL56" s="297"/>
      <c r="AM56" s="297"/>
      <c r="AN56" s="296">
        <f>SUM(AG56,AT56)</f>
        <v>0</v>
      </c>
      <c r="AO56" s="297"/>
      <c r="AP56" s="297"/>
      <c r="AQ56" s="87" t="s">
        <v>83</v>
      </c>
      <c r="AR56" s="88"/>
      <c r="AS56" s="89">
        <v>0</v>
      </c>
      <c r="AT56" s="90">
        <f>ROUND(SUM(AV56:AW56),2)</f>
        <v>0</v>
      </c>
      <c r="AU56" s="91">
        <f>'1000b - ARCHITEKTONICKO-S...'!P100</f>
        <v>0</v>
      </c>
      <c r="AV56" s="90">
        <f>'1000b - ARCHITEKTONICKO-S...'!J33</f>
        <v>0</v>
      </c>
      <c r="AW56" s="90">
        <f>'1000b - ARCHITEKTONICKO-S...'!J34</f>
        <v>0</v>
      </c>
      <c r="AX56" s="90">
        <f>'1000b - ARCHITEKTONICKO-S...'!J35</f>
        <v>0</v>
      </c>
      <c r="AY56" s="90">
        <f>'1000b - ARCHITEKTONICKO-S...'!J36</f>
        <v>0</v>
      </c>
      <c r="AZ56" s="90">
        <f>'1000b - ARCHITEKTONICKO-S...'!F33</f>
        <v>0</v>
      </c>
      <c r="BA56" s="90">
        <f>'1000b - ARCHITEKTONICKO-S...'!F34</f>
        <v>0</v>
      </c>
      <c r="BB56" s="90">
        <f>'1000b - ARCHITEKTONICKO-S...'!F35</f>
        <v>0</v>
      </c>
      <c r="BC56" s="90">
        <f>'1000b - ARCHITEKTONICKO-S...'!F36</f>
        <v>0</v>
      </c>
      <c r="BD56" s="92">
        <f>'1000b - ARCHITEKTONICKO-S...'!F37</f>
        <v>0</v>
      </c>
      <c r="BT56" s="93" t="s">
        <v>84</v>
      </c>
      <c r="BV56" s="93" t="s">
        <v>78</v>
      </c>
      <c r="BW56" s="93" t="s">
        <v>90</v>
      </c>
      <c r="BX56" s="93" t="s">
        <v>5</v>
      </c>
      <c r="CL56" s="93" t="s">
        <v>21</v>
      </c>
      <c r="CM56" s="93" t="s">
        <v>87</v>
      </c>
    </row>
    <row r="57" spans="1:91" s="7" customFormat="1" ht="24.75" customHeight="1">
      <c r="A57" s="83" t="s">
        <v>80</v>
      </c>
      <c r="B57" s="84"/>
      <c r="C57" s="85"/>
      <c r="D57" s="295" t="s">
        <v>91</v>
      </c>
      <c r="E57" s="295"/>
      <c r="F57" s="295"/>
      <c r="G57" s="295"/>
      <c r="H57" s="295"/>
      <c r="I57" s="86"/>
      <c r="J57" s="295" t="s">
        <v>92</v>
      </c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6">
        <f>'1000c - ARCHITEKTONICKO-S...'!J30</f>
        <v>0</v>
      </c>
      <c r="AH57" s="297"/>
      <c r="AI57" s="297"/>
      <c r="AJ57" s="297"/>
      <c r="AK57" s="297"/>
      <c r="AL57" s="297"/>
      <c r="AM57" s="297"/>
      <c r="AN57" s="296">
        <f>SUM(AG57,AT57)</f>
        <v>0</v>
      </c>
      <c r="AO57" s="297"/>
      <c r="AP57" s="297"/>
      <c r="AQ57" s="87" t="s">
        <v>83</v>
      </c>
      <c r="AR57" s="88"/>
      <c r="AS57" s="89">
        <v>0</v>
      </c>
      <c r="AT57" s="90">
        <f>ROUND(SUM(AV57:AW57),2)</f>
        <v>0</v>
      </c>
      <c r="AU57" s="91">
        <f>'1000c - ARCHITEKTONICKO-S...'!P92</f>
        <v>0</v>
      </c>
      <c r="AV57" s="90">
        <f>'1000c - ARCHITEKTONICKO-S...'!J33</f>
        <v>0</v>
      </c>
      <c r="AW57" s="90">
        <f>'1000c - ARCHITEKTONICKO-S...'!J34</f>
        <v>0</v>
      </c>
      <c r="AX57" s="90">
        <f>'1000c - ARCHITEKTONICKO-S...'!J35</f>
        <v>0</v>
      </c>
      <c r="AY57" s="90">
        <f>'1000c - ARCHITEKTONICKO-S...'!J36</f>
        <v>0</v>
      </c>
      <c r="AZ57" s="90">
        <f>'1000c - ARCHITEKTONICKO-S...'!F33</f>
        <v>0</v>
      </c>
      <c r="BA57" s="90">
        <f>'1000c - ARCHITEKTONICKO-S...'!F34</f>
        <v>0</v>
      </c>
      <c r="BB57" s="90">
        <f>'1000c - ARCHITEKTONICKO-S...'!F35</f>
        <v>0</v>
      </c>
      <c r="BC57" s="90">
        <f>'1000c - ARCHITEKTONICKO-S...'!F36</f>
        <v>0</v>
      </c>
      <c r="BD57" s="92">
        <f>'1000c - ARCHITEKTONICKO-S...'!F37</f>
        <v>0</v>
      </c>
      <c r="BT57" s="93" t="s">
        <v>84</v>
      </c>
      <c r="BV57" s="93" t="s">
        <v>78</v>
      </c>
      <c r="BW57" s="93" t="s">
        <v>93</v>
      </c>
      <c r="BX57" s="93" t="s">
        <v>5</v>
      </c>
      <c r="CL57" s="93" t="s">
        <v>21</v>
      </c>
      <c r="CM57" s="93" t="s">
        <v>87</v>
      </c>
    </row>
    <row r="58" spans="1:91" s="7" customFormat="1" ht="37.5" customHeight="1">
      <c r="A58" s="83" t="s">
        <v>80</v>
      </c>
      <c r="B58" s="84"/>
      <c r="C58" s="85"/>
      <c r="D58" s="295" t="s">
        <v>94</v>
      </c>
      <c r="E58" s="295"/>
      <c r="F58" s="295"/>
      <c r="G58" s="295"/>
      <c r="H58" s="295"/>
      <c r="I58" s="86"/>
      <c r="J58" s="295" t="s">
        <v>95</v>
      </c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6">
        <f>'Snížení energetické - VYT...'!J30</f>
        <v>0</v>
      </c>
      <c r="AH58" s="297"/>
      <c r="AI58" s="297"/>
      <c r="AJ58" s="297"/>
      <c r="AK58" s="297"/>
      <c r="AL58" s="297"/>
      <c r="AM58" s="297"/>
      <c r="AN58" s="296">
        <f>SUM(AG58,AT58)</f>
        <v>0</v>
      </c>
      <c r="AO58" s="297"/>
      <c r="AP58" s="297"/>
      <c r="AQ58" s="87" t="s">
        <v>83</v>
      </c>
      <c r="AR58" s="88"/>
      <c r="AS58" s="94">
        <v>0</v>
      </c>
      <c r="AT58" s="95">
        <f>ROUND(SUM(AV58:AW58),2)</f>
        <v>0</v>
      </c>
      <c r="AU58" s="96">
        <f>'Snížení energetické - VYT...'!P83</f>
        <v>0</v>
      </c>
      <c r="AV58" s="95">
        <f>'Snížení energetické - VYT...'!J33</f>
        <v>0</v>
      </c>
      <c r="AW58" s="95">
        <f>'Snížení energetické - VYT...'!J34</f>
        <v>0</v>
      </c>
      <c r="AX58" s="95">
        <f>'Snížení energetické - VYT...'!J35</f>
        <v>0</v>
      </c>
      <c r="AY58" s="95">
        <f>'Snížení energetické - VYT...'!J36</f>
        <v>0</v>
      </c>
      <c r="AZ58" s="95">
        <f>'Snížení energetické - VYT...'!F33</f>
        <v>0</v>
      </c>
      <c r="BA58" s="95">
        <f>'Snížení energetické - VYT...'!F34</f>
        <v>0</v>
      </c>
      <c r="BB58" s="95">
        <f>'Snížení energetické - VYT...'!F35</f>
        <v>0</v>
      </c>
      <c r="BC58" s="95">
        <f>'Snížení energetické - VYT...'!F36</f>
        <v>0</v>
      </c>
      <c r="BD58" s="97">
        <f>'Snížení energetické - VYT...'!F37</f>
        <v>0</v>
      </c>
      <c r="BT58" s="93" t="s">
        <v>84</v>
      </c>
      <c r="BV58" s="93" t="s">
        <v>78</v>
      </c>
      <c r="BW58" s="93" t="s">
        <v>96</v>
      </c>
      <c r="BX58" s="93" t="s">
        <v>5</v>
      </c>
      <c r="CL58" s="93" t="s">
        <v>86</v>
      </c>
      <c r="CM58" s="93" t="s">
        <v>87</v>
      </c>
    </row>
    <row r="59" spans="1:91" s="2" customFormat="1" ht="30" customHeight="1">
      <c r="A59" s="31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6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  <row r="60" spans="1:91" s="2" customFormat="1" ht="6.95" customHeight="1">
      <c r="A60" s="31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36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</row>
  </sheetData>
  <sheetProtection algorithmName="SHA-512" hashValue="jOL1bdjxYzxBPkj6hMKm+tRfXYDwoMpKOjDeorf8HkOe+xS5jZrl/yIqAt2JA5mT9m5l+75i4BW8OiqusQBZdw==" saltValue="+C5yzRtYdcATT5mCghx0roQPY5HPSwFTWMRFBGtGD5M4lo+Mvikod85PS5pgDZH+4EvcLhqDRcHxnb9LhMI1G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1000a - VZDUCHOTECHNIKA'!C2" display="/"/>
    <hyperlink ref="A56" location="'1000b - ARCHITEKTONICKO-S...'!C2" display="/"/>
    <hyperlink ref="A57" location="'1000c - ARCHITEKTONICKO-S...'!C2" display="/"/>
    <hyperlink ref="A58" location="'Snížení energetické - VY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opLeftCell="A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4" t="s">
        <v>85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87</v>
      </c>
    </row>
    <row r="4" spans="1:46" s="1" customFormat="1" ht="24.95" customHeight="1">
      <c r="B4" s="17"/>
      <c r="D4" s="100" t="s">
        <v>97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20" t="str">
        <f>'Rekapitulace stavby'!K6</f>
        <v>Snížení energetické náročnosti budovy MŠ Zahradní</v>
      </c>
      <c r="F7" s="321"/>
      <c r="G7" s="321"/>
      <c r="H7" s="321"/>
      <c r="L7" s="17"/>
    </row>
    <row r="8" spans="1:46" s="2" customFormat="1" ht="12" customHeight="1">
      <c r="A8" s="31"/>
      <c r="B8" s="36"/>
      <c r="C8" s="31"/>
      <c r="D8" s="102" t="s">
        <v>98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22" t="s">
        <v>99</v>
      </c>
      <c r="F9" s="323"/>
      <c r="G9" s="323"/>
      <c r="H9" s="32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86</v>
      </c>
      <c r="G11" s="31"/>
      <c r="H11" s="31"/>
      <c r="I11" s="102" t="s">
        <v>20</v>
      </c>
      <c r="J11" s="104" t="s">
        <v>21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22</v>
      </c>
      <c r="E12" s="31"/>
      <c r="F12" s="104" t="s">
        <v>23</v>
      </c>
      <c r="G12" s="31"/>
      <c r="H12" s="31"/>
      <c r="I12" s="102" t="s">
        <v>24</v>
      </c>
      <c r="J12" s="105" t="str">
        <f>'Rekapitulace stavby'!AN8</f>
        <v>19. 11. 2021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26</v>
      </c>
      <c r="E14" s="31"/>
      <c r="F14" s="31"/>
      <c r="G14" s="31"/>
      <c r="H14" s="31"/>
      <c r="I14" s="102" t="s">
        <v>27</v>
      </c>
      <c r="J14" s="104" t="s">
        <v>28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29</v>
      </c>
      <c r="F15" s="31"/>
      <c r="G15" s="31"/>
      <c r="H15" s="31"/>
      <c r="I15" s="102" t="s">
        <v>30</v>
      </c>
      <c r="J15" s="104" t="s">
        <v>31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32</v>
      </c>
      <c r="E17" s="31"/>
      <c r="F17" s="31"/>
      <c r="G17" s="31"/>
      <c r="H17" s="31"/>
      <c r="I17" s="102" t="s">
        <v>27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24" t="str">
        <f>'Rekapitulace stavby'!E14</f>
        <v>Vyplň údaj</v>
      </c>
      <c r="F18" s="325"/>
      <c r="G18" s="325"/>
      <c r="H18" s="325"/>
      <c r="I18" s="102" t="s">
        <v>30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34</v>
      </c>
      <c r="E20" s="31"/>
      <c r="F20" s="31"/>
      <c r="G20" s="31"/>
      <c r="H20" s="31"/>
      <c r="I20" s="102" t="s">
        <v>27</v>
      </c>
      <c r="J20" s="104" t="s">
        <v>35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36</v>
      </c>
      <c r="F21" s="31"/>
      <c r="G21" s="31"/>
      <c r="H21" s="31"/>
      <c r="I21" s="102" t="s">
        <v>30</v>
      </c>
      <c r="J21" s="104" t="s">
        <v>21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38</v>
      </c>
      <c r="E23" s="31"/>
      <c r="F23" s="31"/>
      <c r="G23" s="31"/>
      <c r="H23" s="31"/>
      <c r="I23" s="102" t="s">
        <v>27</v>
      </c>
      <c r="J23" s="104" t="s">
        <v>21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39</v>
      </c>
      <c r="F24" s="31"/>
      <c r="G24" s="31"/>
      <c r="H24" s="31"/>
      <c r="I24" s="102" t="s">
        <v>30</v>
      </c>
      <c r="J24" s="104" t="s">
        <v>21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40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71.25" customHeight="1">
      <c r="A27" s="106"/>
      <c r="B27" s="107"/>
      <c r="C27" s="106"/>
      <c r="D27" s="106"/>
      <c r="E27" s="326" t="s">
        <v>41</v>
      </c>
      <c r="F27" s="326"/>
      <c r="G27" s="326"/>
      <c r="H27" s="326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42</v>
      </c>
      <c r="E30" s="31"/>
      <c r="F30" s="31"/>
      <c r="G30" s="31"/>
      <c r="H30" s="31"/>
      <c r="I30" s="31"/>
      <c r="J30" s="111">
        <f>ROUND(J83,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44</v>
      </c>
      <c r="G32" s="31"/>
      <c r="H32" s="31"/>
      <c r="I32" s="112" t="s">
        <v>43</v>
      </c>
      <c r="J32" s="112" t="s">
        <v>45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46</v>
      </c>
      <c r="E33" s="102" t="s">
        <v>47</v>
      </c>
      <c r="F33" s="114">
        <f>ROUND((SUM(BE83:BE145)),  2)</f>
        <v>0</v>
      </c>
      <c r="G33" s="31"/>
      <c r="H33" s="31"/>
      <c r="I33" s="115">
        <v>0.21</v>
      </c>
      <c r="J33" s="114">
        <f>ROUND(((SUM(BE83:BE145))*I33),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48</v>
      </c>
      <c r="F34" s="114">
        <f>ROUND((SUM(BF83:BF145)),  2)</f>
        <v>0</v>
      </c>
      <c r="G34" s="31"/>
      <c r="H34" s="31"/>
      <c r="I34" s="115">
        <v>0.15</v>
      </c>
      <c r="J34" s="114">
        <f>ROUND(((SUM(BF83:BF145))*I34),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49</v>
      </c>
      <c r="F35" s="114">
        <f>ROUND((SUM(BG83:BG145)),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50</v>
      </c>
      <c r="F36" s="114">
        <f>ROUND((SUM(BH83:BH145)),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51</v>
      </c>
      <c r="F37" s="114">
        <f>ROUND((SUM(BI83:BI145)),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52</v>
      </c>
      <c r="E39" s="118"/>
      <c r="F39" s="118"/>
      <c r="G39" s="119" t="s">
        <v>53</v>
      </c>
      <c r="H39" s="120" t="s">
        <v>54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100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27" t="str">
        <f>E7</f>
        <v>Snížení energetické náročnosti budovy MŠ Zahradní</v>
      </c>
      <c r="F48" s="328"/>
      <c r="G48" s="328"/>
      <c r="H48" s="328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98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0" t="str">
        <f>E9</f>
        <v>1000a - VZDUCHOTECHNIKA</v>
      </c>
      <c r="F50" s="329"/>
      <c r="G50" s="329"/>
      <c r="H50" s="329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22</v>
      </c>
      <c r="D52" s="33"/>
      <c r="E52" s="33"/>
      <c r="F52" s="24" t="str">
        <f>F12</f>
        <v>Chomutov</v>
      </c>
      <c r="G52" s="33"/>
      <c r="H52" s="33"/>
      <c r="I52" s="26" t="s">
        <v>24</v>
      </c>
      <c r="J52" s="56" t="str">
        <f>IF(J12="","",J12)</f>
        <v>19. 11. 2021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6" t="s">
        <v>26</v>
      </c>
      <c r="D54" s="33"/>
      <c r="E54" s="33"/>
      <c r="F54" s="24" t="str">
        <f>E15</f>
        <v>Statutární město Chomutov</v>
      </c>
      <c r="G54" s="33"/>
      <c r="H54" s="33"/>
      <c r="I54" s="26" t="s">
        <v>34</v>
      </c>
      <c r="J54" s="29" t="str">
        <f>E21</f>
        <v>Kamila Možná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32</v>
      </c>
      <c r="D55" s="33"/>
      <c r="E55" s="33"/>
      <c r="F55" s="24" t="str">
        <f>IF(E18="","",E18)</f>
        <v>Vyplň údaj</v>
      </c>
      <c r="G55" s="33"/>
      <c r="H55" s="33"/>
      <c r="I55" s="26" t="s">
        <v>38</v>
      </c>
      <c r="J55" s="29" t="str">
        <f>E24</f>
        <v>Ing. Radek Fokt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101</v>
      </c>
      <c r="D57" s="128"/>
      <c r="E57" s="128"/>
      <c r="F57" s="128"/>
      <c r="G57" s="128"/>
      <c r="H57" s="128"/>
      <c r="I57" s="128"/>
      <c r="J57" s="129" t="s">
        <v>102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74</v>
      </c>
      <c r="D59" s="33"/>
      <c r="E59" s="33"/>
      <c r="F59" s="33"/>
      <c r="G59" s="33"/>
      <c r="H59" s="33"/>
      <c r="I59" s="33"/>
      <c r="J59" s="74">
        <f>J83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103</v>
      </c>
    </row>
    <row r="60" spans="1:47" s="9" customFormat="1" ht="24.95" customHeight="1">
      <c r="B60" s="131"/>
      <c r="C60" s="132"/>
      <c r="D60" s="133" t="s">
        <v>104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9" customFormat="1" ht="24.95" customHeight="1">
      <c r="B61" s="131"/>
      <c r="C61" s="132"/>
      <c r="D61" s="133" t="s">
        <v>105</v>
      </c>
      <c r="E61" s="134"/>
      <c r="F61" s="134"/>
      <c r="G61" s="134"/>
      <c r="H61" s="134"/>
      <c r="I61" s="134"/>
      <c r="J61" s="135">
        <f>J87</f>
        <v>0</v>
      </c>
      <c r="K61" s="132"/>
      <c r="L61" s="136"/>
    </row>
    <row r="62" spans="1:47" s="9" customFormat="1" ht="24.95" customHeight="1">
      <c r="B62" s="131"/>
      <c r="C62" s="132"/>
      <c r="D62" s="133" t="s">
        <v>106</v>
      </c>
      <c r="E62" s="134"/>
      <c r="F62" s="134"/>
      <c r="G62" s="134"/>
      <c r="H62" s="134"/>
      <c r="I62" s="134"/>
      <c r="J62" s="135">
        <f>J128</f>
        <v>0</v>
      </c>
      <c r="K62" s="132"/>
      <c r="L62" s="136"/>
    </row>
    <row r="63" spans="1:47" s="9" customFormat="1" ht="24.95" customHeight="1">
      <c r="B63" s="131"/>
      <c r="C63" s="132"/>
      <c r="D63" s="133" t="s">
        <v>107</v>
      </c>
      <c r="E63" s="134"/>
      <c r="F63" s="134"/>
      <c r="G63" s="134"/>
      <c r="H63" s="134"/>
      <c r="I63" s="134"/>
      <c r="J63" s="135">
        <f>J135</f>
        <v>0</v>
      </c>
      <c r="K63" s="132"/>
      <c r="L63" s="136"/>
    </row>
    <row r="64" spans="1:47" s="2" customFormat="1" ht="21.75" customHeight="1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103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s="2" customFormat="1" ht="6.95" customHeight="1">
      <c r="A65" s="31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103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9" spans="1:31" s="2" customFormat="1" ht="6.95" customHeight="1">
      <c r="A69" s="31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24.95" customHeight="1">
      <c r="A70" s="31"/>
      <c r="B70" s="32"/>
      <c r="C70" s="20" t="s">
        <v>108</v>
      </c>
      <c r="D70" s="33"/>
      <c r="E70" s="33"/>
      <c r="F70" s="33"/>
      <c r="G70" s="33"/>
      <c r="H70" s="33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6.95" customHeight="1">
      <c r="A71" s="3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16</v>
      </c>
      <c r="D72" s="33"/>
      <c r="E72" s="33"/>
      <c r="F72" s="33"/>
      <c r="G72" s="33"/>
      <c r="H72" s="33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3"/>
      <c r="D73" s="33"/>
      <c r="E73" s="327" t="str">
        <f>E7</f>
        <v>Snížení energetické náročnosti budovy MŠ Zahradní</v>
      </c>
      <c r="F73" s="328"/>
      <c r="G73" s="328"/>
      <c r="H73" s="328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6" t="s">
        <v>98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3"/>
      <c r="D75" s="33"/>
      <c r="E75" s="280" t="str">
        <f>E9</f>
        <v>1000a - VZDUCHOTECHNIKA</v>
      </c>
      <c r="F75" s="329"/>
      <c r="G75" s="329"/>
      <c r="H75" s="329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>
      <c r="A77" s="31"/>
      <c r="B77" s="32"/>
      <c r="C77" s="26" t="s">
        <v>22</v>
      </c>
      <c r="D77" s="33"/>
      <c r="E77" s="33"/>
      <c r="F77" s="24" t="str">
        <f>F12</f>
        <v>Chomutov</v>
      </c>
      <c r="G77" s="33"/>
      <c r="H77" s="33"/>
      <c r="I77" s="26" t="s">
        <v>24</v>
      </c>
      <c r="J77" s="56" t="str">
        <f>IF(J12="","",J12)</f>
        <v>19. 11. 2021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5.2" customHeight="1">
      <c r="A79" s="31"/>
      <c r="B79" s="32"/>
      <c r="C79" s="26" t="s">
        <v>26</v>
      </c>
      <c r="D79" s="33"/>
      <c r="E79" s="33"/>
      <c r="F79" s="24" t="str">
        <f>E15</f>
        <v>Statutární město Chomutov</v>
      </c>
      <c r="G79" s="33"/>
      <c r="H79" s="33"/>
      <c r="I79" s="26" t="s">
        <v>34</v>
      </c>
      <c r="J79" s="29" t="str">
        <f>E21</f>
        <v>Kamila Možná</v>
      </c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5.2" customHeight="1">
      <c r="A80" s="31"/>
      <c r="B80" s="32"/>
      <c r="C80" s="26" t="s">
        <v>32</v>
      </c>
      <c r="D80" s="33"/>
      <c r="E80" s="33"/>
      <c r="F80" s="24" t="str">
        <f>IF(E18="","",E18)</f>
        <v>Vyplň údaj</v>
      </c>
      <c r="G80" s="33"/>
      <c r="H80" s="33"/>
      <c r="I80" s="26" t="s">
        <v>38</v>
      </c>
      <c r="J80" s="29" t="str">
        <f>E24</f>
        <v>Ing. Radek Fokt</v>
      </c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0.35" customHeight="1">
      <c r="A81" s="3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0" customFormat="1" ht="29.25" customHeight="1">
      <c r="A82" s="137"/>
      <c r="B82" s="138"/>
      <c r="C82" s="139" t="s">
        <v>109</v>
      </c>
      <c r="D82" s="140" t="s">
        <v>61</v>
      </c>
      <c r="E82" s="140" t="s">
        <v>57</v>
      </c>
      <c r="F82" s="140" t="s">
        <v>58</v>
      </c>
      <c r="G82" s="140" t="s">
        <v>110</v>
      </c>
      <c r="H82" s="140" t="s">
        <v>111</v>
      </c>
      <c r="I82" s="140" t="s">
        <v>112</v>
      </c>
      <c r="J82" s="140" t="s">
        <v>102</v>
      </c>
      <c r="K82" s="141" t="s">
        <v>113</v>
      </c>
      <c r="L82" s="142"/>
      <c r="M82" s="65" t="s">
        <v>21</v>
      </c>
      <c r="N82" s="66" t="s">
        <v>46</v>
      </c>
      <c r="O82" s="66" t="s">
        <v>114</v>
      </c>
      <c r="P82" s="66" t="s">
        <v>115</v>
      </c>
      <c r="Q82" s="66" t="s">
        <v>116</v>
      </c>
      <c r="R82" s="66" t="s">
        <v>117</v>
      </c>
      <c r="S82" s="66" t="s">
        <v>118</v>
      </c>
      <c r="T82" s="67" t="s">
        <v>119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</row>
    <row r="83" spans="1:65" s="2" customFormat="1" ht="22.9" customHeight="1">
      <c r="A83" s="31"/>
      <c r="B83" s="32"/>
      <c r="C83" s="72" t="s">
        <v>120</v>
      </c>
      <c r="D83" s="33"/>
      <c r="E83" s="33"/>
      <c r="F83" s="33"/>
      <c r="G83" s="33"/>
      <c r="H83" s="33"/>
      <c r="I83" s="33"/>
      <c r="J83" s="143">
        <f>BK83</f>
        <v>0</v>
      </c>
      <c r="K83" s="33"/>
      <c r="L83" s="36"/>
      <c r="M83" s="68"/>
      <c r="N83" s="144"/>
      <c r="O83" s="69"/>
      <c r="P83" s="145">
        <f>P84+P87+P128+P135</f>
        <v>0</v>
      </c>
      <c r="Q83" s="69"/>
      <c r="R83" s="145">
        <f>R84+R87+R128+R135</f>
        <v>4.3673900000000003</v>
      </c>
      <c r="S83" s="69"/>
      <c r="T83" s="146">
        <f>T84+T87+T128+T135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75</v>
      </c>
      <c r="AU83" s="14" t="s">
        <v>103</v>
      </c>
      <c r="BK83" s="147">
        <f>BK84+BK87+BK128+BK135</f>
        <v>0</v>
      </c>
    </row>
    <row r="84" spans="1:65" s="11" customFormat="1" ht="25.9" customHeight="1">
      <c r="B84" s="148"/>
      <c r="C84" s="149"/>
      <c r="D84" s="150" t="s">
        <v>75</v>
      </c>
      <c r="E84" s="151" t="s">
        <v>121</v>
      </c>
      <c r="F84" s="151" t="s">
        <v>122</v>
      </c>
      <c r="G84" s="149"/>
      <c r="H84" s="149"/>
      <c r="I84" s="152"/>
      <c r="J84" s="153">
        <f>BK84</f>
        <v>0</v>
      </c>
      <c r="K84" s="149"/>
      <c r="L84" s="154"/>
      <c r="M84" s="155"/>
      <c r="N84" s="156"/>
      <c r="O84" s="156"/>
      <c r="P84" s="157">
        <f>SUM(P85:P86)</f>
        <v>0</v>
      </c>
      <c r="Q84" s="156"/>
      <c r="R84" s="157">
        <f>SUM(R85:R86)</f>
        <v>3.2850000000000004E-2</v>
      </c>
      <c r="S84" s="156"/>
      <c r="T84" s="158">
        <f>SUM(T85:T86)</f>
        <v>0</v>
      </c>
      <c r="AR84" s="159" t="s">
        <v>87</v>
      </c>
      <c r="AT84" s="160" t="s">
        <v>75</v>
      </c>
      <c r="AU84" s="160" t="s">
        <v>76</v>
      </c>
      <c r="AY84" s="159" t="s">
        <v>123</v>
      </c>
      <c r="BK84" s="161">
        <f>SUM(BK85:BK86)</f>
        <v>0</v>
      </c>
    </row>
    <row r="85" spans="1:65" s="2" customFormat="1" ht="16.5" customHeight="1">
      <c r="A85" s="31"/>
      <c r="B85" s="32"/>
      <c r="C85" s="162" t="s">
        <v>84</v>
      </c>
      <c r="D85" s="162" t="s">
        <v>124</v>
      </c>
      <c r="E85" s="163" t="s">
        <v>125</v>
      </c>
      <c r="F85" s="164" t="s">
        <v>126</v>
      </c>
      <c r="G85" s="165" t="s">
        <v>127</v>
      </c>
      <c r="H85" s="166">
        <v>45</v>
      </c>
      <c r="I85" s="167"/>
      <c r="J85" s="168">
        <f>ROUND(I85*H85,2)</f>
        <v>0</v>
      </c>
      <c r="K85" s="164" t="s">
        <v>128</v>
      </c>
      <c r="L85" s="36"/>
      <c r="M85" s="169" t="s">
        <v>21</v>
      </c>
      <c r="N85" s="170" t="s">
        <v>47</v>
      </c>
      <c r="O85" s="61"/>
      <c r="P85" s="171">
        <f>O85*H85</f>
        <v>0</v>
      </c>
      <c r="Q85" s="171">
        <v>6.2E-4</v>
      </c>
      <c r="R85" s="171">
        <f>Q85*H85</f>
        <v>2.7900000000000001E-2</v>
      </c>
      <c r="S85" s="171">
        <v>0</v>
      </c>
      <c r="T85" s="172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73" t="s">
        <v>129</v>
      </c>
      <c r="AT85" s="173" t="s">
        <v>124</v>
      </c>
      <c r="AU85" s="173" t="s">
        <v>84</v>
      </c>
      <c r="AY85" s="14" t="s">
        <v>123</v>
      </c>
      <c r="BE85" s="174">
        <f>IF(N85="základní",J85,0)</f>
        <v>0</v>
      </c>
      <c r="BF85" s="174">
        <f>IF(N85="snížená",J85,0)</f>
        <v>0</v>
      </c>
      <c r="BG85" s="174">
        <f>IF(N85="zákl. přenesená",J85,0)</f>
        <v>0</v>
      </c>
      <c r="BH85" s="174">
        <f>IF(N85="sníž. přenesená",J85,0)</f>
        <v>0</v>
      </c>
      <c r="BI85" s="174">
        <f>IF(N85="nulová",J85,0)</f>
        <v>0</v>
      </c>
      <c r="BJ85" s="14" t="s">
        <v>84</v>
      </c>
      <c r="BK85" s="174">
        <f>ROUND(I85*H85,2)</f>
        <v>0</v>
      </c>
      <c r="BL85" s="14" t="s">
        <v>129</v>
      </c>
      <c r="BM85" s="173" t="s">
        <v>87</v>
      </c>
    </row>
    <row r="86" spans="1:65" s="2" customFormat="1" ht="24.2" customHeight="1">
      <c r="A86" s="31"/>
      <c r="B86" s="32"/>
      <c r="C86" s="175" t="s">
        <v>87</v>
      </c>
      <c r="D86" s="175" t="s">
        <v>130</v>
      </c>
      <c r="E86" s="176" t="s">
        <v>131</v>
      </c>
      <c r="F86" s="177" t="s">
        <v>132</v>
      </c>
      <c r="G86" s="178" t="s">
        <v>133</v>
      </c>
      <c r="H86" s="179">
        <v>45</v>
      </c>
      <c r="I86" s="180"/>
      <c r="J86" s="181">
        <f>ROUND(I86*H86,2)</f>
        <v>0</v>
      </c>
      <c r="K86" s="177" t="s">
        <v>128</v>
      </c>
      <c r="L86" s="182"/>
      <c r="M86" s="183" t="s">
        <v>21</v>
      </c>
      <c r="N86" s="184" t="s">
        <v>47</v>
      </c>
      <c r="O86" s="61"/>
      <c r="P86" s="171">
        <f>O86*H86</f>
        <v>0</v>
      </c>
      <c r="Q86" s="171">
        <v>1.1E-4</v>
      </c>
      <c r="R86" s="171">
        <f>Q86*H86</f>
        <v>4.9500000000000004E-3</v>
      </c>
      <c r="S86" s="171">
        <v>0</v>
      </c>
      <c r="T86" s="172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73" t="s">
        <v>134</v>
      </c>
      <c r="AT86" s="173" t="s">
        <v>130</v>
      </c>
      <c r="AU86" s="173" t="s">
        <v>84</v>
      </c>
      <c r="AY86" s="14" t="s">
        <v>123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4" t="s">
        <v>84</v>
      </c>
      <c r="BK86" s="174">
        <f>ROUND(I86*H86,2)</f>
        <v>0</v>
      </c>
      <c r="BL86" s="14" t="s">
        <v>129</v>
      </c>
      <c r="BM86" s="173" t="s">
        <v>135</v>
      </c>
    </row>
    <row r="87" spans="1:65" s="11" customFormat="1" ht="25.9" customHeight="1">
      <c r="B87" s="148"/>
      <c r="C87" s="149"/>
      <c r="D87" s="150" t="s">
        <v>75</v>
      </c>
      <c r="E87" s="151" t="s">
        <v>136</v>
      </c>
      <c r="F87" s="151" t="s">
        <v>137</v>
      </c>
      <c r="G87" s="149"/>
      <c r="H87" s="149"/>
      <c r="I87" s="152"/>
      <c r="J87" s="153">
        <f>BK87</f>
        <v>0</v>
      </c>
      <c r="K87" s="149"/>
      <c r="L87" s="154"/>
      <c r="M87" s="155"/>
      <c r="N87" s="156"/>
      <c r="O87" s="156"/>
      <c r="P87" s="157">
        <f>SUM(P88:P127)</f>
        <v>0</v>
      </c>
      <c r="Q87" s="156"/>
      <c r="R87" s="157">
        <f>SUM(R88:R127)</f>
        <v>2.7458200000000006</v>
      </c>
      <c r="S87" s="156"/>
      <c r="T87" s="158">
        <f>SUM(T88:T127)</f>
        <v>0</v>
      </c>
      <c r="AR87" s="159" t="s">
        <v>84</v>
      </c>
      <c r="AT87" s="160" t="s">
        <v>75</v>
      </c>
      <c r="AU87" s="160" t="s">
        <v>76</v>
      </c>
      <c r="AY87" s="159" t="s">
        <v>123</v>
      </c>
      <c r="BK87" s="161">
        <f>SUM(BK88:BK127)</f>
        <v>0</v>
      </c>
    </row>
    <row r="88" spans="1:65" s="2" customFormat="1" ht="21.75" customHeight="1">
      <c r="A88" s="31"/>
      <c r="B88" s="32"/>
      <c r="C88" s="162" t="s">
        <v>138</v>
      </c>
      <c r="D88" s="162" t="s">
        <v>124</v>
      </c>
      <c r="E88" s="163" t="s">
        <v>139</v>
      </c>
      <c r="F88" s="164" t="s">
        <v>140</v>
      </c>
      <c r="G88" s="165" t="s">
        <v>141</v>
      </c>
      <c r="H88" s="166">
        <v>7</v>
      </c>
      <c r="I88" s="167"/>
      <c r="J88" s="168">
        <f>ROUND(I88*H88,2)</f>
        <v>0</v>
      </c>
      <c r="K88" s="164" t="s">
        <v>128</v>
      </c>
      <c r="L88" s="36"/>
      <c r="M88" s="169" t="s">
        <v>21</v>
      </c>
      <c r="N88" s="170" t="s">
        <v>47</v>
      </c>
      <c r="O88" s="61"/>
      <c r="P88" s="171">
        <f>O88*H88</f>
        <v>0</v>
      </c>
      <c r="Q88" s="171">
        <v>0</v>
      </c>
      <c r="R88" s="171">
        <f>Q88*H88</f>
        <v>0</v>
      </c>
      <c r="S88" s="171">
        <v>0</v>
      </c>
      <c r="T88" s="172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73" t="s">
        <v>135</v>
      </c>
      <c r="AT88" s="173" t="s">
        <v>124</v>
      </c>
      <c r="AU88" s="173" t="s">
        <v>84</v>
      </c>
      <c r="AY88" s="14" t="s">
        <v>123</v>
      </c>
      <c r="BE88" s="174">
        <f>IF(N88="základní",J88,0)</f>
        <v>0</v>
      </c>
      <c r="BF88" s="174">
        <f>IF(N88="snížená",J88,0)</f>
        <v>0</v>
      </c>
      <c r="BG88" s="174">
        <f>IF(N88="zákl. přenesená",J88,0)</f>
        <v>0</v>
      </c>
      <c r="BH88" s="174">
        <f>IF(N88="sníž. přenesená",J88,0)</f>
        <v>0</v>
      </c>
      <c r="BI88" s="174">
        <f>IF(N88="nulová",J88,0)</f>
        <v>0</v>
      </c>
      <c r="BJ88" s="14" t="s">
        <v>84</v>
      </c>
      <c r="BK88" s="174">
        <f>ROUND(I88*H88,2)</f>
        <v>0</v>
      </c>
      <c r="BL88" s="14" t="s">
        <v>135</v>
      </c>
      <c r="BM88" s="173" t="s">
        <v>142</v>
      </c>
    </row>
    <row r="89" spans="1:65" s="2" customFormat="1" ht="24.2" customHeight="1">
      <c r="A89" s="31"/>
      <c r="B89" s="32"/>
      <c r="C89" s="175" t="s">
        <v>135</v>
      </c>
      <c r="D89" s="175" t="s">
        <v>130</v>
      </c>
      <c r="E89" s="176" t="s">
        <v>143</v>
      </c>
      <c r="F89" s="177" t="s">
        <v>144</v>
      </c>
      <c r="G89" s="178" t="s">
        <v>141</v>
      </c>
      <c r="H89" s="179">
        <v>6</v>
      </c>
      <c r="I89" s="180"/>
      <c r="J89" s="181">
        <f>ROUND(I89*H89,2)</f>
        <v>0</v>
      </c>
      <c r="K89" s="177" t="s">
        <v>21</v>
      </c>
      <c r="L89" s="182"/>
      <c r="M89" s="183" t="s">
        <v>21</v>
      </c>
      <c r="N89" s="184" t="s">
        <v>47</v>
      </c>
      <c r="O89" s="61"/>
      <c r="P89" s="171">
        <f>O89*H89</f>
        <v>0</v>
      </c>
      <c r="Q89" s="171">
        <v>0.19600000000000001</v>
      </c>
      <c r="R89" s="171">
        <f>Q89*H89</f>
        <v>1.1760000000000002</v>
      </c>
      <c r="S89" s="171">
        <v>0</v>
      </c>
      <c r="T89" s="172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73" t="s">
        <v>145</v>
      </c>
      <c r="AT89" s="173" t="s">
        <v>130</v>
      </c>
      <c r="AU89" s="173" t="s">
        <v>84</v>
      </c>
      <c r="AY89" s="14" t="s">
        <v>123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4" t="s">
        <v>84</v>
      </c>
      <c r="BK89" s="174">
        <f>ROUND(I89*H89,2)</f>
        <v>0</v>
      </c>
      <c r="BL89" s="14" t="s">
        <v>135</v>
      </c>
      <c r="BM89" s="173" t="s">
        <v>145</v>
      </c>
    </row>
    <row r="90" spans="1:65" s="2" customFormat="1" ht="24.2" customHeight="1">
      <c r="A90" s="31"/>
      <c r="B90" s="32"/>
      <c r="C90" s="175" t="s">
        <v>146</v>
      </c>
      <c r="D90" s="175" t="s">
        <v>130</v>
      </c>
      <c r="E90" s="176" t="s">
        <v>147</v>
      </c>
      <c r="F90" s="177" t="s">
        <v>148</v>
      </c>
      <c r="G90" s="178" t="s">
        <v>141</v>
      </c>
      <c r="H90" s="179">
        <v>1</v>
      </c>
      <c r="I90" s="180"/>
      <c r="J90" s="181">
        <f>ROUND(I90*H90,2)</f>
        <v>0</v>
      </c>
      <c r="K90" s="177" t="s">
        <v>128</v>
      </c>
      <c r="L90" s="182"/>
      <c r="M90" s="183" t="s">
        <v>21</v>
      </c>
      <c r="N90" s="184" t="s">
        <v>47</v>
      </c>
      <c r="O90" s="61"/>
      <c r="P90" s="171">
        <f>O90*H90</f>
        <v>0</v>
      </c>
      <c r="Q90" s="171">
        <v>0.128</v>
      </c>
      <c r="R90" s="171">
        <f>Q90*H90</f>
        <v>0.128</v>
      </c>
      <c r="S90" s="171">
        <v>0</v>
      </c>
      <c r="T90" s="172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73" t="s">
        <v>145</v>
      </c>
      <c r="AT90" s="173" t="s">
        <v>130</v>
      </c>
      <c r="AU90" s="173" t="s">
        <v>84</v>
      </c>
      <c r="AY90" s="14" t="s">
        <v>123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4" t="s">
        <v>84</v>
      </c>
      <c r="BK90" s="174">
        <f>ROUND(I90*H90,2)</f>
        <v>0</v>
      </c>
      <c r="BL90" s="14" t="s">
        <v>135</v>
      </c>
      <c r="BM90" s="173" t="s">
        <v>149</v>
      </c>
    </row>
    <row r="91" spans="1:65" s="2" customFormat="1" ht="16.5" customHeight="1">
      <c r="A91" s="31"/>
      <c r="B91" s="32"/>
      <c r="C91" s="162" t="s">
        <v>142</v>
      </c>
      <c r="D91" s="162" t="s">
        <v>124</v>
      </c>
      <c r="E91" s="163" t="s">
        <v>150</v>
      </c>
      <c r="F91" s="164" t="s">
        <v>151</v>
      </c>
      <c r="G91" s="165" t="s">
        <v>133</v>
      </c>
      <c r="H91" s="166">
        <v>72</v>
      </c>
      <c r="I91" s="167"/>
      <c r="J91" s="168">
        <f>ROUND(I91*H91,2)</f>
        <v>0</v>
      </c>
      <c r="K91" s="164" t="s">
        <v>128</v>
      </c>
      <c r="L91" s="36"/>
      <c r="M91" s="169" t="s">
        <v>21</v>
      </c>
      <c r="N91" s="170" t="s">
        <v>47</v>
      </c>
      <c r="O91" s="61"/>
      <c r="P91" s="171">
        <f>O91*H91</f>
        <v>0</v>
      </c>
      <c r="Q91" s="171">
        <v>0</v>
      </c>
      <c r="R91" s="171">
        <f>Q91*H91</f>
        <v>0</v>
      </c>
      <c r="S91" s="171">
        <v>0</v>
      </c>
      <c r="T91" s="172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73" t="s">
        <v>135</v>
      </c>
      <c r="AT91" s="173" t="s">
        <v>124</v>
      </c>
      <c r="AU91" s="173" t="s">
        <v>84</v>
      </c>
      <c r="AY91" s="14" t="s">
        <v>123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4" t="s">
        <v>84</v>
      </c>
      <c r="BK91" s="174">
        <f>ROUND(I91*H91,2)</f>
        <v>0</v>
      </c>
      <c r="BL91" s="14" t="s">
        <v>135</v>
      </c>
      <c r="BM91" s="173" t="s">
        <v>152</v>
      </c>
    </row>
    <row r="92" spans="1:65" s="2" customFormat="1" ht="19.5">
      <c r="A92" s="31"/>
      <c r="B92" s="32"/>
      <c r="C92" s="33"/>
      <c r="D92" s="185" t="s">
        <v>153</v>
      </c>
      <c r="E92" s="33"/>
      <c r="F92" s="186" t="s">
        <v>154</v>
      </c>
      <c r="G92" s="33"/>
      <c r="H92" s="33"/>
      <c r="I92" s="187"/>
      <c r="J92" s="33"/>
      <c r="K92" s="33"/>
      <c r="L92" s="36"/>
      <c r="M92" s="188"/>
      <c r="N92" s="189"/>
      <c r="O92" s="61"/>
      <c r="P92" s="61"/>
      <c r="Q92" s="61"/>
      <c r="R92" s="61"/>
      <c r="S92" s="61"/>
      <c r="T92" s="62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153</v>
      </c>
      <c r="AU92" s="14" t="s">
        <v>84</v>
      </c>
    </row>
    <row r="93" spans="1:65" s="2" customFormat="1" ht="16.5" customHeight="1">
      <c r="A93" s="31"/>
      <c r="B93" s="32"/>
      <c r="C93" s="175" t="s">
        <v>155</v>
      </c>
      <c r="D93" s="175" t="s">
        <v>130</v>
      </c>
      <c r="E93" s="176" t="s">
        <v>156</v>
      </c>
      <c r="F93" s="177" t="s">
        <v>157</v>
      </c>
      <c r="G93" s="178" t="s">
        <v>141</v>
      </c>
      <c r="H93" s="179">
        <v>14</v>
      </c>
      <c r="I93" s="180"/>
      <c r="J93" s="181">
        <f t="shared" ref="J93:J127" si="0">ROUND(I93*H93,2)</f>
        <v>0</v>
      </c>
      <c r="K93" s="177" t="s">
        <v>128</v>
      </c>
      <c r="L93" s="182"/>
      <c r="M93" s="183" t="s">
        <v>21</v>
      </c>
      <c r="N93" s="184" t="s">
        <v>47</v>
      </c>
      <c r="O93" s="61"/>
      <c r="P93" s="171">
        <f t="shared" ref="P93:P127" si="1">O93*H93</f>
        <v>0</v>
      </c>
      <c r="Q93" s="171">
        <v>5.13E-3</v>
      </c>
      <c r="R93" s="171">
        <f t="shared" ref="R93:R127" si="2">Q93*H93</f>
        <v>7.1819999999999995E-2</v>
      </c>
      <c r="S93" s="171">
        <v>0</v>
      </c>
      <c r="T93" s="172">
        <f t="shared" ref="T93:T127" si="3"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73" t="s">
        <v>145</v>
      </c>
      <c r="AT93" s="173" t="s">
        <v>130</v>
      </c>
      <c r="AU93" s="173" t="s">
        <v>84</v>
      </c>
      <c r="AY93" s="14" t="s">
        <v>123</v>
      </c>
      <c r="BE93" s="174">
        <f t="shared" ref="BE93:BE127" si="4">IF(N93="základní",J93,0)</f>
        <v>0</v>
      </c>
      <c r="BF93" s="174">
        <f t="shared" ref="BF93:BF127" si="5">IF(N93="snížená",J93,0)</f>
        <v>0</v>
      </c>
      <c r="BG93" s="174">
        <f t="shared" ref="BG93:BG127" si="6">IF(N93="zákl. přenesená",J93,0)</f>
        <v>0</v>
      </c>
      <c r="BH93" s="174">
        <f t="shared" ref="BH93:BH127" si="7">IF(N93="sníž. přenesená",J93,0)</f>
        <v>0</v>
      </c>
      <c r="BI93" s="174">
        <f t="shared" ref="BI93:BI127" si="8">IF(N93="nulová",J93,0)</f>
        <v>0</v>
      </c>
      <c r="BJ93" s="14" t="s">
        <v>84</v>
      </c>
      <c r="BK93" s="174">
        <f t="shared" ref="BK93:BK127" si="9">ROUND(I93*H93,2)</f>
        <v>0</v>
      </c>
      <c r="BL93" s="14" t="s">
        <v>135</v>
      </c>
      <c r="BM93" s="173" t="s">
        <v>158</v>
      </c>
    </row>
    <row r="94" spans="1:65" s="2" customFormat="1" ht="16.5" customHeight="1">
      <c r="A94" s="31"/>
      <c r="B94" s="32"/>
      <c r="C94" s="175" t="s">
        <v>145</v>
      </c>
      <c r="D94" s="175" t="s">
        <v>130</v>
      </c>
      <c r="E94" s="176" t="s">
        <v>159</v>
      </c>
      <c r="F94" s="177" t="s">
        <v>160</v>
      </c>
      <c r="G94" s="178" t="s">
        <v>141</v>
      </c>
      <c r="H94" s="179">
        <v>6</v>
      </c>
      <c r="I94" s="180"/>
      <c r="J94" s="181">
        <f t="shared" si="0"/>
        <v>0</v>
      </c>
      <c r="K94" s="177" t="s">
        <v>128</v>
      </c>
      <c r="L94" s="182"/>
      <c r="M94" s="183" t="s">
        <v>21</v>
      </c>
      <c r="N94" s="184" t="s">
        <v>47</v>
      </c>
      <c r="O94" s="61"/>
      <c r="P94" s="171">
        <f t="shared" si="1"/>
        <v>0</v>
      </c>
      <c r="Q94" s="171">
        <v>5.7000000000000002E-3</v>
      </c>
      <c r="R94" s="171">
        <f t="shared" si="2"/>
        <v>3.4200000000000001E-2</v>
      </c>
      <c r="S94" s="171">
        <v>0</v>
      </c>
      <c r="T94" s="172">
        <f t="shared" si="3"/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73" t="s">
        <v>145</v>
      </c>
      <c r="AT94" s="173" t="s">
        <v>130</v>
      </c>
      <c r="AU94" s="173" t="s">
        <v>84</v>
      </c>
      <c r="AY94" s="14" t="s">
        <v>123</v>
      </c>
      <c r="BE94" s="174">
        <f t="shared" si="4"/>
        <v>0</v>
      </c>
      <c r="BF94" s="174">
        <f t="shared" si="5"/>
        <v>0</v>
      </c>
      <c r="BG94" s="174">
        <f t="shared" si="6"/>
        <v>0</v>
      </c>
      <c r="BH94" s="174">
        <f t="shared" si="7"/>
        <v>0</v>
      </c>
      <c r="BI94" s="174">
        <f t="shared" si="8"/>
        <v>0</v>
      </c>
      <c r="BJ94" s="14" t="s">
        <v>84</v>
      </c>
      <c r="BK94" s="174">
        <f t="shared" si="9"/>
        <v>0</v>
      </c>
      <c r="BL94" s="14" t="s">
        <v>135</v>
      </c>
      <c r="BM94" s="173" t="s">
        <v>129</v>
      </c>
    </row>
    <row r="95" spans="1:65" s="2" customFormat="1" ht="16.5" customHeight="1">
      <c r="A95" s="31"/>
      <c r="B95" s="32"/>
      <c r="C95" s="162" t="s">
        <v>161</v>
      </c>
      <c r="D95" s="162" t="s">
        <v>124</v>
      </c>
      <c r="E95" s="163" t="s">
        <v>162</v>
      </c>
      <c r="F95" s="164" t="s">
        <v>163</v>
      </c>
      <c r="G95" s="165" t="s">
        <v>141</v>
      </c>
      <c r="H95" s="166">
        <v>4</v>
      </c>
      <c r="I95" s="167"/>
      <c r="J95" s="168">
        <f t="shared" si="0"/>
        <v>0</v>
      </c>
      <c r="K95" s="164" t="s">
        <v>128</v>
      </c>
      <c r="L95" s="36"/>
      <c r="M95" s="169" t="s">
        <v>21</v>
      </c>
      <c r="N95" s="170" t="s">
        <v>47</v>
      </c>
      <c r="O95" s="61"/>
      <c r="P95" s="171">
        <f t="shared" si="1"/>
        <v>0</v>
      </c>
      <c r="Q95" s="171">
        <v>0</v>
      </c>
      <c r="R95" s="171">
        <f t="shared" si="2"/>
        <v>0</v>
      </c>
      <c r="S95" s="171">
        <v>0</v>
      </c>
      <c r="T95" s="172">
        <f t="shared" si="3"/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73" t="s">
        <v>135</v>
      </c>
      <c r="AT95" s="173" t="s">
        <v>124</v>
      </c>
      <c r="AU95" s="173" t="s">
        <v>84</v>
      </c>
      <c r="AY95" s="14" t="s">
        <v>123</v>
      </c>
      <c r="BE95" s="174">
        <f t="shared" si="4"/>
        <v>0</v>
      </c>
      <c r="BF95" s="174">
        <f t="shared" si="5"/>
        <v>0</v>
      </c>
      <c r="BG95" s="174">
        <f t="shared" si="6"/>
        <v>0</v>
      </c>
      <c r="BH95" s="174">
        <f t="shared" si="7"/>
        <v>0</v>
      </c>
      <c r="BI95" s="174">
        <f t="shared" si="8"/>
        <v>0</v>
      </c>
      <c r="BJ95" s="14" t="s">
        <v>84</v>
      </c>
      <c r="BK95" s="174">
        <f t="shared" si="9"/>
        <v>0</v>
      </c>
      <c r="BL95" s="14" t="s">
        <v>135</v>
      </c>
      <c r="BM95" s="173" t="s">
        <v>164</v>
      </c>
    </row>
    <row r="96" spans="1:65" s="2" customFormat="1" ht="21.75" customHeight="1">
      <c r="A96" s="31"/>
      <c r="B96" s="32"/>
      <c r="C96" s="175" t="s">
        <v>149</v>
      </c>
      <c r="D96" s="175" t="s">
        <v>130</v>
      </c>
      <c r="E96" s="176" t="s">
        <v>165</v>
      </c>
      <c r="F96" s="177" t="s">
        <v>166</v>
      </c>
      <c r="G96" s="178" t="s">
        <v>141</v>
      </c>
      <c r="H96" s="179">
        <v>4</v>
      </c>
      <c r="I96" s="180"/>
      <c r="J96" s="181">
        <f t="shared" si="0"/>
        <v>0</v>
      </c>
      <c r="K96" s="177" t="s">
        <v>128</v>
      </c>
      <c r="L96" s="182"/>
      <c r="M96" s="183" t="s">
        <v>21</v>
      </c>
      <c r="N96" s="184" t="s">
        <v>47</v>
      </c>
      <c r="O96" s="61"/>
      <c r="P96" s="171">
        <f t="shared" si="1"/>
        <v>0</v>
      </c>
      <c r="Q96" s="171">
        <v>0</v>
      </c>
      <c r="R96" s="171">
        <f t="shared" si="2"/>
        <v>0</v>
      </c>
      <c r="S96" s="171">
        <v>0</v>
      </c>
      <c r="T96" s="172">
        <f t="shared" si="3"/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73" t="s">
        <v>145</v>
      </c>
      <c r="AT96" s="173" t="s">
        <v>130</v>
      </c>
      <c r="AU96" s="173" t="s">
        <v>84</v>
      </c>
      <c r="AY96" s="14" t="s">
        <v>123</v>
      </c>
      <c r="BE96" s="174">
        <f t="shared" si="4"/>
        <v>0</v>
      </c>
      <c r="BF96" s="174">
        <f t="shared" si="5"/>
        <v>0</v>
      </c>
      <c r="BG96" s="174">
        <f t="shared" si="6"/>
        <v>0</v>
      </c>
      <c r="BH96" s="174">
        <f t="shared" si="7"/>
        <v>0</v>
      </c>
      <c r="BI96" s="174">
        <f t="shared" si="8"/>
        <v>0</v>
      </c>
      <c r="BJ96" s="14" t="s">
        <v>84</v>
      </c>
      <c r="BK96" s="174">
        <f t="shared" si="9"/>
        <v>0</v>
      </c>
      <c r="BL96" s="14" t="s">
        <v>135</v>
      </c>
      <c r="BM96" s="173" t="s">
        <v>167</v>
      </c>
    </row>
    <row r="97" spans="1:65" s="2" customFormat="1" ht="16.5" customHeight="1">
      <c r="A97" s="31"/>
      <c r="B97" s="32"/>
      <c r="C97" s="162" t="s">
        <v>168</v>
      </c>
      <c r="D97" s="162" t="s">
        <v>124</v>
      </c>
      <c r="E97" s="163" t="s">
        <v>169</v>
      </c>
      <c r="F97" s="164" t="s">
        <v>170</v>
      </c>
      <c r="G97" s="165" t="s">
        <v>141</v>
      </c>
      <c r="H97" s="166">
        <v>24</v>
      </c>
      <c r="I97" s="167"/>
      <c r="J97" s="168">
        <f t="shared" si="0"/>
        <v>0</v>
      </c>
      <c r="K97" s="164" t="s">
        <v>128</v>
      </c>
      <c r="L97" s="36"/>
      <c r="M97" s="169" t="s">
        <v>21</v>
      </c>
      <c r="N97" s="170" t="s">
        <v>47</v>
      </c>
      <c r="O97" s="61"/>
      <c r="P97" s="171">
        <f t="shared" si="1"/>
        <v>0</v>
      </c>
      <c r="Q97" s="171">
        <v>0</v>
      </c>
      <c r="R97" s="171">
        <f t="shared" si="2"/>
        <v>0</v>
      </c>
      <c r="S97" s="171">
        <v>0</v>
      </c>
      <c r="T97" s="172">
        <f t="shared" si="3"/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73" t="s">
        <v>135</v>
      </c>
      <c r="AT97" s="173" t="s">
        <v>124</v>
      </c>
      <c r="AU97" s="173" t="s">
        <v>84</v>
      </c>
      <c r="AY97" s="14" t="s">
        <v>123</v>
      </c>
      <c r="BE97" s="174">
        <f t="shared" si="4"/>
        <v>0</v>
      </c>
      <c r="BF97" s="174">
        <f t="shared" si="5"/>
        <v>0</v>
      </c>
      <c r="BG97" s="174">
        <f t="shared" si="6"/>
        <v>0</v>
      </c>
      <c r="BH97" s="174">
        <f t="shared" si="7"/>
        <v>0</v>
      </c>
      <c r="BI97" s="174">
        <f t="shared" si="8"/>
        <v>0</v>
      </c>
      <c r="BJ97" s="14" t="s">
        <v>84</v>
      </c>
      <c r="BK97" s="174">
        <f t="shared" si="9"/>
        <v>0</v>
      </c>
      <c r="BL97" s="14" t="s">
        <v>135</v>
      </c>
      <c r="BM97" s="173" t="s">
        <v>171</v>
      </c>
    </row>
    <row r="98" spans="1:65" s="2" customFormat="1" ht="21.75" customHeight="1">
      <c r="A98" s="31"/>
      <c r="B98" s="32"/>
      <c r="C98" s="175" t="s">
        <v>152</v>
      </c>
      <c r="D98" s="175" t="s">
        <v>130</v>
      </c>
      <c r="E98" s="176" t="s">
        <v>172</v>
      </c>
      <c r="F98" s="177" t="s">
        <v>173</v>
      </c>
      <c r="G98" s="178" t="s">
        <v>141</v>
      </c>
      <c r="H98" s="179">
        <v>6</v>
      </c>
      <c r="I98" s="180"/>
      <c r="J98" s="181">
        <f t="shared" si="0"/>
        <v>0</v>
      </c>
      <c r="K98" s="177" t="s">
        <v>128</v>
      </c>
      <c r="L98" s="182"/>
      <c r="M98" s="183" t="s">
        <v>21</v>
      </c>
      <c r="N98" s="184" t="s">
        <v>47</v>
      </c>
      <c r="O98" s="61"/>
      <c r="P98" s="171">
        <f t="shared" si="1"/>
        <v>0</v>
      </c>
      <c r="Q98" s="171">
        <v>0</v>
      </c>
      <c r="R98" s="171">
        <f t="shared" si="2"/>
        <v>0</v>
      </c>
      <c r="S98" s="171">
        <v>0</v>
      </c>
      <c r="T98" s="172">
        <f t="shared" si="3"/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73" t="s">
        <v>145</v>
      </c>
      <c r="AT98" s="173" t="s">
        <v>130</v>
      </c>
      <c r="AU98" s="173" t="s">
        <v>84</v>
      </c>
      <c r="AY98" s="14" t="s">
        <v>123</v>
      </c>
      <c r="BE98" s="174">
        <f t="shared" si="4"/>
        <v>0</v>
      </c>
      <c r="BF98" s="174">
        <f t="shared" si="5"/>
        <v>0</v>
      </c>
      <c r="BG98" s="174">
        <f t="shared" si="6"/>
        <v>0</v>
      </c>
      <c r="BH98" s="174">
        <f t="shared" si="7"/>
        <v>0</v>
      </c>
      <c r="BI98" s="174">
        <f t="shared" si="8"/>
        <v>0</v>
      </c>
      <c r="BJ98" s="14" t="s">
        <v>84</v>
      </c>
      <c r="BK98" s="174">
        <f t="shared" si="9"/>
        <v>0</v>
      </c>
      <c r="BL98" s="14" t="s">
        <v>135</v>
      </c>
      <c r="BM98" s="173" t="s">
        <v>174</v>
      </c>
    </row>
    <row r="99" spans="1:65" s="2" customFormat="1" ht="21.75" customHeight="1">
      <c r="A99" s="31"/>
      <c r="B99" s="32"/>
      <c r="C99" s="175" t="s">
        <v>175</v>
      </c>
      <c r="D99" s="175" t="s">
        <v>130</v>
      </c>
      <c r="E99" s="176" t="s">
        <v>176</v>
      </c>
      <c r="F99" s="177" t="s">
        <v>177</v>
      </c>
      <c r="G99" s="178" t="s">
        <v>141</v>
      </c>
      <c r="H99" s="179">
        <v>18</v>
      </c>
      <c r="I99" s="180"/>
      <c r="J99" s="181">
        <f t="shared" si="0"/>
        <v>0</v>
      </c>
      <c r="K99" s="177" t="s">
        <v>128</v>
      </c>
      <c r="L99" s="182"/>
      <c r="M99" s="183" t="s">
        <v>21</v>
      </c>
      <c r="N99" s="184" t="s">
        <v>47</v>
      </c>
      <c r="O99" s="61"/>
      <c r="P99" s="171">
        <f t="shared" si="1"/>
        <v>0</v>
      </c>
      <c r="Q99" s="171">
        <v>0</v>
      </c>
      <c r="R99" s="171">
        <f t="shared" si="2"/>
        <v>0</v>
      </c>
      <c r="S99" s="171">
        <v>0</v>
      </c>
      <c r="T99" s="172">
        <f t="shared" si="3"/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73" t="s">
        <v>145</v>
      </c>
      <c r="AT99" s="173" t="s">
        <v>130</v>
      </c>
      <c r="AU99" s="173" t="s">
        <v>84</v>
      </c>
      <c r="AY99" s="14" t="s">
        <v>123</v>
      </c>
      <c r="BE99" s="174">
        <f t="shared" si="4"/>
        <v>0</v>
      </c>
      <c r="BF99" s="174">
        <f t="shared" si="5"/>
        <v>0</v>
      </c>
      <c r="BG99" s="174">
        <f t="shared" si="6"/>
        <v>0</v>
      </c>
      <c r="BH99" s="174">
        <f t="shared" si="7"/>
        <v>0</v>
      </c>
      <c r="BI99" s="174">
        <f t="shared" si="8"/>
        <v>0</v>
      </c>
      <c r="BJ99" s="14" t="s">
        <v>84</v>
      </c>
      <c r="BK99" s="174">
        <f t="shared" si="9"/>
        <v>0</v>
      </c>
      <c r="BL99" s="14" t="s">
        <v>135</v>
      </c>
      <c r="BM99" s="173" t="s">
        <v>178</v>
      </c>
    </row>
    <row r="100" spans="1:65" s="2" customFormat="1" ht="16.5" customHeight="1">
      <c r="A100" s="31"/>
      <c r="B100" s="32"/>
      <c r="C100" s="162" t="s">
        <v>158</v>
      </c>
      <c r="D100" s="162" t="s">
        <v>124</v>
      </c>
      <c r="E100" s="163" t="s">
        <v>179</v>
      </c>
      <c r="F100" s="164" t="s">
        <v>180</v>
      </c>
      <c r="G100" s="165" t="s">
        <v>141</v>
      </c>
      <c r="H100" s="166">
        <v>1</v>
      </c>
      <c r="I100" s="167"/>
      <c r="J100" s="168">
        <f t="shared" si="0"/>
        <v>0</v>
      </c>
      <c r="K100" s="164" t="s">
        <v>128</v>
      </c>
      <c r="L100" s="36"/>
      <c r="M100" s="169" t="s">
        <v>21</v>
      </c>
      <c r="N100" s="170" t="s">
        <v>47</v>
      </c>
      <c r="O100" s="61"/>
      <c r="P100" s="171">
        <f t="shared" si="1"/>
        <v>0</v>
      </c>
      <c r="Q100" s="171">
        <v>0</v>
      </c>
      <c r="R100" s="171">
        <f t="shared" si="2"/>
        <v>0</v>
      </c>
      <c r="S100" s="171">
        <v>0</v>
      </c>
      <c r="T100" s="172">
        <f t="shared" si="3"/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73" t="s">
        <v>135</v>
      </c>
      <c r="AT100" s="173" t="s">
        <v>124</v>
      </c>
      <c r="AU100" s="173" t="s">
        <v>84</v>
      </c>
      <c r="AY100" s="14" t="s">
        <v>123</v>
      </c>
      <c r="BE100" s="174">
        <f t="shared" si="4"/>
        <v>0</v>
      </c>
      <c r="BF100" s="174">
        <f t="shared" si="5"/>
        <v>0</v>
      </c>
      <c r="BG100" s="174">
        <f t="shared" si="6"/>
        <v>0</v>
      </c>
      <c r="BH100" s="174">
        <f t="shared" si="7"/>
        <v>0</v>
      </c>
      <c r="BI100" s="174">
        <f t="shared" si="8"/>
        <v>0</v>
      </c>
      <c r="BJ100" s="14" t="s">
        <v>84</v>
      </c>
      <c r="BK100" s="174">
        <f t="shared" si="9"/>
        <v>0</v>
      </c>
      <c r="BL100" s="14" t="s">
        <v>135</v>
      </c>
      <c r="BM100" s="173" t="s">
        <v>181</v>
      </c>
    </row>
    <row r="101" spans="1:65" s="2" customFormat="1" ht="16.5" customHeight="1">
      <c r="A101" s="31"/>
      <c r="B101" s="32"/>
      <c r="C101" s="175" t="s">
        <v>8</v>
      </c>
      <c r="D101" s="175" t="s">
        <v>130</v>
      </c>
      <c r="E101" s="176" t="s">
        <v>182</v>
      </c>
      <c r="F101" s="177" t="s">
        <v>183</v>
      </c>
      <c r="G101" s="178" t="s">
        <v>141</v>
      </c>
      <c r="H101" s="179">
        <v>1</v>
      </c>
      <c r="I101" s="180"/>
      <c r="J101" s="181">
        <f t="shared" si="0"/>
        <v>0</v>
      </c>
      <c r="K101" s="177" t="s">
        <v>128</v>
      </c>
      <c r="L101" s="182"/>
      <c r="M101" s="183" t="s">
        <v>21</v>
      </c>
      <c r="N101" s="184" t="s">
        <v>47</v>
      </c>
      <c r="O101" s="61"/>
      <c r="P101" s="171">
        <f t="shared" si="1"/>
        <v>0</v>
      </c>
      <c r="Q101" s="171">
        <v>0</v>
      </c>
      <c r="R101" s="171">
        <f t="shared" si="2"/>
        <v>0</v>
      </c>
      <c r="S101" s="171">
        <v>0</v>
      </c>
      <c r="T101" s="172">
        <f t="shared" si="3"/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73" t="s">
        <v>145</v>
      </c>
      <c r="AT101" s="173" t="s">
        <v>130</v>
      </c>
      <c r="AU101" s="173" t="s">
        <v>84</v>
      </c>
      <c r="AY101" s="14" t="s">
        <v>123</v>
      </c>
      <c r="BE101" s="174">
        <f t="shared" si="4"/>
        <v>0</v>
      </c>
      <c r="BF101" s="174">
        <f t="shared" si="5"/>
        <v>0</v>
      </c>
      <c r="BG101" s="174">
        <f t="shared" si="6"/>
        <v>0</v>
      </c>
      <c r="BH101" s="174">
        <f t="shared" si="7"/>
        <v>0</v>
      </c>
      <c r="BI101" s="174">
        <f t="shared" si="8"/>
        <v>0</v>
      </c>
      <c r="BJ101" s="14" t="s">
        <v>84</v>
      </c>
      <c r="BK101" s="174">
        <f t="shared" si="9"/>
        <v>0</v>
      </c>
      <c r="BL101" s="14" t="s">
        <v>135</v>
      </c>
      <c r="BM101" s="173" t="s">
        <v>184</v>
      </c>
    </row>
    <row r="102" spans="1:65" s="2" customFormat="1" ht="16.5" customHeight="1">
      <c r="A102" s="31"/>
      <c r="B102" s="32"/>
      <c r="C102" s="162" t="s">
        <v>129</v>
      </c>
      <c r="D102" s="162" t="s">
        <v>124</v>
      </c>
      <c r="E102" s="163" t="s">
        <v>185</v>
      </c>
      <c r="F102" s="164" t="s">
        <v>186</v>
      </c>
      <c r="G102" s="165" t="s">
        <v>141</v>
      </c>
      <c r="H102" s="166">
        <v>6</v>
      </c>
      <c r="I102" s="167"/>
      <c r="J102" s="168">
        <f t="shared" si="0"/>
        <v>0</v>
      </c>
      <c r="K102" s="164" t="s">
        <v>128</v>
      </c>
      <c r="L102" s="36"/>
      <c r="M102" s="169" t="s">
        <v>21</v>
      </c>
      <c r="N102" s="170" t="s">
        <v>47</v>
      </c>
      <c r="O102" s="61"/>
      <c r="P102" s="171">
        <f t="shared" si="1"/>
        <v>0</v>
      </c>
      <c r="Q102" s="171">
        <v>0</v>
      </c>
      <c r="R102" s="171">
        <f t="shared" si="2"/>
        <v>0</v>
      </c>
      <c r="S102" s="171">
        <v>0</v>
      </c>
      <c r="T102" s="172">
        <f t="shared" si="3"/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73" t="s">
        <v>135</v>
      </c>
      <c r="AT102" s="173" t="s">
        <v>124</v>
      </c>
      <c r="AU102" s="173" t="s">
        <v>84</v>
      </c>
      <c r="AY102" s="14" t="s">
        <v>123</v>
      </c>
      <c r="BE102" s="174">
        <f t="shared" si="4"/>
        <v>0</v>
      </c>
      <c r="BF102" s="174">
        <f t="shared" si="5"/>
        <v>0</v>
      </c>
      <c r="BG102" s="174">
        <f t="shared" si="6"/>
        <v>0</v>
      </c>
      <c r="BH102" s="174">
        <f t="shared" si="7"/>
        <v>0</v>
      </c>
      <c r="BI102" s="174">
        <f t="shared" si="8"/>
        <v>0</v>
      </c>
      <c r="BJ102" s="14" t="s">
        <v>84</v>
      </c>
      <c r="BK102" s="174">
        <f t="shared" si="9"/>
        <v>0</v>
      </c>
      <c r="BL102" s="14" t="s">
        <v>135</v>
      </c>
      <c r="BM102" s="173" t="s">
        <v>134</v>
      </c>
    </row>
    <row r="103" spans="1:65" s="2" customFormat="1" ht="16.5" customHeight="1">
      <c r="A103" s="31"/>
      <c r="B103" s="32"/>
      <c r="C103" s="175" t="s">
        <v>187</v>
      </c>
      <c r="D103" s="175" t="s">
        <v>130</v>
      </c>
      <c r="E103" s="176" t="s">
        <v>188</v>
      </c>
      <c r="F103" s="177" t="s">
        <v>189</v>
      </c>
      <c r="G103" s="178" t="s">
        <v>141</v>
      </c>
      <c r="H103" s="179">
        <v>6</v>
      </c>
      <c r="I103" s="180"/>
      <c r="J103" s="181">
        <f t="shared" si="0"/>
        <v>0</v>
      </c>
      <c r="K103" s="177" t="s">
        <v>128</v>
      </c>
      <c r="L103" s="182"/>
      <c r="M103" s="183" t="s">
        <v>21</v>
      </c>
      <c r="N103" s="184" t="s">
        <v>47</v>
      </c>
      <c r="O103" s="61"/>
      <c r="P103" s="171">
        <f t="shared" si="1"/>
        <v>0</v>
      </c>
      <c r="Q103" s="171">
        <v>0</v>
      </c>
      <c r="R103" s="171">
        <f t="shared" si="2"/>
        <v>0</v>
      </c>
      <c r="S103" s="171">
        <v>0</v>
      </c>
      <c r="T103" s="172">
        <f t="shared" si="3"/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73" t="s">
        <v>145</v>
      </c>
      <c r="AT103" s="173" t="s">
        <v>130</v>
      </c>
      <c r="AU103" s="173" t="s">
        <v>84</v>
      </c>
      <c r="AY103" s="14" t="s">
        <v>123</v>
      </c>
      <c r="BE103" s="174">
        <f t="shared" si="4"/>
        <v>0</v>
      </c>
      <c r="BF103" s="174">
        <f t="shared" si="5"/>
        <v>0</v>
      </c>
      <c r="BG103" s="174">
        <f t="shared" si="6"/>
        <v>0</v>
      </c>
      <c r="BH103" s="174">
        <f t="shared" si="7"/>
        <v>0</v>
      </c>
      <c r="BI103" s="174">
        <f t="shared" si="8"/>
        <v>0</v>
      </c>
      <c r="BJ103" s="14" t="s">
        <v>84</v>
      </c>
      <c r="BK103" s="174">
        <f t="shared" si="9"/>
        <v>0</v>
      </c>
      <c r="BL103" s="14" t="s">
        <v>135</v>
      </c>
      <c r="BM103" s="173" t="s">
        <v>190</v>
      </c>
    </row>
    <row r="104" spans="1:65" s="2" customFormat="1" ht="16.5" customHeight="1">
      <c r="A104" s="31"/>
      <c r="B104" s="32"/>
      <c r="C104" s="162" t="s">
        <v>164</v>
      </c>
      <c r="D104" s="162" t="s">
        <v>124</v>
      </c>
      <c r="E104" s="163" t="s">
        <v>191</v>
      </c>
      <c r="F104" s="164" t="s">
        <v>192</v>
      </c>
      <c r="G104" s="165" t="s">
        <v>141</v>
      </c>
      <c r="H104" s="166">
        <v>6</v>
      </c>
      <c r="I104" s="167"/>
      <c r="J104" s="168">
        <f t="shared" si="0"/>
        <v>0</v>
      </c>
      <c r="K104" s="164" t="s">
        <v>128</v>
      </c>
      <c r="L104" s="36"/>
      <c r="M104" s="169" t="s">
        <v>21</v>
      </c>
      <c r="N104" s="170" t="s">
        <v>47</v>
      </c>
      <c r="O104" s="61"/>
      <c r="P104" s="171">
        <f t="shared" si="1"/>
        <v>0</v>
      </c>
      <c r="Q104" s="171">
        <v>0</v>
      </c>
      <c r="R104" s="171">
        <f t="shared" si="2"/>
        <v>0</v>
      </c>
      <c r="S104" s="171">
        <v>0</v>
      </c>
      <c r="T104" s="172">
        <f t="shared" si="3"/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3" t="s">
        <v>135</v>
      </c>
      <c r="AT104" s="173" t="s">
        <v>124</v>
      </c>
      <c r="AU104" s="173" t="s">
        <v>84</v>
      </c>
      <c r="AY104" s="14" t="s">
        <v>123</v>
      </c>
      <c r="BE104" s="174">
        <f t="shared" si="4"/>
        <v>0</v>
      </c>
      <c r="BF104" s="174">
        <f t="shared" si="5"/>
        <v>0</v>
      </c>
      <c r="BG104" s="174">
        <f t="shared" si="6"/>
        <v>0</v>
      </c>
      <c r="BH104" s="174">
        <f t="shared" si="7"/>
        <v>0</v>
      </c>
      <c r="BI104" s="174">
        <f t="shared" si="8"/>
        <v>0</v>
      </c>
      <c r="BJ104" s="14" t="s">
        <v>84</v>
      </c>
      <c r="BK104" s="174">
        <f t="shared" si="9"/>
        <v>0</v>
      </c>
      <c r="BL104" s="14" t="s">
        <v>135</v>
      </c>
      <c r="BM104" s="173" t="s">
        <v>193</v>
      </c>
    </row>
    <row r="105" spans="1:65" s="2" customFormat="1" ht="24.2" customHeight="1">
      <c r="A105" s="31"/>
      <c r="B105" s="32"/>
      <c r="C105" s="175" t="s">
        <v>194</v>
      </c>
      <c r="D105" s="175" t="s">
        <v>130</v>
      </c>
      <c r="E105" s="176" t="s">
        <v>195</v>
      </c>
      <c r="F105" s="177" t="s">
        <v>196</v>
      </c>
      <c r="G105" s="178" t="s">
        <v>141</v>
      </c>
      <c r="H105" s="179">
        <v>6</v>
      </c>
      <c r="I105" s="180"/>
      <c r="J105" s="181">
        <f t="shared" si="0"/>
        <v>0</v>
      </c>
      <c r="K105" s="177" t="s">
        <v>128</v>
      </c>
      <c r="L105" s="182"/>
      <c r="M105" s="183" t="s">
        <v>21</v>
      </c>
      <c r="N105" s="184" t="s">
        <v>47</v>
      </c>
      <c r="O105" s="61"/>
      <c r="P105" s="171">
        <f t="shared" si="1"/>
        <v>0</v>
      </c>
      <c r="Q105" s="171">
        <v>0</v>
      </c>
      <c r="R105" s="171">
        <f t="shared" si="2"/>
        <v>0</v>
      </c>
      <c r="S105" s="171">
        <v>0</v>
      </c>
      <c r="T105" s="172">
        <f t="shared" si="3"/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73" t="s">
        <v>145</v>
      </c>
      <c r="AT105" s="173" t="s">
        <v>130</v>
      </c>
      <c r="AU105" s="173" t="s">
        <v>84</v>
      </c>
      <c r="AY105" s="14" t="s">
        <v>123</v>
      </c>
      <c r="BE105" s="174">
        <f t="shared" si="4"/>
        <v>0</v>
      </c>
      <c r="BF105" s="174">
        <f t="shared" si="5"/>
        <v>0</v>
      </c>
      <c r="BG105" s="174">
        <f t="shared" si="6"/>
        <v>0</v>
      </c>
      <c r="BH105" s="174">
        <f t="shared" si="7"/>
        <v>0</v>
      </c>
      <c r="BI105" s="174">
        <f t="shared" si="8"/>
        <v>0</v>
      </c>
      <c r="BJ105" s="14" t="s">
        <v>84</v>
      </c>
      <c r="BK105" s="174">
        <f t="shared" si="9"/>
        <v>0</v>
      </c>
      <c r="BL105" s="14" t="s">
        <v>135</v>
      </c>
      <c r="BM105" s="173" t="s">
        <v>197</v>
      </c>
    </row>
    <row r="106" spans="1:65" s="2" customFormat="1" ht="16.5" customHeight="1">
      <c r="A106" s="31"/>
      <c r="B106" s="32"/>
      <c r="C106" s="162" t="s">
        <v>167</v>
      </c>
      <c r="D106" s="162" t="s">
        <v>124</v>
      </c>
      <c r="E106" s="163" t="s">
        <v>198</v>
      </c>
      <c r="F106" s="164" t="s">
        <v>199</v>
      </c>
      <c r="G106" s="165" t="s">
        <v>141</v>
      </c>
      <c r="H106" s="166">
        <v>26</v>
      </c>
      <c r="I106" s="167"/>
      <c r="J106" s="168">
        <f t="shared" si="0"/>
        <v>0</v>
      </c>
      <c r="K106" s="164" t="s">
        <v>128</v>
      </c>
      <c r="L106" s="36"/>
      <c r="M106" s="169" t="s">
        <v>21</v>
      </c>
      <c r="N106" s="170" t="s">
        <v>47</v>
      </c>
      <c r="O106" s="61"/>
      <c r="P106" s="171">
        <f t="shared" si="1"/>
        <v>0</v>
      </c>
      <c r="Q106" s="171">
        <v>0</v>
      </c>
      <c r="R106" s="171">
        <f t="shared" si="2"/>
        <v>0</v>
      </c>
      <c r="S106" s="171">
        <v>0</v>
      </c>
      <c r="T106" s="172">
        <f t="shared" si="3"/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73" t="s">
        <v>135</v>
      </c>
      <c r="AT106" s="173" t="s">
        <v>124</v>
      </c>
      <c r="AU106" s="173" t="s">
        <v>84</v>
      </c>
      <c r="AY106" s="14" t="s">
        <v>123</v>
      </c>
      <c r="BE106" s="174">
        <f t="shared" si="4"/>
        <v>0</v>
      </c>
      <c r="BF106" s="174">
        <f t="shared" si="5"/>
        <v>0</v>
      </c>
      <c r="BG106" s="174">
        <f t="shared" si="6"/>
        <v>0</v>
      </c>
      <c r="BH106" s="174">
        <f t="shared" si="7"/>
        <v>0</v>
      </c>
      <c r="BI106" s="174">
        <f t="shared" si="8"/>
        <v>0</v>
      </c>
      <c r="BJ106" s="14" t="s">
        <v>84</v>
      </c>
      <c r="BK106" s="174">
        <f t="shared" si="9"/>
        <v>0</v>
      </c>
      <c r="BL106" s="14" t="s">
        <v>135</v>
      </c>
      <c r="BM106" s="173" t="s">
        <v>200</v>
      </c>
    </row>
    <row r="107" spans="1:65" s="2" customFormat="1" ht="16.5" customHeight="1">
      <c r="A107" s="31"/>
      <c r="B107" s="32"/>
      <c r="C107" s="175" t="s">
        <v>7</v>
      </c>
      <c r="D107" s="175" t="s">
        <v>130</v>
      </c>
      <c r="E107" s="176" t="s">
        <v>201</v>
      </c>
      <c r="F107" s="177" t="s">
        <v>202</v>
      </c>
      <c r="G107" s="178" t="s">
        <v>141</v>
      </c>
      <c r="H107" s="179">
        <v>12</v>
      </c>
      <c r="I107" s="180"/>
      <c r="J107" s="181">
        <f t="shared" si="0"/>
        <v>0</v>
      </c>
      <c r="K107" s="177" t="s">
        <v>128</v>
      </c>
      <c r="L107" s="182"/>
      <c r="M107" s="183" t="s">
        <v>21</v>
      </c>
      <c r="N107" s="184" t="s">
        <v>47</v>
      </c>
      <c r="O107" s="61"/>
      <c r="P107" s="171">
        <f t="shared" si="1"/>
        <v>0</v>
      </c>
      <c r="Q107" s="171">
        <v>0</v>
      </c>
      <c r="R107" s="171">
        <f t="shared" si="2"/>
        <v>0</v>
      </c>
      <c r="S107" s="171">
        <v>0</v>
      </c>
      <c r="T107" s="172">
        <f t="shared" si="3"/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73" t="s">
        <v>145</v>
      </c>
      <c r="AT107" s="173" t="s">
        <v>130</v>
      </c>
      <c r="AU107" s="173" t="s">
        <v>84</v>
      </c>
      <c r="AY107" s="14" t="s">
        <v>123</v>
      </c>
      <c r="BE107" s="174">
        <f t="shared" si="4"/>
        <v>0</v>
      </c>
      <c r="BF107" s="174">
        <f t="shared" si="5"/>
        <v>0</v>
      </c>
      <c r="BG107" s="174">
        <f t="shared" si="6"/>
        <v>0</v>
      </c>
      <c r="BH107" s="174">
        <f t="shared" si="7"/>
        <v>0</v>
      </c>
      <c r="BI107" s="174">
        <f t="shared" si="8"/>
        <v>0</v>
      </c>
      <c r="BJ107" s="14" t="s">
        <v>84</v>
      </c>
      <c r="BK107" s="174">
        <f t="shared" si="9"/>
        <v>0</v>
      </c>
      <c r="BL107" s="14" t="s">
        <v>135</v>
      </c>
      <c r="BM107" s="173" t="s">
        <v>203</v>
      </c>
    </row>
    <row r="108" spans="1:65" s="2" customFormat="1" ht="16.5" customHeight="1">
      <c r="A108" s="31"/>
      <c r="B108" s="32"/>
      <c r="C108" s="175" t="s">
        <v>171</v>
      </c>
      <c r="D108" s="175" t="s">
        <v>130</v>
      </c>
      <c r="E108" s="176" t="s">
        <v>204</v>
      </c>
      <c r="F108" s="177" t="s">
        <v>205</v>
      </c>
      <c r="G108" s="178" t="s">
        <v>141</v>
      </c>
      <c r="H108" s="179">
        <v>14</v>
      </c>
      <c r="I108" s="180"/>
      <c r="J108" s="181">
        <f t="shared" si="0"/>
        <v>0</v>
      </c>
      <c r="K108" s="177" t="s">
        <v>128</v>
      </c>
      <c r="L108" s="182"/>
      <c r="M108" s="183" t="s">
        <v>21</v>
      </c>
      <c r="N108" s="184" t="s">
        <v>47</v>
      </c>
      <c r="O108" s="61"/>
      <c r="P108" s="171">
        <f t="shared" si="1"/>
        <v>0</v>
      </c>
      <c r="Q108" s="171">
        <v>0</v>
      </c>
      <c r="R108" s="171">
        <f t="shared" si="2"/>
        <v>0</v>
      </c>
      <c r="S108" s="171">
        <v>0</v>
      </c>
      <c r="T108" s="172">
        <f t="shared" si="3"/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73" t="s">
        <v>145</v>
      </c>
      <c r="AT108" s="173" t="s">
        <v>130</v>
      </c>
      <c r="AU108" s="173" t="s">
        <v>84</v>
      </c>
      <c r="AY108" s="14" t="s">
        <v>123</v>
      </c>
      <c r="BE108" s="174">
        <f t="shared" si="4"/>
        <v>0</v>
      </c>
      <c r="BF108" s="174">
        <f t="shared" si="5"/>
        <v>0</v>
      </c>
      <c r="BG108" s="174">
        <f t="shared" si="6"/>
        <v>0</v>
      </c>
      <c r="BH108" s="174">
        <f t="shared" si="7"/>
        <v>0</v>
      </c>
      <c r="BI108" s="174">
        <f t="shared" si="8"/>
        <v>0</v>
      </c>
      <c r="BJ108" s="14" t="s">
        <v>84</v>
      </c>
      <c r="BK108" s="174">
        <f t="shared" si="9"/>
        <v>0</v>
      </c>
      <c r="BL108" s="14" t="s">
        <v>135</v>
      </c>
      <c r="BM108" s="173" t="s">
        <v>206</v>
      </c>
    </row>
    <row r="109" spans="1:65" s="2" customFormat="1" ht="21.75" customHeight="1">
      <c r="A109" s="31"/>
      <c r="B109" s="32"/>
      <c r="C109" s="162" t="s">
        <v>207</v>
      </c>
      <c r="D109" s="162" t="s">
        <v>124</v>
      </c>
      <c r="E109" s="163" t="s">
        <v>208</v>
      </c>
      <c r="F109" s="164" t="s">
        <v>209</v>
      </c>
      <c r="G109" s="165" t="s">
        <v>141</v>
      </c>
      <c r="H109" s="166">
        <v>8</v>
      </c>
      <c r="I109" s="167"/>
      <c r="J109" s="168">
        <f t="shared" si="0"/>
        <v>0</v>
      </c>
      <c r="K109" s="164" t="s">
        <v>128</v>
      </c>
      <c r="L109" s="36"/>
      <c r="M109" s="169" t="s">
        <v>21</v>
      </c>
      <c r="N109" s="170" t="s">
        <v>47</v>
      </c>
      <c r="O109" s="61"/>
      <c r="P109" s="171">
        <f t="shared" si="1"/>
        <v>0</v>
      </c>
      <c r="Q109" s="171">
        <v>0</v>
      </c>
      <c r="R109" s="171">
        <f t="shared" si="2"/>
        <v>0</v>
      </c>
      <c r="S109" s="171">
        <v>0</v>
      </c>
      <c r="T109" s="172">
        <f t="shared" si="3"/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73" t="s">
        <v>135</v>
      </c>
      <c r="AT109" s="173" t="s">
        <v>124</v>
      </c>
      <c r="AU109" s="173" t="s">
        <v>84</v>
      </c>
      <c r="AY109" s="14" t="s">
        <v>123</v>
      </c>
      <c r="BE109" s="174">
        <f t="shared" si="4"/>
        <v>0</v>
      </c>
      <c r="BF109" s="174">
        <f t="shared" si="5"/>
        <v>0</v>
      </c>
      <c r="BG109" s="174">
        <f t="shared" si="6"/>
        <v>0</v>
      </c>
      <c r="BH109" s="174">
        <f t="shared" si="7"/>
        <v>0</v>
      </c>
      <c r="BI109" s="174">
        <f t="shared" si="8"/>
        <v>0</v>
      </c>
      <c r="BJ109" s="14" t="s">
        <v>84</v>
      </c>
      <c r="BK109" s="174">
        <f t="shared" si="9"/>
        <v>0</v>
      </c>
      <c r="BL109" s="14" t="s">
        <v>135</v>
      </c>
      <c r="BM109" s="173" t="s">
        <v>210</v>
      </c>
    </row>
    <row r="110" spans="1:65" s="2" customFormat="1" ht="24.2" customHeight="1">
      <c r="A110" s="31"/>
      <c r="B110" s="32"/>
      <c r="C110" s="175" t="s">
        <v>174</v>
      </c>
      <c r="D110" s="175" t="s">
        <v>130</v>
      </c>
      <c r="E110" s="176" t="s">
        <v>211</v>
      </c>
      <c r="F110" s="177" t="s">
        <v>212</v>
      </c>
      <c r="G110" s="178" t="s">
        <v>141</v>
      </c>
      <c r="H110" s="179">
        <v>8</v>
      </c>
      <c r="I110" s="180"/>
      <c r="J110" s="181">
        <f t="shared" si="0"/>
        <v>0</v>
      </c>
      <c r="K110" s="177" t="s">
        <v>128</v>
      </c>
      <c r="L110" s="182"/>
      <c r="M110" s="183" t="s">
        <v>21</v>
      </c>
      <c r="N110" s="184" t="s">
        <v>47</v>
      </c>
      <c r="O110" s="61"/>
      <c r="P110" s="171">
        <f t="shared" si="1"/>
        <v>0</v>
      </c>
      <c r="Q110" s="171">
        <v>0</v>
      </c>
      <c r="R110" s="171">
        <f t="shared" si="2"/>
        <v>0</v>
      </c>
      <c r="S110" s="171">
        <v>0</v>
      </c>
      <c r="T110" s="172">
        <f t="shared" si="3"/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73" t="s">
        <v>145</v>
      </c>
      <c r="AT110" s="173" t="s">
        <v>130</v>
      </c>
      <c r="AU110" s="173" t="s">
        <v>84</v>
      </c>
      <c r="AY110" s="14" t="s">
        <v>123</v>
      </c>
      <c r="BE110" s="174">
        <f t="shared" si="4"/>
        <v>0</v>
      </c>
      <c r="BF110" s="174">
        <f t="shared" si="5"/>
        <v>0</v>
      </c>
      <c r="BG110" s="174">
        <f t="shared" si="6"/>
        <v>0</v>
      </c>
      <c r="BH110" s="174">
        <f t="shared" si="7"/>
        <v>0</v>
      </c>
      <c r="BI110" s="174">
        <f t="shared" si="8"/>
        <v>0</v>
      </c>
      <c r="BJ110" s="14" t="s">
        <v>84</v>
      </c>
      <c r="BK110" s="174">
        <f t="shared" si="9"/>
        <v>0</v>
      </c>
      <c r="BL110" s="14" t="s">
        <v>135</v>
      </c>
      <c r="BM110" s="173" t="s">
        <v>213</v>
      </c>
    </row>
    <row r="111" spans="1:65" s="2" customFormat="1" ht="16.5" customHeight="1">
      <c r="A111" s="31"/>
      <c r="B111" s="32"/>
      <c r="C111" s="162" t="s">
        <v>214</v>
      </c>
      <c r="D111" s="162" t="s">
        <v>124</v>
      </c>
      <c r="E111" s="163" t="s">
        <v>215</v>
      </c>
      <c r="F111" s="164" t="s">
        <v>216</v>
      </c>
      <c r="G111" s="165" t="s">
        <v>141</v>
      </c>
      <c r="H111" s="166">
        <v>48</v>
      </c>
      <c r="I111" s="167"/>
      <c r="J111" s="168">
        <f t="shared" si="0"/>
        <v>0</v>
      </c>
      <c r="K111" s="164" t="s">
        <v>128</v>
      </c>
      <c r="L111" s="36"/>
      <c r="M111" s="169" t="s">
        <v>21</v>
      </c>
      <c r="N111" s="170" t="s">
        <v>47</v>
      </c>
      <c r="O111" s="61"/>
      <c r="P111" s="171">
        <f t="shared" si="1"/>
        <v>0</v>
      </c>
      <c r="Q111" s="171">
        <v>0</v>
      </c>
      <c r="R111" s="171">
        <f t="shared" si="2"/>
        <v>0</v>
      </c>
      <c r="S111" s="171">
        <v>0</v>
      </c>
      <c r="T111" s="172">
        <f t="shared" si="3"/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73" t="s">
        <v>135</v>
      </c>
      <c r="AT111" s="173" t="s">
        <v>124</v>
      </c>
      <c r="AU111" s="173" t="s">
        <v>84</v>
      </c>
      <c r="AY111" s="14" t="s">
        <v>123</v>
      </c>
      <c r="BE111" s="174">
        <f t="shared" si="4"/>
        <v>0</v>
      </c>
      <c r="BF111" s="174">
        <f t="shared" si="5"/>
        <v>0</v>
      </c>
      <c r="BG111" s="174">
        <f t="shared" si="6"/>
        <v>0</v>
      </c>
      <c r="BH111" s="174">
        <f t="shared" si="7"/>
        <v>0</v>
      </c>
      <c r="BI111" s="174">
        <f t="shared" si="8"/>
        <v>0</v>
      </c>
      <c r="BJ111" s="14" t="s">
        <v>84</v>
      </c>
      <c r="BK111" s="174">
        <f t="shared" si="9"/>
        <v>0</v>
      </c>
      <c r="BL111" s="14" t="s">
        <v>135</v>
      </c>
      <c r="BM111" s="173" t="s">
        <v>217</v>
      </c>
    </row>
    <row r="112" spans="1:65" s="2" customFormat="1" ht="24.2" customHeight="1">
      <c r="A112" s="31"/>
      <c r="B112" s="32"/>
      <c r="C112" s="175" t="s">
        <v>178</v>
      </c>
      <c r="D112" s="175" t="s">
        <v>130</v>
      </c>
      <c r="E112" s="176" t="s">
        <v>218</v>
      </c>
      <c r="F112" s="177" t="s">
        <v>219</v>
      </c>
      <c r="G112" s="178" t="s">
        <v>141</v>
      </c>
      <c r="H112" s="179">
        <v>48</v>
      </c>
      <c r="I112" s="180"/>
      <c r="J112" s="181">
        <f t="shared" si="0"/>
        <v>0</v>
      </c>
      <c r="K112" s="177" t="s">
        <v>128</v>
      </c>
      <c r="L112" s="182"/>
      <c r="M112" s="183" t="s">
        <v>21</v>
      </c>
      <c r="N112" s="184" t="s">
        <v>47</v>
      </c>
      <c r="O112" s="61"/>
      <c r="P112" s="171">
        <f t="shared" si="1"/>
        <v>0</v>
      </c>
      <c r="Q112" s="171">
        <v>5.13E-3</v>
      </c>
      <c r="R112" s="171">
        <f t="shared" si="2"/>
        <v>0.24624000000000001</v>
      </c>
      <c r="S112" s="171">
        <v>0</v>
      </c>
      <c r="T112" s="172">
        <f t="shared" si="3"/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73" t="s">
        <v>145</v>
      </c>
      <c r="AT112" s="173" t="s">
        <v>130</v>
      </c>
      <c r="AU112" s="173" t="s">
        <v>84</v>
      </c>
      <c r="AY112" s="14" t="s">
        <v>123</v>
      </c>
      <c r="BE112" s="174">
        <f t="shared" si="4"/>
        <v>0</v>
      </c>
      <c r="BF112" s="174">
        <f t="shared" si="5"/>
        <v>0</v>
      </c>
      <c r="BG112" s="174">
        <f t="shared" si="6"/>
        <v>0</v>
      </c>
      <c r="BH112" s="174">
        <f t="shared" si="7"/>
        <v>0</v>
      </c>
      <c r="BI112" s="174">
        <f t="shared" si="8"/>
        <v>0</v>
      </c>
      <c r="BJ112" s="14" t="s">
        <v>84</v>
      </c>
      <c r="BK112" s="174">
        <f t="shared" si="9"/>
        <v>0</v>
      </c>
      <c r="BL112" s="14" t="s">
        <v>135</v>
      </c>
      <c r="BM112" s="173" t="s">
        <v>220</v>
      </c>
    </row>
    <row r="113" spans="1:65" s="2" customFormat="1" ht="21.75" customHeight="1">
      <c r="A113" s="31"/>
      <c r="B113" s="32"/>
      <c r="C113" s="162" t="s">
        <v>221</v>
      </c>
      <c r="D113" s="162" t="s">
        <v>124</v>
      </c>
      <c r="E113" s="163" t="s">
        <v>222</v>
      </c>
      <c r="F113" s="164" t="s">
        <v>223</v>
      </c>
      <c r="G113" s="165" t="s">
        <v>141</v>
      </c>
      <c r="H113" s="166">
        <v>38</v>
      </c>
      <c r="I113" s="167"/>
      <c r="J113" s="168">
        <f t="shared" si="0"/>
        <v>0</v>
      </c>
      <c r="K113" s="164" t="s">
        <v>128</v>
      </c>
      <c r="L113" s="36"/>
      <c r="M113" s="169" t="s">
        <v>21</v>
      </c>
      <c r="N113" s="170" t="s">
        <v>47</v>
      </c>
      <c r="O113" s="61"/>
      <c r="P113" s="171">
        <f t="shared" si="1"/>
        <v>0</v>
      </c>
      <c r="Q113" s="171">
        <v>0</v>
      </c>
      <c r="R113" s="171">
        <f t="shared" si="2"/>
        <v>0</v>
      </c>
      <c r="S113" s="171">
        <v>0</v>
      </c>
      <c r="T113" s="172">
        <f t="shared" si="3"/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73" t="s">
        <v>135</v>
      </c>
      <c r="AT113" s="173" t="s">
        <v>124</v>
      </c>
      <c r="AU113" s="173" t="s">
        <v>84</v>
      </c>
      <c r="AY113" s="14" t="s">
        <v>123</v>
      </c>
      <c r="BE113" s="174">
        <f t="shared" si="4"/>
        <v>0</v>
      </c>
      <c r="BF113" s="174">
        <f t="shared" si="5"/>
        <v>0</v>
      </c>
      <c r="BG113" s="174">
        <f t="shared" si="6"/>
        <v>0</v>
      </c>
      <c r="BH113" s="174">
        <f t="shared" si="7"/>
        <v>0</v>
      </c>
      <c r="BI113" s="174">
        <f t="shared" si="8"/>
        <v>0</v>
      </c>
      <c r="BJ113" s="14" t="s">
        <v>84</v>
      </c>
      <c r="BK113" s="174">
        <f t="shared" si="9"/>
        <v>0</v>
      </c>
      <c r="BL113" s="14" t="s">
        <v>135</v>
      </c>
      <c r="BM113" s="173" t="s">
        <v>224</v>
      </c>
    </row>
    <row r="114" spans="1:65" s="2" customFormat="1" ht="16.5" customHeight="1">
      <c r="A114" s="31"/>
      <c r="B114" s="32"/>
      <c r="C114" s="175" t="s">
        <v>181</v>
      </c>
      <c r="D114" s="175" t="s">
        <v>130</v>
      </c>
      <c r="E114" s="176" t="s">
        <v>225</v>
      </c>
      <c r="F114" s="177" t="s">
        <v>226</v>
      </c>
      <c r="G114" s="178" t="s">
        <v>141</v>
      </c>
      <c r="H114" s="179">
        <v>38</v>
      </c>
      <c r="I114" s="180"/>
      <c r="J114" s="181">
        <f t="shared" si="0"/>
        <v>0</v>
      </c>
      <c r="K114" s="177" t="s">
        <v>128</v>
      </c>
      <c r="L114" s="182"/>
      <c r="M114" s="183" t="s">
        <v>21</v>
      </c>
      <c r="N114" s="184" t="s">
        <v>47</v>
      </c>
      <c r="O114" s="61"/>
      <c r="P114" s="171">
        <f t="shared" si="1"/>
        <v>0</v>
      </c>
      <c r="Q114" s="171">
        <v>0</v>
      </c>
      <c r="R114" s="171">
        <f t="shared" si="2"/>
        <v>0</v>
      </c>
      <c r="S114" s="171">
        <v>0</v>
      </c>
      <c r="T114" s="172">
        <f t="shared" si="3"/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73" t="s">
        <v>145</v>
      </c>
      <c r="AT114" s="173" t="s">
        <v>130</v>
      </c>
      <c r="AU114" s="173" t="s">
        <v>84</v>
      </c>
      <c r="AY114" s="14" t="s">
        <v>123</v>
      </c>
      <c r="BE114" s="174">
        <f t="shared" si="4"/>
        <v>0</v>
      </c>
      <c r="BF114" s="174">
        <f t="shared" si="5"/>
        <v>0</v>
      </c>
      <c r="BG114" s="174">
        <f t="shared" si="6"/>
        <v>0</v>
      </c>
      <c r="BH114" s="174">
        <f t="shared" si="7"/>
        <v>0</v>
      </c>
      <c r="BI114" s="174">
        <f t="shared" si="8"/>
        <v>0</v>
      </c>
      <c r="BJ114" s="14" t="s">
        <v>84</v>
      </c>
      <c r="BK114" s="174">
        <f t="shared" si="9"/>
        <v>0</v>
      </c>
      <c r="BL114" s="14" t="s">
        <v>135</v>
      </c>
      <c r="BM114" s="173" t="s">
        <v>227</v>
      </c>
    </row>
    <row r="115" spans="1:65" s="2" customFormat="1" ht="21.75" customHeight="1">
      <c r="A115" s="31"/>
      <c r="B115" s="32"/>
      <c r="C115" s="162" t="s">
        <v>228</v>
      </c>
      <c r="D115" s="162" t="s">
        <v>124</v>
      </c>
      <c r="E115" s="163" t="s">
        <v>229</v>
      </c>
      <c r="F115" s="164" t="s">
        <v>230</v>
      </c>
      <c r="G115" s="165" t="s">
        <v>141</v>
      </c>
      <c r="H115" s="166">
        <v>3</v>
      </c>
      <c r="I115" s="167"/>
      <c r="J115" s="168">
        <f t="shared" si="0"/>
        <v>0</v>
      </c>
      <c r="K115" s="164" t="s">
        <v>128</v>
      </c>
      <c r="L115" s="36"/>
      <c r="M115" s="169" t="s">
        <v>21</v>
      </c>
      <c r="N115" s="170" t="s">
        <v>47</v>
      </c>
      <c r="O115" s="61"/>
      <c r="P115" s="171">
        <f t="shared" si="1"/>
        <v>0</v>
      </c>
      <c r="Q115" s="171">
        <v>0</v>
      </c>
      <c r="R115" s="171">
        <f t="shared" si="2"/>
        <v>0</v>
      </c>
      <c r="S115" s="171">
        <v>0</v>
      </c>
      <c r="T115" s="172">
        <f t="shared" si="3"/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73" t="s">
        <v>135</v>
      </c>
      <c r="AT115" s="173" t="s">
        <v>124</v>
      </c>
      <c r="AU115" s="173" t="s">
        <v>84</v>
      </c>
      <c r="AY115" s="14" t="s">
        <v>123</v>
      </c>
      <c r="BE115" s="174">
        <f t="shared" si="4"/>
        <v>0</v>
      </c>
      <c r="BF115" s="174">
        <f t="shared" si="5"/>
        <v>0</v>
      </c>
      <c r="BG115" s="174">
        <f t="shared" si="6"/>
        <v>0</v>
      </c>
      <c r="BH115" s="174">
        <f t="shared" si="7"/>
        <v>0</v>
      </c>
      <c r="BI115" s="174">
        <f t="shared" si="8"/>
        <v>0</v>
      </c>
      <c r="BJ115" s="14" t="s">
        <v>84</v>
      </c>
      <c r="BK115" s="174">
        <f t="shared" si="9"/>
        <v>0</v>
      </c>
      <c r="BL115" s="14" t="s">
        <v>135</v>
      </c>
      <c r="BM115" s="173" t="s">
        <v>231</v>
      </c>
    </row>
    <row r="116" spans="1:65" s="2" customFormat="1" ht="16.5" customHeight="1">
      <c r="A116" s="31"/>
      <c r="B116" s="32"/>
      <c r="C116" s="175" t="s">
        <v>184</v>
      </c>
      <c r="D116" s="175" t="s">
        <v>130</v>
      </c>
      <c r="E116" s="176" t="s">
        <v>232</v>
      </c>
      <c r="F116" s="177" t="s">
        <v>233</v>
      </c>
      <c r="G116" s="178" t="s">
        <v>141</v>
      </c>
      <c r="H116" s="179">
        <v>3</v>
      </c>
      <c r="I116" s="180"/>
      <c r="J116" s="181">
        <f t="shared" si="0"/>
        <v>0</v>
      </c>
      <c r="K116" s="177" t="s">
        <v>128</v>
      </c>
      <c r="L116" s="182"/>
      <c r="M116" s="183" t="s">
        <v>21</v>
      </c>
      <c r="N116" s="184" t="s">
        <v>47</v>
      </c>
      <c r="O116" s="61"/>
      <c r="P116" s="171">
        <f t="shared" si="1"/>
        <v>0</v>
      </c>
      <c r="Q116" s="171">
        <v>0</v>
      </c>
      <c r="R116" s="171">
        <f t="shared" si="2"/>
        <v>0</v>
      </c>
      <c r="S116" s="171">
        <v>0</v>
      </c>
      <c r="T116" s="172">
        <f t="shared" si="3"/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73" t="s">
        <v>145</v>
      </c>
      <c r="AT116" s="173" t="s">
        <v>130</v>
      </c>
      <c r="AU116" s="173" t="s">
        <v>84</v>
      </c>
      <c r="AY116" s="14" t="s">
        <v>123</v>
      </c>
      <c r="BE116" s="174">
        <f t="shared" si="4"/>
        <v>0</v>
      </c>
      <c r="BF116" s="174">
        <f t="shared" si="5"/>
        <v>0</v>
      </c>
      <c r="BG116" s="174">
        <f t="shared" si="6"/>
        <v>0</v>
      </c>
      <c r="BH116" s="174">
        <f t="shared" si="7"/>
        <v>0</v>
      </c>
      <c r="BI116" s="174">
        <f t="shared" si="8"/>
        <v>0</v>
      </c>
      <c r="BJ116" s="14" t="s">
        <v>84</v>
      </c>
      <c r="BK116" s="174">
        <f t="shared" si="9"/>
        <v>0</v>
      </c>
      <c r="BL116" s="14" t="s">
        <v>135</v>
      </c>
      <c r="BM116" s="173" t="s">
        <v>234</v>
      </c>
    </row>
    <row r="117" spans="1:65" s="2" customFormat="1" ht="21.75" customHeight="1">
      <c r="A117" s="31"/>
      <c r="B117" s="32"/>
      <c r="C117" s="162" t="s">
        <v>235</v>
      </c>
      <c r="D117" s="162" t="s">
        <v>124</v>
      </c>
      <c r="E117" s="163" t="s">
        <v>236</v>
      </c>
      <c r="F117" s="164" t="s">
        <v>237</v>
      </c>
      <c r="G117" s="165" t="s">
        <v>141</v>
      </c>
      <c r="H117" s="166">
        <v>1</v>
      </c>
      <c r="I117" s="167"/>
      <c r="J117" s="168">
        <f t="shared" si="0"/>
        <v>0</v>
      </c>
      <c r="K117" s="164" t="s">
        <v>128</v>
      </c>
      <c r="L117" s="36"/>
      <c r="M117" s="169" t="s">
        <v>21</v>
      </c>
      <c r="N117" s="170" t="s">
        <v>47</v>
      </c>
      <c r="O117" s="61"/>
      <c r="P117" s="171">
        <f t="shared" si="1"/>
        <v>0</v>
      </c>
      <c r="Q117" s="171">
        <v>0</v>
      </c>
      <c r="R117" s="171">
        <f t="shared" si="2"/>
        <v>0</v>
      </c>
      <c r="S117" s="171">
        <v>0</v>
      </c>
      <c r="T117" s="172">
        <f t="shared" si="3"/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73" t="s">
        <v>135</v>
      </c>
      <c r="AT117" s="173" t="s">
        <v>124</v>
      </c>
      <c r="AU117" s="173" t="s">
        <v>84</v>
      </c>
      <c r="AY117" s="14" t="s">
        <v>123</v>
      </c>
      <c r="BE117" s="174">
        <f t="shared" si="4"/>
        <v>0</v>
      </c>
      <c r="BF117" s="174">
        <f t="shared" si="5"/>
        <v>0</v>
      </c>
      <c r="BG117" s="174">
        <f t="shared" si="6"/>
        <v>0</v>
      </c>
      <c r="BH117" s="174">
        <f t="shared" si="7"/>
        <v>0</v>
      </c>
      <c r="BI117" s="174">
        <f t="shared" si="8"/>
        <v>0</v>
      </c>
      <c r="BJ117" s="14" t="s">
        <v>84</v>
      </c>
      <c r="BK117" s="174">
        <f t="shared" si="9"/>
        <v>0</v>
      </c>
      <c r="BL117" s="14" t="s">
        <v>135</v>
      </c>
      <c r="BM117" s="173" t="s">
        <v>238</v>
      </c>
    </row>
    <row r="118" spans="1:65" s="2" customFormat="1" ht="16.5" customHeight="1">
      <c r="A118" s="31"/>
      <c r="B118" s="32"/>
      <c r="C118" s="175" t="s">
        <v>134</v>
      </c>
      <c r="D118" s="175" t="s">
        <v>130</v>
      </c>
      <c r="E118" s="176" t="s">
        <v>239</v>
      </c>
      <c r="F118" s="177" t="s">
        <v>240</v>
      </c>
      <c r="G118" s="178" t="s">
        <v>141</v>
      </c>
      <c r="H118" s="179">
        <v>1</v>
      </c>
      <c r="I118" s="180"/>
      <c r="J118" s="181">
        <f t="shared" si="0"/>
        <v>0</v>
      </c>
      <c r="K118" s="177" t="s">
        <v>128</v>
      </c>
      <c r="L118" s="182"/>
      <c r="M118" s="183" t="s">
        <v>21</v>
      </c>
      <c r="N118" s="184" t="s">
        <v>47</v>
      </c>
      <c r="O118" s="61"/>
      <c r="P118" s="171">
        <f t="shared" si="1"/>
        <v>0</v>
      </c>
      <c r="Q118" s="171">
        <v>0</v>
      </c>
      <c r="R118" s="171">
        <f t="shared" si="2"/>
        <v>0</v>
      </c>
      <c r="S118" s="171">
        <v>0</v>
      </c>
      <c r="T118" s="172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73" t="s">
        <v>145</v>
      </c>
      <c r="AT118" s="173" t="s">
        <v>130</v>
      </c>
      <c r="AU118" s="173" t="s">
        <v>84</v>
      </c>
      <c r="AY118" s="14" t="s">
        <v>123</v>
      </c>
      <c r="BE118" s="174">
        <f t="shared" si="4"/>
        <v>0</v>
      </c>
      <c r="BF118" s="174">
        <f t="shared" si="5"/>
        <v>0</v>
      </c>
      <c r="BG118" s="174">
        <f t="shared" si="6"/>
        <v>0</v>
      </c>
      <c r="BH118" s="174">
        <f t="shared" si="7"/>
        <v>0</v>
      </c>
      <c r="BI118" s="174">
        <f t="shared" si="8"/>
        <v>0</v>
      </c>
      <c r="BJ118" s="14" t="s">
        <v>84</v>
      </c>
      <c r="BK118" s="174">
        <f t="shared" si="9"/>
        <v>0</v>
      </c>
      <c r="BL118" s="14" t="s">
        <v>135</v>
      </c>
      <c r="BM118" s="173" t="s">
        <v>241</v>
      </c>
    </row>
    <row r="119" spans="1:65" s="2" customFormat="1" ht="21.75" customHeight="1">
      <c r="A119" s="31"/>
      <c r="B119" s="32"/>
      <c r="C119" s="162" t="s">
        <v>242</v>
      </c>
      <c r="D119" s="162" t="s">
        <v>124</v>
      </c>
      <c r="E119" s="163" t="s">
        <v>243</v>
      </c>
      <c r="F119" s="164" t="s">
        <v>244</v>
      </c>
      <c r="G119" s="165" t="s">
        <v>133</v>
      </c>
      <c r="H119" s="166">
        <v>288</v>
      </c>
      <c r="I119" s="167"/>
      <c r="J119" s="168">
        <f t="shared" si="0"/>
        <v>0</v>
      </c>
      <c r="K119" s="164" t="s">
        <v>128</v>
      </c>
      <c r="L119" s="36"/>
      <c r="M119" s="169" t="s">
        <v>21</v>
      </c>
      <c r="N119" s="170" t="s">
        <v>47</v>
      </c>
      <c r="O119" s="61"/>
      <c r="P119" s="171">
        <f t="shared" si="1"/>
        <v>0</v>
      </c>
      <c r="Q119" s="171">
        <v>0</v>
      </c>
      <c r="R119" s="171">
        <f t="shared" si="2"/>
        <v>0</v>
      </c>
      <c r="S119" s="171">
        <v>0</v>
      </c>
      <c r="T119" s="172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73" t="s">
        <v>135</v>
      </c>
      <c r="AT119" s="173" t="s">
        <v>124</v>
      </c>
      <c r="AU119" s="173" t="s">
        <v>84</v>
      </c>
      <c r="AY119" s="14" t="s">
        <v>123</v>
      </c>
      <c r="BE119" s="174">
        <f t="shared" si="4"/>
        <v>0</v>
      </c>
      <c r="BF119" s="174">
        <f t="shared" si="5"/>
        <v>0</v>
      </c>
      <c r="BG119" s="174">
        <f t="shared" si="6"/>
        <v>0</v>
      </c>
      <c r="BH119" s="174">
        <f t="shared" si="7"/>
        <v>0</v>
      </c>
      <c r="BI119" s="174">
        <f t="shared" si="8"/>
        <v>0</v>
      </c>
      <c r="BJ119" s="14" t="s">
        <v>84</v>
      </c>
      <c r="BK119" s="174">
        <f t="shared" si="9"/>
        <v>0</v>
      </c>
      <c r="BL119" s="14" t="s">
        <v>135</v>
      </c>
      <c r="BM119" s="173" t="s">
        <v>245</v>
      </c>
    </row>
    <row r="120" spans="1:65" s="2" customFormat="1" ht="16.5" customHeight="1">
      <c r="A120" s="31"/>
      <c r="B120" s="32"/>
      <c r="C120" s="175" t="s">
        <v>190</v>
      </c>
      <c r="D120" s="175" t="s">
        <v>130</v>
      </c>
      <c r="E120" s="176" t="s">
        <v>246</v>
      </c>
      <c r="F120" s="177" t="s">
        <v>247</v>
      </c>
      <c r="G120" s="178" t="s">
        <v>133</v>
      </c>
      <c r="H120" s="179">
        <v>6</v>
      </c>
      <c r="I120" s="180"/>
      <c r="J120" s="181">
        <f t="shared" si="0"/>
        <v>0</v>
      </c>
      <c r="K120" s="177" t="s">
        <v>128</v>
      </c>
      <c r="L120" s="182"/>
      <c r="M120" s="183" t="s">
        <v>21</v>
      </c>
      <c r="N120" s="184" t="s">
        <v>47</v>
      </c>
      <c r="O120" s="61"/>
      <c r="P120" s="171">
        <f t="shared" si="1"/>
        <v>0</v>
      </c>
      <c r="Q120" s="171">
        <v>1.8E-3</v>
      </c>
      <c r="R120" s="171">
        <f t="shared" si="2"/>
        <v>1.0800000000000001E-2</v>
      </c>
      <c r="S120" s="171">
        <v>0</v>
      </c>
      <c r="T120" s="172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73" t="s">
        <v>145</v>
      </c>
      <c r="AT120" s="173" t="s">
        <v>130</v>
      </c>
      <c r="AU120" s="173" t="s">
        <v>84</v>
      </c>
      <c r="AY120" s="14" t="s">
        <v>123</v>
      </c>
      <c r="BE120" s="174">
        <f t="shared" si="4"/>
        <v>0</v>
      </c>
      <c r="BF120" s="174">
        <f t="shared" si="5"/>
        <v>0</v>
      </c>
      <c r="BG120" s="174">
        <f t="shared" si="6"/>
        <v>0</v>
      </c>
      <c r="BH120" s="174">
        <f t="shared" si="7"/>
        <v>0</v>
      </c>
      <c r="BI120" s="174">
        <f t="shared" si="8"/>
        <v>0</v>
      </c>
      <c r="BJ120" s="14" t="s">
        <v>84</v>
      </c>
      <c r="BK120" s="174">
        <f t="shared" si="9"/>
        <v>0</v>
      </c>
      <c r="BL120" s="14" t="s">
        <v>135</v>
      </c>
      <c r="BM120" s="173" t="s">
        <v>248</v>
      </c>
    </row>
    <row r="121" spans="1:65" s="2" customFormat="1" ht="16.5" customHeight="1">
      <c r="A121" s="31"/>
      <c r="B121" s="32"/>
      <c r="C121" s="175" t="s">
        <v>249</v>
      </c>
      <c r="D121" s="175" t="s">
        <v>130</v>
      </c>
      <c r="E121" s="176" t="s">
        <v>250</v>
      </c>
      <c r="F121" s="177" t="s">
        <v>251</v>
      </c>
      <c r="G121" s="178" t="s">
        <v>133</v>
      </c>
      <c r="H121" s="179">
        <v>70</v>
      </c>
      <c r="I121" s="180"/>
      <c r="J121" s="181">
        <f t="shared" si="0"/>
        <v>0</v>
      </c>
      <c r="K121" s="177" t="s">
        <v>128</v>
      </c>
      <c r="L121" s="182"/>
      <c r="M121" s="183" t="s">
        <v>21</v>
      </c>
      <c r="N121" s="184" t="s">
        <v>47</v>
      </c>
      <c r="O121" s="61"/>
      <c r="P121" s="171">
        <f t="shared" si="1"/>
        <v>0</v>
      </c>
      <c r="Q121" s="171">
        <v>2.0200000000000001E-3</v>
      </c>
      <c r="R121" s="171">
        <f t="shared" si="2"/>
        <v>0.1414</v>
      </c>
      <c r="S121" s="171">
        <v>0</v>
      </c>
      <c r="T121" s="172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3" t="s">
        <v>145</v>
      </c>
      <c r="AT121" s="173" t="s">
        <v>130</v>
      </c>
      <c r="AU121" s="173" t="s">
        <v>84</v>
      </c>
      <c r="AY121" s="14" t="s">
        <v>123</v>
      </c>
      <c r="BE121" s="174">
        <f t="shared" si="4"/>
        <v>0</v>
      </c>
      <c r="BF121" s="174">
        <f t="shared" si="5"/>
        <v>0</v>
      </c>
      <c r="BG121" s="174">
        <f t="shared" si="6"/>
        <v>0</v>
      </c>
      <c r="BH121" s="174">
        <f t="shared" si="7"/>
        <v>0</v>
      </c>
      <c r="BI121" s="174">
        <f t="shared" si="8"/>
        <v>0</v>
      </c>
      <c r="BJ121" s="14" t="s">
        <v>84</v>
      </c>
      <c r="BK121" s="174">
        <f t="shared" si="9"/>
        <v>0</v>
      </c>
      <c r="BL121" s="14" t="s">
        <v>135</v>
      </c>
      <c r="BM121" s="173" t="s">
        <v>252</v>
      </c>
    </row>
    <row r="122" spans="1:65" s="2" customFormat="1" ht="16.5" customHeight="1">
      <c r="A122" s="31"/>
      <c r="B122" s="32"/>
      <c r="C122" s="175" t="s">
        <v>193</v>
      </c>
      <c r="D122" s="175" t="s">
        <v>130</v>
      </c>
      <c r="E122" s="176" t="s">
        <v>253</v>
      </c>
      <c r="F122" s="177" t="s">
        <v>254</v>
      </c>
      <c r="G122" s="178" t="s">
        <v>133</v>
      </c>
      <c r="H122" s="179">
        <v>212</v>
      </c>
      <c r="I122" s="180"/>
      <c r="J122" s="181">
        <f t="shared" si="0"/>
        <v>0</v>
      </c>
      <c r="K122" s="177" t="s">
        <v>128</v>
      </c>
      <c r="L122" s="182"/>
      <c r="M122" s="183" t="s">
        <v>21</v>
      </c>
      <c r="N122" s="184" t="s">
        <v>47</v>
      </c>
      <c r="O122" s="61"/>
      <c r="P122" s="171">
        <f t="shared" si="1"/>
        <v>0</v>
      </c>
      <c r="Q122" s="171">
        <v>2.7799999999999999E-3</v>
      </c>
      <c r="R122" s="171">
        <f t="shared" si="2"/>
        <v>0.58935999999999999</v>
      </c>
      <c r="S122" s="171">
        <v>0</v>
      </c>
      <c r="T122" s="172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3" t="s">
        <v>145</v>
      </c>
      <c r="AT122" s="173" t="s">
        <v>130</v>
      </c>
      <c r="AU122" s="173" t="s">
        <v>84</v>
      </c>
      <c r="AY122" s="14" t="s">
        <v>123</v>
      </c>
      <c r="BE122" s="174">
        <f t="shared" si="4"/>
        <v>0</v>
      </c>
      <c r="BF122" s="174">
        <f t="shared" si="5"/>
        <v>0</v>
      </c>
      <c r="BG122" s="174">
        <f t="shared" si="6"/>
        <v>0</v>
      </c>
      <c r="BH122" s="174">
        <f t="shared" si="7"/>
        <v>0</v>
      </c>
      <c r="BI122" s="174">
        <f t="shared" si="8"/>
        <v>0</v>
      </c>
      <c r="BJ122" s="14" t="s">
        <v>84</v>
      </c>
      <c r="BK122" s="174">
        <f t="shared" si="9"/>
        <v>0</v>
      </c>
      <c r="BL122" s="14" t="s">
        <v>135</v>
      </c>
      <c r="BM122" s="173" t="s">
        <v>255</v>
      </c>
    </row>
    <row r="123" spans="1:65" s="2" customFormat="1" ht="21.75" customHeight="1">
      <c r="A123" s="31"/>
      <c r="B123" s="32"/>
      <c r="C123" s="162" t="s">
        <v>256</v>
      </c>
      <c r="D123" s="162" t="s">
        <v>124</v>
      </c>
      <c r="E123" s="163" t="s">
        <v>257</v>
      </c>
      <c r="F123" s="164" t="s">
        <v>258</v>
      </c>
      <c r="G123" s="165" t="s">
        <v>133</v>
      </c>
      <c r="H123" s="166">
        <v>90</v>
      </c>
      <c r="I123" s="167"/>
      <c r="J123" s="168">
        <f t="shared" si="0"/>
        <v>0</v>
      </c>
      <c r="K123" s="164" t="s">
        <v>128</v>
      </c>
      <c r="L123" s="36"/>
      <c r="M123" s="169" t="s">
        <v>21</v>
      </c>
      <c r="N123" s="170" t="s">
        <v>47</v>
      </c>
      <c r="O123" s="61"/>
      <c r="P123" s="171">
        <f t="shared" si="1"/>
        <v>0</v>
      </c>
      <c r="Q123" s="171">
        <v>0</v>
      </c>
      <c r="R123" s="171">
        <f t="shared" si="2"/>
        <v>0</v>
      </c>
      <c r="S123" s="171">
        <v>0</v>
      </c>
      <c r="T123" s="172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3" t="s">
        <v>135</v>
      </c>
      <c r="AT123" s="173" t="s">
        <v>124</v>
      </c>
      <c r="AU123" s="173" t="s">
        <v>84</v>
      </c>
      <c r="AY123" s="14" t="s">
        <v>123</v>
      </c>
      <c r="BE123" s="174">
        <f t="shared" si="4"/>
        <v>0</v>
      </c>
      <c r="BF123" s="174">
        <f t="shared" si="5"/>
        <v>0</v>
      </c>
      <c r="BG123" s="174">
        <f t="shared" si="6"/>
        <v>0</v>
      </c>
      <c r="BH123" s="174">
        <f t="shared" si="7"/>
        <v>0</v>
      </c>
      <c r="BI123" s="174">
        <f t="shared" si="8"/>
        <v>0</v>
      </c>
      <c r="BJ123" s="14" t="s">
        <v>84</v>
      </c>
      <c r="BK123" s="174">
        <f t="shared" si="9"/>
        <v>0</v>
      </c>
      <c r="BL123" s="14" t="s">
        <v>135</v>
      </c>
      <c r="BM123" s="173" t="s">
        <v>259</v>
      </c>
    </row>
    <row r="124" spans="1:65" s="2" customFormat="1" ht="16.5" customHeight="1">
      <c r="A124" s="31"/>
      <c r="B124" s="32"/>
      <c r="C124" s="175" t="s">
        <v>197</v>
      </c>
      <c r="D124" s="175" t="s">
        <v>130</v>
      </c>
      <c r="E124" s="176" t="s">
        <v>260</v>
      </c>
      <c r="F124" s="177" t="s">
        <v>261</v>
      </c>
      <c r="G124" s="178" t="s">
        <v>133</v>
      </c>
      <c r="H124" s="179">
        <v>90</v>
      </c>
      <c r="I124" s="180"/>
      <c r="J124" s="181">
        <f t="shared" si="0"/>
        <v>0</v>
      </c>
      <c r="K124" s="177" t="s">
        <v>128</v>
      </c>
      <c r="L124" s="182"/>
      <c r="M124" s="183" t="s">
        <v>21</v>
      </c>
      <c r="N124" s="184" t="s">
        <v>47</v>
      </c>
      <c r="O124" s="61"/>
      <c r="P124" s="171">
        <f t="shared" si="1"/>
        <v>0</v>
      </c>
      <c r="Q124" s="171">
        <v>3.2000000000000002E-3</v>
      </c>
      <c r="R124" s="171">
        <f t="shared" si="2"/>
        <v>0.28800000000000003</v>
      </c>
      <c r="S124" s="171">
        <v>0</v>
      </c>
      <c r="T124" s="17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3" t="s">
        <v>145</v>
      </c>
      <c r="AT124" s="173" t="s">
        <v>130</v>
      </c>
      <c r="AU124" s="173" t="s">
        <v>84</v>
      </c>
      <c r="AY124" s="14" t="s">
        <v>123</v>
      </c>
      <c r="BE124" s="174">
        <f t="shared" si="4"/>
        <v>0</v>
      </c>
      <c r="BF124" s="174">
        <f t="shared" si="5"/>
        <v>0</v>
      </c>
      <c r="BG124" s="174">
        <f t="shared" si="6"/>
        <v>0</v>
      </c>
      <c r="BH124" s="174">
        <f t="shared" si="7"/>
        <v>0</v>
      </c>
      <c r="BI124" s="174">
        <f t="shared" si="8"/>
        <v>0</v>
      </c>
      <c r="BJ124" s="14" t="s">
        <v>84</v>
      </c>
      <c r="BK124" s="174">
        <f t="shared" si="9"/>
        <v>0</v>
      </c>
      <c r="BL124" s="14" t="s">
        <v>135</v>
      </c>
      <c r="BM124" s="173" t="s">
        <v>262</v>
      </c>
    </row>
    <row r="125" spans="1:65" s="2" customFormat="1" ht="21.75" customHeight="1">
      <c r="A125" s="31"/>
      <c r="B125" s="32"/>
      <c r="C125" s="162" t="s">
        <v>263</v>
      </c>
      <c r="D125" s="162" t="s">
        <v>124</v>
      </c>
      <c r="E125" s="163" t="s">
        <v>264</v>
      </c>
      <c r="F125" s="164" t="s">
        <v>265</v>
      </c>
      <c r="G125" s="165" t="s">
        <v>133</v>
      </c>
      <c r="H125" s="166">
        <v>10</v>
      </c>
      <c r="I125" s="167"/>
      <c r="J125" s="168">
        <f t="shared" si="0"/>
        <v>0</v>
      </c>
      <c r="K125" s="164" t="s">
        <v>128</v>
      </c>
      <c r="L125" s="36"/>
      <c r="M125" s="169" t="s">
        <v>21</v>
      </c>
      <c r="N125" s="170" t="s">
        <v>47</v>
      </c>
      <c r="O125" s="61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3" t="s">
        <v>135</v>
      </c>
      <c r="AT125" s="173" t="s">
        <v>124</v>
      </c>
      <c r="AU125" s="173" t="s">
        <v>84</v>
      </c>
      <c r="AY125" s="14" t="s">
        <v>123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4" t="s">
        <v>84</v>
      </c>
      <c r="BK125" s="174">
        <f t="shared" si="9"/>
        <v>0</v>
      </c>
      <c r="BL125" s="14" t="s">
        <v>135</v>
      </c>
      <c r="BM125" s="173" t="s">
        <v>266</v>
      </c>
    </row>
    <row r="126" spans="1:65" s="2" customFormat="1" ht="16.5" customHeight="1">
      <c r="A126" s="31"/>
      <c r="B126" s="32"/>
      <c r="C126" s="175" t="s">
        <v>200</v>
      </c>
      <c r="D126" s="175" t="s">
        <v>130</v>
      </c>
      <c r="E126" s="176" t="s">
        <v>267</v>
      </c>
      <c r="F126" s="177" t="s">
        <v>268</v>
      </c>
      <c r="G126" s="178" t="s">
        <v>133</v>
      </c>
      <c r="H126" s="179">
        <v>10</v>
      </c>
      <c r="I126" s="180"/>
      <c r="J126" s="181">
        <f t="shared" si="0"/>
        <v>0</v>
      </c>
      <c r="K126" s="177" t="s">
        <v>128</v>
      </c>
      <c r="L126" s="182"/>
      <c r="M126" s="183" t="s">
        <v>21</v>
      </c>
      <c r="N126" s="184" t="s">
        <v>47</v>
      </c>
      <c r="O126" s="61"/>
      <c r="P126" s="171">
        <f t="shared" si="1"/>
        <v>0</v>
      </c>
      <c r="Q126" s="171">
        <v>6.0000000000000001E-3</v>
      </c>
      <c r="R126" s="171">
        <f t="shared" si="2"/>
        <v>0.06</v>
      </c>
      <c r="S126" s="171">
        <v>0</v>
      </c>
      <c r="T126" s="17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3" t="s">
        <v>145</v>
      </c>
      <c r="AT126" s="173" t="s">
        <v>130</v>
      </c>
      <c r="AU126" s="173" t="s">
        <v>84</v>
      </c>
      <c r="AY126" s="14" t="s">
        <v>123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4" t="s">
        <v>84</v>
      </c>
      <c r="BK126" s="174">
        <f t="shared" si="9"/>
        <v>0</v>
      </c>
      <c r="BL126" s="14" t="s">
        <v>135</v>
      </c>
      <c r="BM126" s="173" t="s">
        <v>269</v>
      </c>
    </row>
    <row r="127" spans="1:65" s="2" customFormat="1" ht="21.75" customHeight="1">
      <c r="A127" s="31"/>
      <c r="B127" s="32"/>
      <c r="C127" s="162" t="s">
        <v>270</v>
      </c>
      <c r="D127" s="162" t="s">
        <v>124</v>
      </c>
      <c r="E127" s="163" t="s">
        <v>271</v>
      </c>
      <c r="F127" s="164" t="s">
        <v>272</v>
      </c>
      <c r="G127" s="165" t="s">
        <v>273</v>
      </c>
      <c r="H127" s="166">
        <v>2.746</v>
      </c>
      <c r="I127" s="167"/>
      <c r="J127" s="168">
        <f t="shared" si="0"/>
        <v>0</v>
      </c>
      <c r="K127" s="164" t="s">
        <v>128</v>
      </c>
      <c r="L127" s="36"/>
      <c r="M127" s="169" t="s">
        <v>21</v>
      </c>
      <c r="N127" s="170" t="s">
        <v>47</v>
      </c>
      <c r="O127" s="61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3" t="s">
        <v>135</v>
      </c>
      <c r="AT127" s="173" t="s">
        <v>124</v>
      </c>
      <c r="AU127" s="173" t="s">
        <v>84</v>
      </c>
      <c r="AY127" s="14" t="s">
        <v>123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4" t="s">
        <v>84</v>
      </c>
      <c r="BK127" s="174">
        <f t="shared" si="9"/>
        <v>0</v>
      </c>
      <c r="BL127" s="14" t="s">
        <v>135</v>
      </c>
      <c r="BM127" s="173" t="s">
        <v>274</v>
      </c>
    </row>
    <row r="128" spans="1:65" s="11" customFormat="1" ht="25.9" customHeight="1">
      <c r="B128" s="148"/>
      <c r="C128" s="149"/>
      <c r="D128" s="150" t="s">
        <v>75</v>
      </c>
      <c r="E128" s="151" t="s">
        <v>275</v>
      </c>
      <c r="F128" s="151" t="s">
        <v>276</v>
      </c>
      <c r="G128" s="149"/>
      <c r="H128" s="149"/>
      <c r="I128" s="152"/>
      <c r="J128" s="153">
        <f>BK128</f>
        <v>0</v>
      </c>
      <c r="K128" s="149"/>
      <c r="L128" s="154"/>
      <c r="M128" s="155"/>
      <c r="N128" s="156"/>
      <c r="O128" s="156"/>
      <c r="P128" s="157">
        <f>SUM(P129:P134)</f>
        <v>0</v>
      </c>
      <c r="Q128" s="156"/>
      <c r="R128" s="157">
        <f>SUM(R129:R134)</f>
        <v>0</v>
      </c>
      <c r="S128" s="156"/>
      <c r="T128" s="158">
        <f>SUM(T129:T134)</f>
        <v>0</v>
      </c>
      <c r="AR128" s="159" t="s">
        <v>84</v>
      </c>
      <c r="AT128" s="160" t="s">
        <v>75</v>
      </c>
      <c r="AU128" s="160" t="s">
        <v>76</v>
      </c>
      <c r="AY128" s="159" t="s">
        <v>123</v>
      </c>
      <c r="BK128" s="161">
        <f>SUM(BK129:BK134)</f>
        <v>0</v>
      </c>
    </row>
    <row r="129" spans="1:65" s="2" customFormat="1" ht="24.2" customHeight="1">
      <c r="A129" s="31"/>
      <c r="B129" s="32"/>
      <c r="C129" s="162" t="s">
        <v>203</v>
      </c>
      <c r="D129" s="162" t="s">
        <v>124</v>
      </c>
      <c r="E129" s="163" t="s">
        <v>277</v>
      </c>
      <c r="F129" s="164" t="s">
        <v>278</v>
      </c>
      <c r="G129" s="165" t="s">
        <v>279</v>
      </c>
      <c r="H129" s="166">
        <v>16</v>
      </c>
      <c r="I129" s="167"/>
      <c r="J129" s="168">
        <f>ROUND(I129*H129,2)</f>
        <v>0</v>
      </c>
      <c r="K129" s="164" t="s">
        <v>128</v>
      </c>
      <c r="L129" s="36"/>
      <c r="M129" s="169" t="s">
        <v>21</v>
      </c>
      <c r="N129" s="170" t="s">
        <v>47</v>
      </c>
      <c r="O129" s="61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135</v>
      </c>
      <c r="AT129" s="173" t="s">
        <v>124</v>
      </c>
      <c r="AU129" s="173" t="s">
        <v>84</v>
      </c>
      <c r="AY129" s="14" t="s">
        <v>123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4" t="s">
        <v>84</v>
      </c>
      <c r="BK129" s="174">
        <f>ROUND(I129*H129,2)</f>
        <v>0</v>
      </c>
      <c r="BL129" s="14" t="s">
        <v>135</v>
      </c>
      <c r="BM129" s="173" t="s">
        <v>280</v>
      </c>
    </row>
    <row r="130" spans="1:65" s="2" customFormat="1" ht="19.5">
      <c r="A130" s="31"/>
      <c r="B130" s="32"/>
      <c r="C130" s="33"/>
      <c r="D130" s="185" t="s">
        <v>153</v>
      </c>
      <c r="E130" s="33"/>
      <c r="F130" s="186" t="s">
        <v>281</v>
      </c>
      <c r="G130" s="33"/>
      <c r="H130" s="33"/>
      <c r="I130" s="187"/>
      <c r="J130" s="33"/>
      <c r="K130" s="33"/>
      <c r="L130" s="36"/>
      <c r="M130" s="188"/>
      <c r="N130" s="189"/>
      <c r="O130" s="61"/>
      <c r="P130" s="61"/>
      <c r="Q130" s="61"/>
      <c r="R130" s="61"/>
      <c r="S130" s="61"/>
      <c r="T130" s="62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153</v>
      </c>
      <c r="AU130" s="14" t="s">
        <v>84</v>
      </c>
    </row>
    <row r="131" spans="1:65" s="2" customFormat="1" ht="24.2" customHeight="1">
      <c r="A131" s="31"/>
      <c r="B131" s="32"/>
      <c r="C131" s="162" t="s">
        <v>282</v>
      </c>
      <c r="D131" s="162" t="s">
        <v>124</v>
      </c>
      <c r="E131" s="163" t="s">
        <v>283</v>
      </c>
      <c r="F131" s="164" t="s">
        <v>284</v>
      </c>
      <c r="G131" s="165" t="s">
        <v>279</v>
      </c>
      <c r="H131" s="166">
        <v>32</v>
      </c>
      <c r="I131" s="167"/>
      <c r="J131" s="168">
        <f>ROUND(I131*H131,2)</f>
        <v>0</v>
      </c>
      <c r="K131" s="164" t="s">
        <v>128</v>
      </c>
      <c r="L131" s="36"/>
      <c r="M131" s="169" t="s">
        <v>21</v>
      </c>
      <c r="N131" s="170" t="s">
        <v>47</v>
      </c>
      <c r="O131" s="61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3" t="s">
        <v>135</v>
      </c>
      <c r="AT131" s="173" t="s">
        <v>124</v>
      </c>
      <c r="AU131" s="173" t="s">
        <v>84</v>
      </c>
      <c r="AY131" s="14" t="s">
        <v>123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4" t="s">
        <v>84</v>
      </c>
      <c r="BK131" s="174">
        <f>ROUND(I131*H131,2)</f>
        <v>0</v>
      </c>
      <c r="BL131" s="14" t="s">
        <v>135</v>
      </c>
      <c r="BM131" s="173" t="s">
        <v>285</v>
      </c>
    </row>
    <row r="132" spans="1:65" s="2" customFormat="1" ht="19.5">
      <c r="A132" s="31"/>
      <c r="B132" s="32"/>
      <c r="C132" s="33"/>
      <c r="D132" s="185" t="s">
        <v>153</v>
      </c>
      <c r="E132" s="33"/>
      <c r="F132" s="186" t="s">
        <v>286</v>
      </c>
      <c r="G132" s="33"/>
      <c r="H132" s="33"/>
      <c r="I132" s="187"/>
      <c r="J132" s="33"/>
      <c r="K132" s="33"/>
      <c r="L132" s="36"/>
      <c r="M132" s="188"/>
      <c r="N132" s="189"/>
      <c r="O132" s="61"/>
      <c r="P132" s="61"/>
      <c r="Q132" s="61"/>
      <c r="R132" s="61"/>
      <c r="S132" s="61"/>
      <c r="T132" s="62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153</v>
      </c>
      <c r="AU132" s="14" t="s">
        <v>84</v>
      </c>
    </row>
    <row r="133" spans="1:65" s="2" customFormat="1" ht="16.5" customHeight="1">
      <c r="A133" s="31"/>
      <c r="B133" s="32"/>
      <c r="C133" s="162" t="s">
        <v>206</v>
      </c>
      <c r="D133" s="162" t="s">
        <v>124</v>
      </c>
      <c r="E133" s="163" t="s">
        <v>287</v>
      </c>
      <c r="F133" s="164" t="s">
        <v>288</v>
      </c>
      <c r="G133" s="165" t="s">
        <v>279</v>
      </c>
      <c r="H133" s="166">
        <v>8</v>
      </c>
      <c r="I133" s="167"/>
      <c r="J133" s="168">
        <f>ROUND(I133*H133,2)</f>
        <v>0</v>
      </c>
      <c r="K133" s="164" t="s">
        <v>128</v>
      </c>
      <c r="L133" s="36"/>
      <c r="M133" s="169" t="s">
        <v>21</v>
      </c>
      <c r="N133" s="170" t="s">
        <v>47</v>
      </c>
      <c r="O133" s="61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3" t="s">
        <v>135</v>
      </c>
      <c r="AT133" s="173" t="s">
        <v>124</v>
      </c>
      <c r="AU133" s="173" t="s">
        <v>84</v>
      </c>
      <c r="AY133" s="14" t="s">
        <v>123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4" t="s">
        <v>84</v>
      </c>
      <c r="BK133" s="174">
        <f>ROUND(I133*H133,2)</f>
        <v>0</v>
      </c>
      <c r="BL133" s="14" t="s">
        <v>135</v>
      </c>
      <c r="BM133" s="173" t="s">
        <v>289</v>
      </c>
    </row>
    <row r="134" spans="1:65" s="2" customFormat="1" ht="19.5">
      <c r="A134" s="31"/>
      <c r="B134" s="32"/>
      <c r="C134" s="33"/>
      <c r="D134" s="185" t="s">
        <v>153</v>
      </c>
      <c r="E134" s="33"/>
      <c r="F134" s="186" t="s">
        <v>290</v>
      </c>
      <c r="G134" s="33"/>
      <c r="H134" s="33"/>
      <c r="I134" s="187"/>
      <c r="J134" s="33"/>
      <c r="K134" s="33"/>
      <c r="L134" s="36"/>
      <c r="M134" s="188"/>
      <c r="N134" s="189"/>
      <c r="O134" s="61"/>
      <c r="P134" s="61"/>
      <c r="Q134" s="61"/>
      <c r="R134" s="61"/>
      <c r="S134" s="61"/>
      <c r="T134" s="62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153</v>
      </c>
      <c r="AU134" s="14" t="s">
        <v>84</v>
      </c>
    </row>
    <row r="135" spans="1:65" s="11" customFormat="1" ht="25.9" customHeight="1">
      <c r="B135" s="148"/>
      <c r="C135" s="149"/>
      <c r="D135" s="150" t="s">
        <v>75</v>
      </c>
      <c r="E135" s="151" t="s">
        <v>291</v>
      </c>
      <c r="F135" s="151" t="s">
        <v>292</v>
      </c>
      <c r="G135" s="149"/>
      <c r="H135" s="149"/>
      <c r="I135" s="152"/>
      <c r="J135" s="153">
        <f>BK135</f>
        <v>0</v>
      </c>
      <c r="K135" s="149"/>
      <c r="L135" s="154"/>
      <c r="M135" s="155"/>
      <c r="N135" s="156"/>
      <c r="O135" s="156"/>
      <c r="P135" s="157">
        <f>SUM(P136:P145)</f>
        <v>0</v>
      </c>
      <c r="Q135" s="156"/>
      <c r="R135" s="157">
        <f>SUM(R136:R145)</f>
        <v>1.5887200000000001</v>
      </c>
      <c r="S135" s="156"/>
      <c r="T135" s="158">
        <f>SUM(T136:T145)</f>
        <v>0</v>
      </c>
      <c r="AR135" s="159" t="s">
        <v>84</v>
      </c>
      <c r="AT135" s="160" t="s">
        <v>75</v>
      </c>
      <c r="AU135" s="160" t="s">
        <v>76</v>
      </c>
      <c r="AY135" s="159" t="s">
        <v>123</v>
      </c>
      <c r="BK135" s="161">
        <f>SUM(BK136:BK145)</f>
        <v>0</v>
      </c>
    </row>
    <row r="136" spans="1:65" s="2" customFormat="1" ht="21.75" customHeight="1">
      <c r="A136" s="31"/>
      <c r="B136" s="32"/>
      <c r="C136" s="162" t="s">
        <v>293</v>
      </c>
      <c r="D136" s="162" t="s">
        <v>124</v>
      </c>
      <c r="E136" s="163" t="s">
        <v>294</v>
      </c>
      <c r="F136" s="164" t="s">
        <v>295</v>
      </c>
      <c r="G136" s="165" t="s">
        <v>141</v>
      </c>
      <c r="H136" s="166">
        <v>7</v>
      </c>
      <c r="I136" s="167"/>
      <c r="J136" s="168">
        <f>ROUND(I136*H136,2)</f>
        <v>0</v>
      </c>
      <c r="K136" s="164" t="s">
        <v>128</v>
      </c>
      <c r="L136" s="36"/>
      <c r="M136" s="169" t="s">
        <v>21</v>
      </c>
      <c r="N136" s="170" t="s">
        <v>47</v>
      </c>
      <c r="O136" s="61"/>
      <c r="P136" s="171">
        <f>O136*H136</f>
        <v>0</v>
      </c>
      <c r="Q136" s="171">
        <v>1.034E-2</v>
      </c>
      <c r="R136" s="171">
        <f>Q136*H136</f>
        <v>7.238E-2</v>
      </c>
      <c r="S136" s="171">
        <v>0</v>
      </c>
      <c r="T136" s="17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3" t="s">
        <v>135</v>
      </c>
      <c r="AT136" s="173" t="s">
        <v>124</v>
      </c>
      <c r="AU136" s="173" t="s">
        <v>84</v>
      </c>
      <c r="AY136" s="14" t="s">
        <v>123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4" t="s">
        <v>84</v>
      </c>
      <c r="BK136" s="174">
        <f>ROUND(I136*H136,2)</f>
        <v>0</v>
      </c>
      <c r="BL136" s="14" t="s">
        <v>135</v>
      </c>
      <c r="BM136" s="173" t="s">
        <v>275</v>
      </c>
    </row>
    <row r="137" spans="1:65" s="2" customFormat="1" ht="19.5">
      <c r="A137" s="31"/>
      <c r="B137" s="32"/>
      <c r="C137" s="33"/>
      <c r="D137" s="185" t="s">
        <v>153</v>
      </c>
      <c r="E137" s="33"/>
      <c r="F137" s="186" t="s">
        <v>296</v>
      </c>
      <c r="G137" s="33"/>
      <c r="H137" s="33"/>
      <c r="I137" s="187"/>
      <c r="J137" s="33"/>
      <c r="K137" s="33"/>
      <c r="L137" s="36"/>
      <c r="M137" s="188"/>
      <c r="N137" s="189"/>
      <c r="O137" s="61"/>
      <c r="P137" s="61"/>
      <c r="Q137" s="61"/>
      <c r="R137" s="61"/>
      <c r="S137" s="61"/>
      <c r="T137" s="62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153</v>
      </c>
      <c r="AU137" s="14" t="s">
        <v>84</v>
      </c>
    </row>
    <row r="138" spans="1:65" s="2" customFormat="1" ht="21.75" customHeight="1">
      <c r="A138" s="31"/>
      <c r="B138" s="32"/>
      <c r="C138" s="162" t="s">
        <v>210</v>
      </c>
      <c r="D138" s="162" t="s">
        <v>124</v>
      </c>
      <c r="E138" s="163" t="s">
        <v>297</v>
      </c>
      <c r="F138" s="164" t="s">
        <v>298</v>
      </c>
      <c r="G138" s="165" t="s">
        <v>141</v>
      </c>
      <c r="H138" s="166">
        <v>51</v>
      </c>
      <c r="I138" s="167"/>
      <c r="J138" s="168">
        <f t="shared" ref="J138:J145" si="10">ROUND(I138*H138,2)</f>
        <v>0</v>
      </c>
      <c r="K138" s="164" t="s">
        <v>128</v>
      </c>
      <c r="L138" s="36"/>
      <c r="M138" s="169" t="s">
        <v>21</v>
      </c>
      <c r="N138" s="170" t="s">
        <v>47</v>
      </c>
      <c r="O138" s="61"/>
      <c r="P138" s="171">
        <f t="shared" ref="P138:P145" si="11">O138*H138</f>
        <v>0</v>
      </c>
      <c r="Q138" s="171">
        <v>2.5340000000000001E-2</v>
      </c>
      <c r="R138" s="171">
        <f t="shared" ref="R138:R145" si="12">Q138*H138</f>
        <v>1.29234</v>
      </c>
      <c r="S138" s="171">
        <v>0</v>
      </c>
      <c r="T138" s="172">
        <f t="shared" ref="T138:T145" si="1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135</v>
      </c>
      <c r="AT138" s="173" t="s">
        <v>124</v>
      </c>
      <c r="AU138" s="173" t="s">
        <v>84</v>
      </c>
      <c r="AY138" s="14" t="s">
        <v>123</v>
      </c>
      <c r="BE138" s="174">
        <f t="shared" ref="BE138:BE145" si="14">IF(N138="základní",J138,0)</f>
        <v>0</v>
      </c>
      <c r="BF138" s="174">
        <f t="shared" ref="BF138:BF145" si="15">IF(N138="snížená",J138,0)</f>
        <v>0</v>
      </c>
      <c r="BG138" s="174">
        <f t="shared" ref="BG138:BG145" si="16">IF(N138="zákl. přenesená",J138,0)</f>
        <v>0</v>
      </c>
      <c r="BH138" s="174">
        <f t="shared" ref="BH138:BH145" si="17">IF(N138="sníž. přenesená",J138,0)</f>
        <v>0</v>
      </c>
      <c r="BI138" s="174">
        <f t="shared" ref="BI138:BI145" si="18">IF(N138="nulová",J138,0)</f>
        <v>0</v>
      </c>
      <c r="BJ138" s="14" t="s">
        <v>84</v>
      </c>
      <c r="BK138" s="174">
        <f t="shared" ref="BK138:BK145" si="19">ROUND(I138*H138,2)</f>
        <v>0</v>
      </c>
      <c r="BL138" s="14" t="s">
        <v>135</v>
      </c>
      <c r="BM138" s="173" t="s">
        <v>299</v>
      </c>
    </row>
    <row r="139" spans="1:65" s="2" customFormat="1" ht="16.5" customHeight="1">
      <c r="A139" s="31"/>
      <c r="B139" s="32"/>
      <c r="C139" s="162" t="s">
        <v>300</v>
      </c>
      <c r="D139" s="162" t="s">
        <v>124</v>
      </c>
      <c r="E139" s="163" t="s">
        <v>301</v>
      </c>
      <c r="F139" s="164" t="s">
        <v>302</v>
      </c>
      <c r="G139" s="165" t="s">
        <v>141</v>
      </c>
      <c r="H139" s="166">
        <v>7</v>
      </c>
      <c r="I139" s="167"/>
      <c r="J139" s="168">
        <f t="shared" si="10"/>
        <v>0</v>
      </c>
      <c r="K139" s="164" t="s">
        <v>128</v>
      </c>
      <c r="L139" s="36"/>
      <c r="M139" s="169" t="s">
        <v>21</v>
      </c>
      <c r="N139" s="170" t="s">
        <v>47</v>
      </c>
      <c r="O139" s="61"/>
      <c r="P139" s="171">
        <f t="shared" si="11"/>
        <v>0</v>
      </c>
      <c r="Q139" s="171">
        <v>3.2000000000000001E-2</v>
      </c>
      <c r="R139" s="171">
        <f t="shared" si="12"/>
        <v>0.224</v>
      </c>
      <c r="S139" s="171">
        <v>0</v>
      </c>
      <c r="T139" s="172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3" t="s">
        <v>135</v>
      </c>
      <c r="AT139" s="173" t="s">
        <v>124</v>
      </c>
      <c r="AU139" s="173" t="s">
        <v>84</v>
      </c>
      <c r="AY139" s="14" t="s">
        <v>123</v>
      </c>
      <c r="BE139" s="174">
        <f t="shared" si="14"/>
        <v>0</v>
      </c>
      <c r="BF139" s="174">
        <f t="shared" si="15"/>
        <v>0</v>
      </c>
      <c r="BG139" s="174">
        <f t="shared" si="16"/>
        <v>0</v>
      </c>
      <c r="BH139" s="174">
        <f t="shared" si="17"/>
        <v>0</v>
      </c>
      <c r="BI139" s="174">
        <f t="shared" si="18"/>
        <v>0</v>
      </c>
      <c r="BJ139" s="14" t="s">
        <v>84</v>
      </c>
      <c r="BK139" s="174">
        <f t="shared" si="19"/>
        <v>0</v>
      </c>
      <c r="BL139" s="14" t="s">
        <v>135</v>
      </c>
      <c r="BM139" s="173" t="s">
        <v>303</v>
      </c>
    </row>
    <row r="140" spans="1:65" s="2" customFormat="1" ht="16.5" customHeight="1">
      <c r="A140" s="31"/>
      <c r="B140" s="32"/>
      <c r="C140" s="162" t="s">
        <v>213</v>
      </c>
      <c r="D140" s="162" t="s">
        <v>124</v>
      </c>
      <c r="E140" s="163" t="s">
        <v>304</v>
      </c>
      <c r="F140" s="164" t="s">
        <v>305</v>
      </c>
      <c r="G140" s="165" t="s">
        <v>273</v>
      </c>
      <c r="H140" s="166">
        <v>5.3390000000000004</v>
      </c>
      <c r="I140" s="167"/>
      <c r="J140" s="168">
        <f t="shared" si="10"/>
        <v>0</v>
      </c>
      <c r="K140" s="164" t="s">
        <v>128</v>
      </c>
      <c r="L140" s="36"/>
      <c r="M140" s="169" t="s">
        <v>21</v>
      </c>
      <c r="N140" s="170" t="s">
        <v>47</v>
      </c>
      <c r="O140" s="61"/>
      <c r="P140" s="171">
        <f t="shared" si="11"/>
        <v>0</v>
      </c>
      <c r="Q140" s="171">
        <v>0</v>
      </c>
      <c r="R140" s="171">
        <f t="shared" si="12"/>
        <v>0</v>
      </c>
      <c r="S140" s="171">
        <v>0</v>
      </c>
      <c r="T140" s="172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3" t="s">
        <v>135</v>
      </c>
      <c r="AT140" s="173" t="s">
        <v>124</v>
      </c>
      <c r="AU140" s="173" t="s">
        <v>84</v>
      </c>
      <c r="AY140" s="14" t="s">
        <v>123</v>
      </c>
      <c r="BE140" s="174">
        <f t="shared" si="14"/>
        <v>0</v>
      </c>
      <c r="BF140" s="174">
        <f t="shared" si="15"/>
        <v>0</v>
      </c>
      <c r="BG140" s="174">
        <f t="shared" si="16"/>
        <v>0</v>
      </c>
      <c r="BH140" s="174">
        <f t="shared" si="17"/>
        <v>0</v>
      </c>
      <c r="BI140" s="174">
        <f t="shared" si="18"/>
        <v>0</v>
      </c>
      <c r="BJ140" s="14" t="s">
        <v>84</v>
      </c>
      <c r="BK140" s="174">
        <f t="shared" si="19"/>
        <v>0</v>
      </c>
      <c r="BL140" s="14" t="s">
        <v>135</v>
      </c>
      <c r="BM140" s="173" t="s">
        <v>306</v>
      </c>
    </row>
    <row r="141" spans="1:65" s="2" customFormat="1" ht="16.5" customHeight="1">
      <c r="A141" s="31"/>
      <c r="B141" s="32"/>
      <c r="C141" s="162" t="s">
        <v>307</v>
      </c>
      <c r="D141" s="162" t="s">
        <v>124</v>
      </c>
      <c r="E141" s="163" t="s">
        <v>308</v>
      </c>
      <c r="F141" s="164" t="s">
        <v>309</v>
      </c>
      <c r="G141" s="165" t="s">
        <v>273</v>
      </c>
      <c r="H141" s="166">
        <v>53.386000000000003</v>
      </c>
      <c r="I141" s="167"/>
      <c r="J141" s="168">
        <f t="shared" si="10"/>
        <v>0</v>
      </c>
      <c r="K141" s="164" t="s">
        <v>128</v>
      </c>
      <c r="L141" s="36"/>
      <c r="M141" s="169" t="s">
        <v>21</v>
      </c>
      <c r="N141" s="170" t="s">
        <v>47</v>
      </c>
      <c r="O141" s="61"/>
      <c r="P141" s="171">
        <f t="shared" si="11"/>
        <v>0</v>
      </c>
      <c r="Q141" s="171">
        <v>0</v>
      </c>
      <c r="R141" s="171">
        <f t="shared" si="12"/>
        <v>0</v>
      </c>
      <c r="S141" s="171">
        <v>0</v>
      </c>
      <c r="T141" s="172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135</v>
      </c>
      <c r="AT141" s="173" t="s">
        <v>124</v>
      </c>
      <c r="AU141" s="173" t="s">
        <v>84</v>
      </c>
      <c r="AY141" s="14" t="s">
        <v>123</v>
      </c>
      <c r="BE141" s="174">
        <f t="shared" si="14"/>
        <v>0</v>
      </c>
      <c r="BF141" s="174">
        <f t="shared" si="15"/>
        <v>0</v>
      </c>
      <c r="BG141" s="174">
        <f t="shared" si="16"/>
        <v>0</v>
      </c>
      <c r="BH141" s="174">
        <f t="shared" si="17"/>
        <v>0</v>
      </c>
      <c r="BI141" s="174">
        <f t="shared" si="18"/>
        <v>0</v>
      </c>
      <c r="BJ141" s="14" t="s">
        <v>84</v>
      </c>
      <c r="BK141" s="174">
        <f t="shared" si="19"/>
        <v>0</v>
      </c>
      <c r="BL141" s="14" t="s">
        <v>135</v>
      </c>
      <c r="BM141" s="173" t="s">
        <v>310</v>
      </c>
    </row>
    <row r="142" spans="1:65" s="2" customFormat="1" ht="21.75" customHeight="1">
      <c r="A142" s="31"/>
      <c r="B142" s="32"/>
      <c r="C142" s="162" t="s">
        <v>217</v>
      </c>
      <c r="D142" s="162" t="s">
        <v>124</v>
      </c>
      <c r="E142" s="163" t="s">
        <v>311</v>
      </c>
      <c r="F142" s="164" t="s">
        <v>312</v>
      </c>
      <c r="G142" s="165" t="s">
        <v>273</v>
      </c>
      <c r="H142" s="166">
        <v>2.75</v>
      </c>
      <c r="I142" s="167"/>
      <c r="J142" s="168">
        <f t="shared" si="10"/>
        <v>0</v>
      </c>
      <c r="K142" s="164" t="s">
        <v>128</v>
      </c>
      <c r="L142" s="36"/>
      <c r="M142" s="169" t="s">
        <v>21</v>
      </c>
      <c r="N142" s="170" t="s">
        <v>47</v>
      </c>
      <c r="O142" s="61"/>
      <c r="P142" s="171">
        <f t="shared" si="11"/>
        <v>0</v>
      </c>
      <c r="Q142" s="171">
        <v>0</v>
      </c>
      <c r="R142" s="171">
        <f t="shared" si="12"/>
        <v>0</v>
      </c>
      <c r="S142" s="171">
        <v>0</v>
      </c>
      <c r="T142" s="172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3" t="s">
        <v>135</v>
      </c>
      <c r="AT142" s="173" t="s">
        <v>124</v>
      </c>
      <c r="AU142" s="173" t="s">
        <v>84</v>
      </c>
      <c r="AY142" s="14" t="s">
        <v>123</v>
      </c>
      <c r="BE142" s="174">
        <f t="shared" si="14"/>
        <v>0</v>
      </c>
      <c r="BF142" s="174">
        <f t="shared" si="15"/>
        <v>0</v>
      </c>
      <c r="BG142" s="174">
        <f t="shared" si="16"/>
        <v>0</v>
      </c>
      <c r="BH142" s="174">
        <f t="shared" si="17"/>
        <v>0</v>
      </c>
      <c r="BI142" s="174">
        <f t="shared" si="18"/>
        <v>0</v>
      </c>
      <c r="BJ142" s="14" t="s">
        <v>84</v>
      </c>
      <c r="BK142" s="174">
        <f t="shared" si="19"/>
        <v>0</v>
      </c>
      <c r="BL142" s="14" t="s">
        <v>135</v>
      </c>
      <c r="BM142" s="173" t="s">
        <v>313</v>
      </c>
    </row>
    <row r="143" spans="1:65" s="2" customFormat="1" ht="21.75" customHeight="1">
      <c r="A143" s="31"/>
      <c r="B143" s="32"/>
      <c r="C143" s="162" t="s">
        <v>314</v>
      </c>
      <c r="D143" s="162" t="s">
        <v>124</v>
      </c>
      <c r="E143" s="163" t="s">
        <v>315</v>
      </c>
      <c r="F143" s="164" t="s">
        <v>316</v>
      </c>
      <c r="G143" s="165" t="s">
        <v>273</v>
      </c>
      <c r="H143" s="166">
        <v>5.3390000000000004</v>
      </c>
      <c r="I143" s="167"/>
      <c r="J143" s="168">
        <f t="shared" si="10"/>
        <v>0</v>
      </c>
      <c r="K143" s="164" t="s">
        <v>128</v>
      </c>
      <c r="L143" s="36"/>
      <c r="M143" s="169" t="s">
        <v>21</v>
      </c>
      <c r="N143" s="170" t="s">
        <v>47</v>
      </c>
      <c r="O143" s="61"/>
      <c r="P143" s="171">
        <f t="shared" si="11"/>
        <v>0</v>
      </c>
      <c r="Q143" s="171">
        <v>0</v>
      </c>
      <c r="R143" s="171">
        <f t="shared" si="12"/>
        <v>0</v>
      </c>
      <c r="S143" s="171">
        <v>0</v>
      </c>
      <c r="T143" s="172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3" t="s">
        <v>135</v>
      </c>
      <c r="AT143" s="173" t="s">
        <v>124</v>
      </c>
      <c r="AU143" s="173" t="s">
        <v>84</v>
      </c>
      <c r="AY143" s="14" t="s">
        <v>123</v>
      </c>
      <c r="BE143" s="174">
        <f t="shared" si="14"/>
        <v>0</v>
      </c>
      <c r="BF143" s="174">
        <f t="shared" si="15"/>
        <v>0</v>
      </c>
      <c r="BG143" s="174">
        <f t="shared" si="16"/>
        <v>0</v>
      </c>
      <c r="BH143" s="174">
        <f t="shared" si="17"/>
        <v>0</v>
      </c>
      <c r="BI143" s="174">
        <f t="shared" si="18"/>
        <v>0</v>
      </c>
      <c r="BJ143" s="14" t="s">
        <v>84</v>
      </c>
      <c r="BK143" s="174">
        <f t="shared" si="19"/>
        <v>0</v>
      </c>
      <c r="BL143" s="14" t="s">
        <v>135</v>
      </c>
      <c r="BM143" s="173" t="s">
        <v>317</v>
      </c>
    </row>
    <row r="144" spans="1:65" s="2" customFormat="1" ht="16.5" customHeight="1">
      <c r="A144" s="31"/>
      <c r="B144" s="32"/>
      <c r="C144" s="162" t="s">
        <v>220</v>
      </c>
      <c r="D144" s="162" t="s">
        <v>124</v>
      </c>
      <c r="E144" s="163" t="s">
        <v>318</v>
      </c>
      <c r="F144" s="164" t="s">
        <v>319</v>
      </c>
      <c r="G144" s="165" t="s">
        <v>273</v>
      </c>
      <c r="H144" s="166">
        <v>106.77200000000001</v>
      </c>
      <c r="I144" s="167"/>
      <c r="J144" s="168">
        <f t="shared" si="10"/>
        <v>0</v>
      </c>
      <c r="K144" s="164" t="s">
        <v>128</v>
      </c>
      <c r="L144" s="36"/>
      <c r="M144" s="169" t="s">
        <v>21</v>
      </c>
      <c r="N144" s="170" t="s">
        <v>47</v>
      </c>
      <c r="O144" s="61"/>
      <c r="P144" s="171">
        <f t="shared" si="11"/>
        <v>0</v>
      </c>
      <c r="Q144" s="171">
        <v>0</v>
      </c>
      <c r="R144" s="171">
        <f t="shared" si="12"/>
        <v>0</v>
      </c>
      <c r="S144" s="171">
        <v>0</v>
      </c>
      <c r="T144" s="17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135</v>
      </c>
      <c r="AT144" s="173" t="s">
        <v>124</v>
      </c>
      <c r="AU144" s="173" t="s">
        <v>84</v>
      </c>
      <c r="AY144" s="14" t="s">
        <v>123</v>
      </c>
      <c r="BE144" s="174">
        <f t="shared" si="14"/>
        <v>0</v>
      </c>
      <c r="BF144" s="174">
        <f t="shared" si="15"/>
        <v>0</v>
      </c>
      <c r="BG144" s="174">
        <f t="shared" si="16"/>
        <v>0</v>
      </c>
      <c r="BH144" s="174">
        <f t="shared" si="17"/>
        <v>0</v>
      </c>
      <c r="BI144" s="174">
        <f t="shared" si="18"/>
        <v>0</v>
      </c>
      <c r="BJ144" s="14" t="s">
        <v>84</v>
      </c>
      <c r="BK144" s="174">
        <f t="shared" si="19"/>
        <v>0</v>
      </c>
      <c r="BL144" s="14" t="s">
        <v>135</v>
      </c>
      <c r="BM144" s="173" t="s">
        <v>320</v>
      </c>
    </row>
    <row r="145" spans="1:65" s="2" customFormat="1" ht="21.75" customHeight="1">
      <c r="A145" s="31"/>
      <c r="B145" s="32"/>
      <c r="C145" s="162" t="s">
        <v>321</v>
      </c>
      <c r="D145" s="162" t="s">
        <v>124</v>
      </c>
      <c r="E145" s="163" t="s">
        <v>322</v>
      </c>
      <c r="F145" s="164" t="s">
        <v>323</v>
      </c>
      <c r="G145" s="165" t="s">
        <v>273</v>
      </c>
      <c r="H145" s="166">
        <v>5.3390000000000004</v>
      </c>
      <c r="I145" s="167"/>
      <c r="J145" s="168">
        <f t="shared" si="10"/>
        <v>0</v>
      </c>
      <c r="K145" s="164" t="s">
        <v>128</v>
      </c>
      <c r="L145" s="36"/>
      <c r="M145" s="190" t="s">
        <v>21</v>
      </c>
      <c r="N145" s="191" t="s">
        <v>47</v>
      </c>
      <c r="O145" s="192"/>
      <c r="P145" s="193">
        <f t="shared" si="11"/>
        <v>0</v>
      </c>
      <c r="Q145" s="193">
        <v>0</v>
      </c>
      <c r="R145" s="193">
        <f t="shared" si="12"/>
        <v>0</v>
      </c>
      <c r="S145" s="193">
        <v>0</v>
      </c>
      <c r="T145" s="194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3" t="s">
        <v>135</v>
      </c>
      <c r="AT145" s="173" t="s">
        <v>124</v>
      </c>
      <c r="AU145" s="173" t="s">
        <v>84</v>
      </c>
      <c r="AY145" s="14" t="s">
        <v>123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4" t="s">
        <v>84</v>
      </c>
      <c r="BK145" s="174">
        <f t="shared" si="19"/>
        <v>0</v>
      </c>
      <c r="BL145" s="14" t="s">
        <v>135</v>
      </c>
      <c r="BM145" s="173" t="s">
        <v>324</v>
      </c>
    </row>
    <row r="146" spans="1:65" s="2" customFormat="1" ht="6.95" customHeight="1">
      <c r="A146" s="31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36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sheetProtection algorithmName="SHA-512" hashValue="v1QvvOimKFE7w6EPEnhphbE+YNB0jXUP9d9f25OLf282f2eBsh759jGKkvtnIY1fDwUZzPMRPZjvx5YnUQ8jtQ==" saltValue="OkyR6JfttYTPPtEbX1SD/9qIobozLQVS+w63dx5aBAHlGPSJUPdAWwnMe8KW0j2qPv5wDuWuoDFyfNbNhc5Dxg==" spinCount="100000" sheet="1" objects="1" scenarios="1" formatColumns="0" formatRows="0" autoFilter="0"/>
  <autoFilter ref="C82:K14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4" t="s">
        <v>90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87</v>
      </c>
    </row>
    <row r="4" spans="1:46" s="1" customFormat="1" ht="24.95" customHeight="1">
      <c r="B4" s="17"/>
      <c r="D4" s="100" t="s">
        <v>97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20" t="str">
        <f>'Rekapitulace stavby'!K6</f>
        <v>Snížení energetické náročnosti budovy MŠ Zahradní</v>
      </c>
      <c r="F7" s="321"/>
      <c r="G7" s="321"/>
      <c r="H7" s="321"/>
      <c r="L7" s="17"/>
    </row>
    <row r="8" spans="1:46" s="2" customFormat="1" ht="12" customHeight="1">
      <c r="A8" s="31"/>
      <c r="B8" s="36"/>
      <c r="C8" s="31"/>
      <c r="D8" s="102" t="s">
        <v>98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22" t="s">
        <v>325</v>
      </c>
      <c r="F9" s="323"/>
      <c r="G9" s="323"/>
      <c r="H9" s="32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21</v>
      </c>
      <c r="G11" s="31"/>
      <c r="H11" s="31"/>
      <c r="I11" s="102" t="s">
        <v>20</v>
      </c>
      <c r="J11" s="104" t="s">
        <v>21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22</v>
      </c>
      <c r="E12" s="31"/>
      <c r="F12" s="104" t="s">
        <v>23</v>
      </c>
      <c r="G12" s="31"/>
      <c r="H12" s="31"/>
      <c r="I12" s="102" t="s">
        <v>24</v>
      </c>
      <c r="J12" s="105" t="str">
        <f>'Rekapitulace stavby'!AN8</f>
        <v>19. 11. 2021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26</v>
      </c>
      <c r="E14" s="31"/>
      <c r="F14" s="31"/>
      <c r="G14" s="31"/>
      <c r="H14" s="31"/>
      <c r="I14" s="102" t="s">
        <v>27</v>
      </c>
      <c r="J14" s="104" t="s">
        <v>28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29</v>
      </c>
      <c r="F15" s="31"/>
      <c r="G15" s="31"/>
      <c r="H15" s="31"/>
      <c r="I15" s="102" t="s">
        <v>30</v>
      </c>
      <c r="J15" s="104" t="s">
        <v>31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32</v>
      </c>
      <c r="E17" s="31"/>
      <c r="F17" s="31"/>
      <c r="G17" s="31"/>
      <c r="H17" s="31"/>
      <c r="I17" s="102" t="s">
        <v>27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24" t="str">
        <f>'Rekapitulace stavby'!E14</f>
        <v>Vyplň údaj</v>
      </c>
      <c r="F18" s="325"/>
      <c r="G18" s="325"/>
      <c r="H18" s="325"/>
      <c r="I18" s="102" t="s">
        <v>30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34</v>
      </c>
      <c r="E20" s="31"/>
      <c r="F20" s="31"/>
      <c r="G20" s="31"/>
      <c r="H20" s="31"/>
      <c r="I20" s="102" t="s">
        <v>27</v>
      </c>
      <c r="J20" s="104" t="s">
        <v>35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36</v>
      </c>
      <c r="F21" s="31"/>
      <c r="G21" s="31"/>
      <c r="H21" s="31"/>
      <c r="I21" s="102" t="s">
        <v>30</v>
      </c>
      <c r="J21" s="104" t="s">
        <v>21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38</v>
      </c>
      <c r="E23" s="31"/>
      <c r="F23" s="31"/>
      <c r="G23" s="31"/>
      <c r="H23" s="31"/>
      <c r="I23" s="102" t="s">
        <v>27</v>
      </c>
      <c r="J23" s="104" t="s">
        <v>21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36</v>
      </c>
      <c r="F24" s="31"/>
      <c r="G24" s="31"/>
      <c r="H24" s="31"/>
      <c r="I24" s="102" t="s">
        <v>30</v>
      </c>
      <c r="J24" s="104" t="s">
        <v>21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40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71.25" customHeight="1">
      <c r="A27" s="106"/>
      <c r="B27" s="107"/>
      <c r="C27" s="106"/>
      <c r="D27" s="106"/>
      <c r="E27" s="326" t="s">
        <v>41</v>
      </c>
      <c r="F27" s="326"/>
      <c r="G27" s="326"/>
      <c r="H27" s="326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42</v>
      </c>
      <c r="E30" s="31"/>
      <c r="F30" s="31"/>
      <c r="G30" s="31"/>
      <c r="H30" s="31"/>
      <c r="I30" s="31"/>
      <c r="J30" s="111">
        <f>ROUND(J100,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44</v>
      </c>
      <c r="G32" s="31"/>
      <c r="H32" s="31"/>
      <c r="I32" s="112" t="s">
        <v>43</v>
      </c>
      <c r="J32" s="112" t="s">
        <v>45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46</v>
      </c>
      <c r="E33" s="102" t="s">
        <v>47</v>
      </c>
      <c r="F33" s="114">
        <f>ROUND((SUM(BE100:BE186)),  2)</f>
        <v>0</v>
      </c>
      <c r="G33" s="31"/>
      <c r="H33" s="31"/>
      <c r="I33" s="115">
        <v>0.21</v>
      </c>
      <c r="J33" s="114">
        <f>ROUND(((SUM(BE100:BE186))*I33),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48</v>
      </c>
      <c r="F34" s="114">
        <f>ROUND((SUM(BF100:BF186)),  2)</f>
        <v>0</v>
      </c>
      <c r="G34" s="31"/>
      <c r="H34" s="31"/>
      <c r="I34" s="115">
        <v>0.15</v>
      </c>
      <c r="J34" s="114">
        <f>ROUND(((SUM(BF100:BF186))*I34),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49</v>
      </c>
      <c r="F35" s="114">
        <f>ROUND((SUM(BG100:BG186)),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50</v>
      </c>
      <c r="F36" s="114">
        <f>ROUND((SUM(BH100:BH186)),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51</v>
      </c>
      <c r="F37" s="114">
        <f>ROUND((SUM(BI100:BI186)),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52</v>
      </c>
      <c r="E39" s="118"/>
      <c r="F39" s="118"/>
      <c r="G39" s="119" t="s">
        <v>53</v>
      </c>
      <c r="H39" s="120" t="s">
        <v>54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100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27" t="str">
        <f>E7</f>
        <v>Snížení energetické náročnosti budovy MŠ Zahradní</v>
      </c>
      <c r="F48" s="328"/>
      <c r="G48" s="328"/>
      <c r="H48" s="328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98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0" t="str">
        <f>E9</f>
        <v>1000b - ARCHITEKTONICKO-STAVEBNÍ ŘEŠENÍ</v>
      </c>
      <c r="F50" s="329"/>
      <c r="G50" s="329"/>
      <c r="H50" s="329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22</v>
      </c>
      <c r="D52" s="33"/>
      <c r="E52" s="33"/>
      <c r="F52" s="24" t="str">
        <f>F12</f>
        <v>Chomutov</v>
      </c>
      <c r="G52" s="33"/>
      <c r="H52" s="33"/>
      <c r="I52" s="26" t="s">
        <v>24</v>
      </c>
      <c r="J52" s="56" t="str">
        <f>IF(J12="","",J12)</f>
        <v>19. 11. 2021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6" t="s">
        <v>26</v>
      </c>
      <c r="D54" s="33"/>
      <c r="E54" s="33"/>
      <c r="F54" s="24" t="str">
        <f>E15</f>
        <v>Statutární město Chomutov</v>
      </c>
      <c r="G54" s="33"/>
      <c r="H54" s="33"/>
      <c r="I54" s="26" t="s">
        <v>34</v>
      </c>
      <c r="J54" s="29" t="str">
        <f>E21</f>
        <v>Kamila Možná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32</v>
      </c>
      <c r="D55" s="33"/>
      <c r="E55" s="33"/>
      <c r="F55" s="24" t="str">
        <f>IF(E18="","",E18)</f>
        <v>Vyplň údaj</v>
      </c>
      <c r="G55" s="33"/>
      <c r="H55" s="33"/>
      <c r="I55" s="26" t="s">
        <v>38</v>
      </c>
      <c r="J55" s="29" t="str">
        <f>E24</f>
        <v>Kamila Možná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101</v>
      </c>
      <c r="D57" s="128"/>
      <c r="E57" s="128"/>
      <c r="F57" s="128"/>
      <c r="G57" s="128"/>
      <c r="H57" s="128"/>
      <c r="I57" s="128"/>
      <c r="J57" s="129" t="s">
        <v>102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74</v>
      </c>
      <c r="D59" s="33"/>
      <c r="E59" s="33"/>
      <c r="F59" s="33"/>
      <c r="G59" s="33"/>
      <c r="H59" s="33"/>
      <c r="I59" s="33"/>
      <c r="J59" s="74">
        <f>J100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103</v>
      </c>
    </row>
    <row r="60" spans="1:47" s="9" customFormat="1" ht="24.95" customHeight="1">
      <c r="B60" s="131"/>
      <c r="C60" s="132"/>
      <c r="D60" s="133" t="s">
        <v>326</v>
      </c>
      <c r="E60" s="134"/>
      <c r="F60" s="134"/>
      <c r="G60" s="134"/>
      <c r="H60" s="134"/>
      <c r="I60" s="134"/>
      <c r="J60" s="135">
        <f>J101</f>
        <v>0</v>
      </c>
      <c r="K60" s="132"/>
      <c r="L60" s="136"/>
    </row>
    <row r="61" spans="1:47" s="9" customFormat="1" ht="24.95" customHeight="1">
      <c r="B61" s="131"/>
      <c r="C61" s="132"/>
      <c r="D61" s="133" t="s">
        <v>327</v>
      </c>
      <c r="E61" s="134"/>
      <c r="F61" s="134"/>
      <c r="G61" s="134"/>
      <c r="H61" s="134"/>
      <c r="I61" s="134"/>
      <c r="J61" s="135">
        <f>J103</f>
        <v>0</v>
      </c>
      <c r="K61" s="132"/>
      <c r="L61" s="136"/>
    </row>
    <row r="62" spans="1:47" s="9" customFormat="1" ht="24.95" customHeight="1">
      <c r="B62" s="131"/>
      <c r="C62" s="132"/>
      <c r="D62" s="133" t="s">
        <v>328</v>
      </c>
      <c r="E62" s="134"/>
      <c r="F62" s="134"/>
      <c r="G62" s="134"/>
      <c r="H62" s="134"/>
      <c r="I62" s="134"/>
      <c r="J62" s="135">
        <f>J105</f>
        <v>0</v>
      </c>
      <c r="K62" s="132"/>
      <c r="L62" s="136"/>
    </row>
    <row r="63" spans="1:47" s="9" customFormat="1" ht="24.95" customHeight="1">
      <c r="B63" s="131"/>
      <c r="C63" s="132"/>
      <c r="D63" s="133" t="s">
        <v>329</v>
      </c>
      <c r="E63" s="134"/>
      <c r="F63" s="134"/>
      <c r="G63" s="134"/>
      <c r="H63" s="134"/>
      <c r="I63" s="134"/>
      <c r="J63" s="135">
        <f>J107</f>
        <v>0</v>
      </c>
      <c r="K63" s="132"/>
      <c r="L63" s="136"/>
    </row>
    <row r="64" spans="1:47" s="9" customFormat="1" ht="24.95" customHeight="1">
      <c r="B64" s="131"/>
      <c r="C64" s="132"/>
      <c r="D64" s="133" t="s">
        <v>330</v>
      </c>
      <c r="E64" s="134"/>
      <c r="F64" s="134"/>
      <c r="G64" s="134"/>
      <c r="H64" s="134"/>
      <c r="I64" s="134"/>
      <c r="J64" s="135">
        <f>J109</f>
        <v>0</v>
      </c>
      <c r="K64" s="132"/>
      <c r="L64" s="136"/>
    </row>
    <row r="65" spans="2:12" s="9" customFormat="1" ht="24.95" customHeight="1">
      <c r="B65" s="131"/>
      <c r="C65" s="132"/>
      <c r="D65" s="133" t="s">
        <v>331</v>
      </c>
      <c r="E65" s="134"/>
      <c r="F65" s="134"/>
      <c r="G65" s="134"/>
      <c r="H65" s="134"/>
      <c r="I65" s="134"/>
      <c r="J65" s="135">
        <f>J129</f>
        <v>0</v>
      </c>
      <c r="K65" s="132"/>
      <c r="L65" s="136"/>
    </row>
    <row r="66" spans="2:12" s="9" customFormat="1" ht="24.95" customHeight="1">
      <c r="B66" s="131"/>
      <c r="C66" s="132"/>
      <c r="D66" s="133" t="s">
        <v>332</v>
      </c>
      <c r="E66" s="134"/>
      <c r="F66" s="134"/>
      <c r="G66" s="134"/>
      <c r="H66" s="134"/>
      <c r="I66" s="134"/>
      <c r="J66" s="135">
        <f>J131</f>
        <v>0</v>
      </c>
      <c r="K66" s="132"/>
      <c r="L66" s="136"/>
    </row>
    <row r="67" spans="2:12" s="9" customFormat="1" ht="24.95" customHeight="1">
      <c r="B67" s="131"/>
      <c r="C67" s="132"/>
      <c r="D67" s="133" t="s">
        <v>333</v>
      </c>
      <c r="E67" s="134"/>
      <c r="F67" s="134"/>
      <c r="G67" s="134"/>
      <c r="H67" s="134"/>
      <c r="I67" s="134"/>
      <c r="J67" s="135">
        <f>J136</f>
        <v>0</v>
      </c>
      <c r="K67" s="132"/>
      <c r="L67" s="136"/>
    </row>
    <row r="68" spans="2:12" s="9" customFormat="1" ht="24.95" customHeight="1">
      <c r="B68" s="131"/>
      <c r="C68" s="132"/>
      <c r="D68" s="133" t="s">
        <v>334</v>
      </c>
      <c r="E68" s="134"/>
      <c r="F68" s="134"/>
      <c r="G68" s="134"/>
      <c r="H68" s="134"/>
      <c r="I68" s="134"/>
      <c r="J68" s="135">
        <f>J139</f>
        <v>0</v>
      </c>
      <c r="K68" s="132"/>
      <c r="L68" s="136"/>
    </row>
    <row r="69" spans="2:12" s="9" customFormat="1" ht="24.95" customHeight="1">
      <c r="B69" s="131"/>
      <c r="C69" s="132"/>
      <c r="D69" s="133" t="s">
        <v>335</v>
      </c>
      <c r="E69" s="134"/>
      <c r="F69" s="134"/>
      <c r="G69" s="134"/>
      <c r="H69" s="134"/>
      <c r="I69" s="134"/>
      <c r="J69" s="135">
        <f>J145</f>
        <v>0</v>
      </c>
      <c r="K69" s="132"/>
      <c r="L69" s="136"/>
    </row>
    <row r="70" spans="2:12" s="9" customFormat="1" ht="24.95" customHeight="1">
      <c r="B70" s="131"/>
      <c r="C70" s="132"/>
      <c r="D70" s="133" t="s">
        <v>336</v>
      </c>
      <c r="E70" s="134"/>
      <c r="F70" s="134"/>
      <c r="G70" s="134"/>
      <c r="H70" s="134"/>
      <c r="I70" s="134"/>
      <c r="J70" s="135">
        <f>J147</f>
        <v>0</v>
      </c>
      <c r="K70" s="132"/>
      <c r="L70" s="136"/>
    </row>
    <row r="71" spans="2:12" s="9" customFormat="1" ht="24.95" customHeight="1">
      <c r="B71" s="131"/>
      <c r="C71" s="132"/>
      <c r="D71" s="133" t="s">
        <v>337</v>
      </c>
      <c r="E71" s="134"/>
      <c r="F71" s="134"/>
      <c r="G71" s="134"/>
      <c r="H71" s="134"/>
      <c r="I71" s="134"/>
      <c r="J71" s="135">
        <f>J149</f>
        <v>0</v>
      </c>
      <c r="K71" s="132"/>
      <c r="L71" s="136"/>
    </row>
    <row r="72" spans="2:12" s="9" customFormat="1" ht="24.95" customHeight="1">
      <c r="B72" s="131"/>
      <c r="C72" s="132"/>
      <c r="D72" s="133" t="s">
        <v>338</v>
      </c>
      <c r="E72" s="134"/>
      <c r="F72" s="134"/>
      <c r="G72" s="134"/>
      <c r="H72" s="134"/>
      <c r="I72" s="134"/>
      <c r="J72" s="135">
        <f>J151</f>
        <v>0</v>
      </c>
      <c r="K72" s="132"/>
      <c r="L72" s="136"/>
    </row>
    <row r="73" spans="2:12" s="9" customFormat="1" ht="24.95" customHeight="1">
      <c r="B73" s="131"/>
      <c r="C73" s="132"/>
      <c r="D73" s="133" t="s">
        <v>339</v>
      </c>
      <c r="E73" s="134"/>
      <c r="F73" s="134"/>
      <c r="G73" s="134"/>
      <c r="H73" s="134"/>
      <c r="I73" s="134"/>
      <c r="J73" s="135">
        <f>J159</f>
        <v>0</v>
      </c>
      <c r="K73" s="132"/>
      <c r="L73" s="136"/>
    </row>
    <row r="74" spans="2:12" s="9" customFormat="1" ht="24.95" customHeight="1">
      <c r="B74" s="131"/>
      <c r="C74" s="132"/>
      <c r="D74" s="133" t="s">
        <v>340</v>
      </c>
      <c r="E74" s="134"/>
      <c r="F74" s="134"/>
      <c r="G74" s="134"/>
      <c r="H74" s="134"/>
      <c r="I74" s="134"/>
      <c r="J74" s="135">
        <f>J161</f>
        <v>0</v>
      </c>
      <c r="K74" s="132"/>
      <c r="L74" s="136"/>
    </row>
    <row r="75" spans="2:12" s="9" customFormat="1" ht="24.95" customHeight="1">
      <c r="B75" s="131"/>
      <c r="C75" s="132"/>
      <c r="D75" s="133" t="s">
        <v>341</v>
      </c>
      <c r="E75" s="134"/>
      <c r="F75" s="134"/>
      <c r="G75" s="134"/>
      <c r="H75" s="134"/>
      <c r="I75" s="134"/>
      <c r="J75" s="135">
        <f>J164</f>
        <v>0</v>
      </c>
      <c r="K75" s="132"/>
      <c r="L75" s="136"/>
    </row>
    <row r="76" spans="2:12" s="9" customFormat="1" ht="24.95" customHeight="1">
      <c r="B76" s="131"/>
      <c r="C76" s="132"/>
      <c r="D76" s="133" t="s">
        <v>107</v>
      </c>
      <c r="E76" s="134"/>
      <c r="F76" s="134"/>
      <c r="G76" s="134"/>
      <c r="H76" s="134"/>
      <c r="I76" s="134"/>
      <c r="J76" s="135">
        <f>J167</f>
        <v>0</v>
      </c>
      <c r="K76" s="132"/>
      <c r="L76" s="136"/>
    </row>
    <row r="77" spans="2:12" s="9" customFormat="1" ht="24.95" customHeight="1">
      <c r="B77" s="131"/>
      <c r="C77" s="132"/>
      <c r="D77" s="133" t="s">
        <v>342</v>
      </c>
      <c r="E77" s="134"/>
      <c r="F77" s="134"/>
      <c r="G77" s="134"/>
      <c r="H77" s="134"/>
      <c r="I77" s="134"/>
      <c r="J77" s="135">
        <f>J171</f>
        <v>0</v>
      </c>
      <c r="K77" s="132"/>
      <c r="L77" s="136"/>
    </row>
    <row r="78" spans="2:12" s="9" customFormat="1" ht="24.95" customHeight="1">
      <c r="B78" s="131"/>
      <c r="C78" s="132"/>
      <c r="D78" s="133" t="s">
        <v>343</v>
      </c>
      <c r="E78" s="134"/>
      <c r="F78" s="134"/>
      <c r="G78" s="134"/>
      <c r="H78" s="134"/>
      <c r="I78" s="134"/>
      <c r="J78" s="135">
        <f>J173</f>
        <v>0</v>
      </c>
      <c r="K78" s="132"/>
      <c r="L78" s="136"/>
    </row>
    <row r="79" spans="2:12" s="9" customFormat="1" ht="24.95" customHeight="1">
      <c r="B79" s="131"/>
      <c r="C79" s="132"/>
      <c r="D79" s="133" t="s">
        <v>344</v>
      </c>
      <c r="E79" s="134"/>
      <c r="F79" s="134"/>
      <c r="G79" s="134"/>
      <c r="H79" s="134"/>
      <c r="I79" s="134"/>
      <c r="J79" s="135">
        <f>J177</f>
        <v>0</v>
      </c>
      <c r="K79" s="132"/>
      <c r="L79" s="136"/>
    </row>
    <row r="80" spans="2:12" s="9" customFormat="1" ht="24.95" customHeight="1">
      <c r="B80" s="131"/>
      <c r="C80" s="132"/>
      <c r="D80" s="133" t="s">
        <v>345</v>
      </c>
      <c r="E80" s="134"/>
      <c r="F80" s="134"/>
      <c r="G80" s="134"/>
      <c r="H80" s="134"/>
      <c r="I80" s="134"/>
      <c r="J80" s="135">
        <f>J183</f>
        <v>0</v>
      </c>
      <c r="K80" s="132"/>
      <c r="L80" s="136"/>
    </row>
    <row r="81" spans="1:31" s="2" customFormat="1" ht="21.75" customHeight="1">
      <c r="A81" s="3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customHeight="1">
      <c r="A82" s="31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0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6" spans="1:31" s="2" customFormat="1" ht="6.95" customHeight="1">
      <c r="A86" s="31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103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24.95" customHeight="1">
      <c r="A87" s="31"/>
      <c r="B87" s="32"/>
      <c r="C87" s="20" t="s">
        <v>108</v>
      </c>
      <c r="D87" s="33"/>
      <c r="E87" s="33"/>
      <c r="F87" s="33"/>
      <c r="G87" s="33"/>
      <c r="H87" s="33"/>
      <c r="I87" s="33"/>
      <c r="J87" s="33"/>
      <c r="K87" s="33"/>
      <c r="L87" s="103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103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2" customHeight="1">
      <c r="A89" s="31"/>
      <c r="B89" s="32"/>
      <c r="C89" s="26" t="s">
        <v>16</v>
      </c>
      <c r="D89" s="33"/>
      <c r="E89" s="33"/>
      <c r="F89" s="33"/>
      <c r="G89" s="33"/>
      <c r="H89" s="33"/>
      <c r="I89" s="33"/>
      <c r="J89" s="33"/>
      <c r="K89" s="33"/>
      <c r="L89" s="103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6.5" customHeight="1">
      <c r="A90" s="31"/>
      <c r="B90" s="32"/>
      <c r="C90" s="33"/>
      <c r="D90" s="33"/>
      <c r="E90" s="327" t="str">
        <f>E7</f>
        <v>Snížení energetické náročnosti budovy MŠ Zahradní</v>
      </c>
      <c r="F90" s="328"/>
      <c r="G90" s="328"/>
      <c r="H90" s="328"/>
      <c r="I90" s="33"/>
      <c r="J90" s="33"/>
      <c r="K90" s="33"/>
      <c r="L90" s="103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98</v>
      </c>
      <c r="D91" s="33"/>
      <c r="E91" s="33"/>
      <c r="F91" s="33"/>
      <c r="G91" s="33"/>
      <c r="H91" s="33"/>
      <c r="I91" s="33"/>
      <c r="J91" s="33"/>
      <c r="K91" s="33"/>
      <c r="L91" s="103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16.5" customHeight="1">
      <c r="A92" s="31"/>
      <c r="B92" s="32"/>
      <c r="C92" s="33"/>
      <c r="D92" s="33"/>
      <c r="E92" s="280" t="str">
        <f>E9</f>
        <v>1000b - ARCHITEKTONICKO-STAVEBNÍ ŘEŠENÍ</v>
      </c>
      <c r="F92" s="329"/>
      <c r="G92" s="329"/>
      <c r="H92" s="329"/>
      <c r="I92" s="33"/>
      <c r="J92" s="33"/>
      <c r="K92" s="33"/>
      <c r="L92" s="103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6.9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103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2" customHeight="1">
      <c r="A94" s="31"/>
      <c r="B94" s="32"/>
      <c r="C94" s="26" t="s">
        <v>22</v>
      </c>
      <c r="D94" s="33"/>
      <c r="E94" s="33"/>
      <c r="F94" s="24" t="str">
        <f>F12</f>
        <v>Chomutov</v>
      </c>
      <c r="G94" s="33"/>
      <c r="H94" s="33"/>
      <c r="I94" s="26" t="s">
        <v>24</v>
      </c>
      <c r="J94" s="56" t="str">
        <f>IF(J12="","",J12)</f>
        <v>19. 11. 2021</v>
      </c>
      <c r="K94" s="33"/>
      <c r="L94" s="103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6.9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103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2" customHeight="1">
      <c r="A96" s="31"/>
      <c r="B96" s="32"/>
      <c r="C96" s="26" t="s">
        <v>26</v>
      </c>
      <c r="D96" s="33"/>
      <c r="E96" s="33"/>
      <c r="F96" s="24" t="str">
        <f>E15</f>
        <v>Statutární město Chomutov</v>
      </c>
      <c r="G96" s="33"/>
      <c r="H96" s="33"/>
      <c r="I96" s="26" t="s">
        <v>34</v>
      </c>
      <c r="J96" s="29" t="str">
        <f>E21</f>
        <v>Kamila Možná</v>
      </c>
      <c r="K96" s="33"/>
      <c r="L96" s="103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65" s="2" customFormat="1" ht="15.2" customHeight="1">
      <c r="A97" s="31"/>
      <c r="B97" s="32"/>
      <c r="C97" s="26" t="s">
        <v>32</v>
      </c>
      <c r="D97" s="33"/>
      <c r="E97" s="33"/>
      <c r="F97" s="24" t="str">
        <f>IF(E18="","",E18)</f>
        <v>Vyplň údaj</v>
      </c>
      <c r="G97" s="33"/>
      <c r="H97" s="33"/>
      <c r="I97" s="26" t="s">
        <v>38</v>
      </c>
      <c r="J97" s="29" t="str">
        <f>E24</f>
        <v>Kamila Možná</v>
      </c>
      <c r="K97" s="33"/>
      <c r="L97" s="103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65" s="2" customFormat="1" ht="10.35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103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65" s="10" customFormat="1" ht="29.25" customHeight="1">
      <c r="A99" s="137"/>
      <c r="B99" s="138"/>
      <c r="C99" s="139" t="s">
        <v>109</v>
      </c>
      <c r="D99" s="140" t="s">
        <v>61</v>
      </c>
      <c r="E99" s="140" t="s">
        <v>57</v>
      </c>
      <c r="F99" s="140" t="s">
        <v>58</v>
      </c>
      <c r="G99" s="140" t="s">
        <v>110</v>
      </c>
      <c r="H99" s="140" t="s">
        <v>111</v>
      </c>
      <c r="I99" s="140" t="s">
        <v>112</v>
      </c>
      <c r="J99" s="140" t="s">
        <v>102</v>
      </c>
      <c r="K99" s="141" t="s">
        <v>113</v>
      </c>
      <c r="L99" s="142"/>
      <c r="M99" s="65" t="s">
        <v>21</v>
      </c>
      <c r="N99" s="66" t="s">
        <v>46</v>
      </c>
      <c r="O99" s="66" t="s">
        <v>114</v>
      </c>
      <c r="P99" s="66" t="s">
        <v>115</v>
      </c>
      <c r="Q99" s="66" t="s">
        <v>116</v>
      </c>
      <c r="R99" s="66" t="s">
        <v>117</v>
      </c>
      <c r="S99" s="66" t="s">
        <v>118</v>
      </c>
      <c r="T99" s="67" t="s">
        <v>119</v>
      </c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</row>
    <row r="100" spans="1:65" s="2" customFormat="1" ht="22.9" customHeight="1">
      <c r="A100" s="31"/>
      <c r="B100" s="32"/>
      <c r="C100" s="72" t="s">
        <v>120</v>
      </c>
      <c r="D100" s="33"/>
      <c r="E100" s="33"/>
      <c r="F100" s="33"/>
      <c r="G100" s="33"/>
      <c r="H100" s="33"/>
      <c r="I100" s="33"/>
      <c r="J100" s="143">
        <f>BK100</f>
        <v>0</v>
      </c>
      <c r="K100" s="33"/>
      <c r="L100" s="36"/>
      <c r="M100" s="68"/>
      <c r="N100" s="144"/>
      <c r="O100" s="69"/>
      <c r="P100" s="145">
        <f>P101+P103+P105+P107+P109+P129+P131+P136+P139+P145+P147+P149+P151+P159+P161+P164+P167+P171+P173+P177+P183</f>
        <v>0</v>
      </c>
      <c r="Q100" s="69"/>
      <c r="R100" s="145">
        <f>R101+R103+R105+R107+R109+R129+R131+R136+R139+R145+R147+R149+R151+R159+R161+R164+R167+R171+R173+R177+R183</f>
        <v>199.43831216999999</v>
      </c>
      <c r="S100" s="69"/>
      <c r="T100" s="146">
        <f>T101+T103+T105+T107+T109+T129+T131+T136+T139+T145+T147+T149+T151+T159+T161+T164+T167+T171+T173+T177+T183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4" t="s">
        <v>75</v>
      </c>
      <c r="AU100" s="14" t="s">
        <v>103</v>
      </c>
      <c r="BK100" s="147">
        <f>BK101+BK103+BK105+BK107+BK109+BK129+BK131+BK136+BK139+BK145+BK147+BK149+BK151+BK159+BK161+BK164+BK167+BK171+BK173+BK177+BK183</f>
        <v>0</v>
      </c>
    </row>
    <row r="101" spans="1:65" s="11" customFormat="1" ht="25.9" customHeight="1">
      <c r="B101" s="148"/>
      <c r="C101" s="149"/>
      <c r="D101" s="150" t="s">
        <v>75</v>
      </c>
      <c r="E101" s="151" t="s">
        <v>76</v>
      </c>
      <c r="F101" s="151" t="s">
        <v>346</v>
      </c>
      <c r="G101" s="149"/>
      <c r="H101" s="149"/>
      <c r="I101" s="152"/>
      <c r="J101" s="153">
        <f>BK101</f>
        <v>0</v>
      </c>
      <c r="K101" s="149"/>
      <c r="L101" s="154"/>
      <c r="M101" s="155"/>
      <c r="N101" s="156"/>
      <c r="O101" s="156"/>
      <c r="P101" s="157">
        <f>P102</f>
        <v>0</v>
      </c>
      <c r="Q101" s="156"/>
      <c r="R101" s="157">
        <f>R102</f>
        <v>0</v>
      </c>
      <c r="S101" s="156"/>
      <c r="T101" s="158">
        <f>T102</f>
        <v>0</v>
      </c>
      <c r="AR101" s="159" t="s">
        <v>84</v>
      </c>
      <c r="AT101" s="160" t="s">
        <v>75</v>
      </c>
      <c r="AU101" s="160" t="s">
        <v>76</v>
      </c>
      <c r="AY101" s="159" t="s">
        <v>123</v>
      </c>
      <c r="BK101" s="161">
        <f>BK102</f>
        <v>0</v>
      </c>
    </row>
    <row r="102" spans="1:65" s="2" customFormat="1" ht="24.2" customHeight="1">
      <c r="A102" s="31"/>
      <c r="B102" s="32"/>
      <c r="C102" s="162" t="s">
        <v>84</v>
      </c>
      <c r="D102" s="162" t="s">
        <v>124</v>
      </c>
      <c r="E102" s="163" t="s">
        <v>347</v>
      </c>
      <c r="F102" s="164" t="s">
        <v>348</v>
      </c>
      <c r="G102" s="165" t="s">
        <v>349</v>
      </c>
      <c r="H102" s="166">
        <v>1</v>
      </c>
      <c r="I102" s="167"/>
      <c r="J102" s="168">
        <f>ROUND(I102*H102,2)</f>
        <v>0</v>
      </c>
      <c r="K102" s="164" t="s">
        <v>21</v>
      </c>
      <c r="L102" s="36"/>
      <c r="M102" s="169" t="s">
        <v>21</v>
      </c>
      <c r="N102" s="170" t="s">
        <v>47</v>
      </c>
      <c r="O102" s="61"/>
      <c r="P102" s="171">
        <f>O102*H102</f>
        <v>0</v>
      </c>
      <c r="Q102" s="171">
        <v>0</v>
      </c>
      <c r="R102" s="171">
        <f>Q102*H102</f>
        <v>0</v>
      </c>
      <c r="S102" s="171">
        <v>0</v>
      </c>
      <c r="T102" s="172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73" t="s">
        <v>135</v>
      </c>
      <c r="AT102" s="173" t="s">
        <v>124</v>
      </c>
      <c r="AU102" s="173" t="s">
        <v>84</v>
      </c>
      <c r="AY102" s="14" t="s">
        <v>123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4" t="s">
        <v>84</v>
      </c>
      <c r="BK102" s="174">
        <f>ROUND(I102*H102,2)</f>
        <v>0</v>
      </c>
      <c r="BL102" s="14" t="s">
        <v>135</v>
      </c>
      <c r="BM102" s="173" t="s">
        <v>87</v>
      </c>
    </row>
    <row r="103" spans="1:65" s="11" customFormat="1" ht="25.9" customHeight="1">
      <c r="B103" s="148"/>
      <c r="C103" s="149"/>
      <c r="D103" s="150" t="s">
        <v>75</v>
      </c>
      <c r="E103" s="151" t="s">
        <v>168</v>
      </c>
      <c r="F103" s="151" t="s">
        <v>350</v>
      </c>
      <c r="G103" s="149"/>
      <c r="H103" s="149"/>
      <c r="I103" s="152"/>
      <c r="J103" s="153">
        <f>BK103</f>
        <v>0</v>
      </c>
      <c r="K103" s="149"/>
      <c r="L103" s="154"/>
      <c r="M103" s="155"/>
      <c r="N103" s="156"/>
      <c r="O103" s="156"/>
      <c r="P103" s="157">
        <f>P104</f>
        <v>0</v>
      </c>
      <c r="Q103" s="156"/>
      <c r="R103" s="157">
        <f>R104</f>
        <v>21.107783999999999</v>
      </c>
      <c r="S103" s="156"/>
      <c r="T103" s="158">
        <f>T104</f>
        <v>0</v>
      </c>
      <c r="AR103" s="159" t="s">
        <v>84</v>
      </c>
      <c r="AT103" s="160" t="s">
        <v>75</v>
      </c>
      <c r="AU103" s="160" t="s">
        <v>76</v>
      </c>
      <c r="AY103" s="159" t="s">
        <v>123</v>
      </c>
      <c r="BK103" s="161">
        <f>BK104</f>
        <v>0</v>
      </c>
    </row>
    <row r="104" spans="1:65" s="2" customFormat="1" ht="16.5" customHeight="1">
      <c r="A104" s="31"/>
      <c r="B104" s="32"/>
      <c r="C104" s="162" t="s">
        <v>87</v>
      </c>
      <c r="D104" s="162" t="s">
        <v>124</v>
      </c>
      <c r="E104" s="163" t="s">
        <v>351</v>
      </c>
      <c r="F104" s="164" t="s">
        <v>352</v>
      </c>
      <c r="G104" s="165" t="s">
        <v>127</v>
      </c>
      <c r="H104" s="166">
        <v>33.869999999999997</v>
      </c>
      <c r="I104" s="167"/>
      <c r="J104" s="168">
        <f>ROUND(I104*H104,2)</f>
        <v>0</v>
      </c>
      <c r="K104" s="164" t="s">
        <v>128</v>
      </c>
      <c r="L104" s="36"/>
      <c r="M104" s="169" t="s">
        <v>21</v>
      </c>
      <c r="N104" s="170" t="s">
        <v>47</v>
      </c>
      <c r="O104" s="61"/>
      <c r="P104" s="171">
        <f>O104*H104</f>
        <v>0</v>
      </c>
      <c r="Q104" s="171">
        <v>0.62319999999999998</v>
      </c>
      <c r="R104" s="171">
        <f>Q104*H104</f>
        <v>21.107783999999999</v>
      </c>
      <c r="S104" s="171">
        <v>0</v>
      </c>
      <c r="T104" s="172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3" t="s">
        <v>135</v>
      </c>
      <c r="AT104" s="173" t="s">
        <v>124</v>
      </c>
      <c r="AU104" s="173" t="s">
        <v>84</v>
      </c>
      <c r="AY104" s="14" t="s">
        <v>123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4" t="s">
        <v>84</v>
      </c>
      <c r="BK104" s="174">
        <f>ROUND(I104*H104,2)</f>
        <v>0</v>
      </c>
      <c r="BL104" s="14" t="s">
        <v>135</v>
      </c>
      <c r="BM104" s="173" t="s">
        <v>135</v>
      </c>
    </row>
    <row r="105" spans="1:65" s="11" customFormat="1" ht="25.9" customHeight="1">
      <c r="B105" s="148"/>
      <c r="C105" s="149"/>
      <c r="D105" s="150" t="s">
        <v>75</v>
      </c>
      <c r="E105" s="151" t="s">
        <v>164</v>
      </c>
      <c r="F105" s="151" t="s">
        <v>353</v>
      </c>
      <c r="G105" s="149"/>
      <c r="H105" s="149"/>
      <c r="I105" s="152"/>
      <c r="J105" s="153">
        <f>BK105</f>
        <v>0</v>
      </c>
      <c r="K105" s="149"/>
      <c r="L105" s="154"/>
      <c r="M105" s="155"/>
      <c r="N105" s="156"/>
      <c r="O105" s="156"/>
      <c r="P105" s="157">
        <f>P106</f>
        <v>0</v>
      </c>
      <c r="Q105" s="156"/>
      <c r="R105" s="157">
        <f>R106</f>
        <v>2.9340000000000001E-2</v>
      </c>
      <c r="S105" s="156"/>
      <c r="T105" s="158">
        <f>T106</f>
        <v>0</v>
      </c>
      <c r="AR105" s="159" t="s">
        <v>84</v>
      </c>
      <c r="AT105" s="160" t="s">
        <v>75</v>
      </c>
      <c r="AU105" s="160" t="s">
        <v>76</v>
      </c>
      <c r="AY105" s="159" t="s">
        <v>123</v>
      </c>
      <c r="BK105" s="161">
        <f>BK106</f>
        <v>0</v>
      </c>
    </row>
    <row r="106" spans="1:65" s="2" customFormat="1" ht="21.75" customHeight="1">
      <c r="A106" s="31"/>
      <c r="B106" s="32"/>
      <c r="C106" s="162" t="s">
        <v>138</v>
      </c>
      <c r="D106" s="162" t="s">
        <v>124</v>
      </c>
      <c r="E106" s="163" t="s">
        <v>354</v>
      </c>
      <c r="F106" s="164" t="s">
        <v>355</v>
      </c>
      <c r="G106" s="165" t="s">
        <v>127</v>
      </c>
      <c r="H106" s="166">
        <v>978</v>
      </c>
      <c r="I106" s="167"/>
      <c r="J106" s="168">
        <f>ROUND(I106*H106,2)</f>
        <v>0</v>
      </c>
      <c r="K106" s="164" t="s">
        <v>128</v>
      </c>
      <c r="L106" s="36"/>
      <c r="M106" s="169" t="s">
        <v>21</v>
      </c>
      <c r="N106" s="170" t="s">
        <v>47</v>
      </c>
      <c r="O106" s="61"/>
      <c r="P106" s="171">
        <f>O106*H106</f>
        <v>0</v>
      </c>
      <c r="Q106" s="171">
        <v>3.0000000000000001E-5</v>
      </c>
      <c r="R106" s="171">
        <f>Q106*H106</f>
        <v>2.9340000000000001E-2</v>
      </c>
      <c r="S106" s="171">
        <v>0</v>
      </c>
      <c r="T106" s="172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73" t="s">
        <v>135</v>
      </c>
      <c r="AT106" s="173" t="s">
        <v>124</v>
      </c>
      <c r="AU106" s="173" t="s">
        <v>84</v>
      </c>
      <c r="AY106" s="14" t="s">
        <v>123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4" t="s">
        <v>84</v>
      </c>
      <c r="BK106" s="174">
        <f>ROUND(I106*H106,2)</f>
        <v>0</v>
      </c>
      <c r="BL106" s="14" t="s">
        <v>135</v>
      </c>
      <c r="BM106" s="173" t="s">
        <v>142</v>
      </c>
    </row>
    <row r="107" spans="1:65" s="11" customFormat="1" ht="25.9" customHeight="1">
      <c r="B107" s="148"/>
      <c r="C107" s="149"/>
      <c r="D107" s="150" t="s">
        <v>75</v>
      </c>
      <c r="E107" s="151" t="s">
        <v>190</v>
      </c>
      <c r="F107" s="151" t="s">
        <v>356</v>
      </c>
      <c r="G107" s="149"/>
      <c r="H107" s="149"/>
      <c r="I107" s="152"/>
      <c r="J107" s="153">
        <f>BK107</f>
        <v>0</v>
      </c>
      <c r="K107" s="149"/>
      <c r="L107" s="154"/>
      <c r="M107" s="155"/>
      <c r="N107" s="156"/>
      <c r="O107" s="156"/>
      <c r="P107" s="157">
        <f>P108</f>
        <v>0</v>
      </c>
      <c r="Q107" s="156"/>
      <c r="R107" s="157">
        <f>R108</f>
        <v>1.04552</v>
      </c>
      <c r="S107" s="156"/>
      <c r="T107" s="158">
        <f>T108</f>
        <v>0</v>
      </c>
      <c r="AR107" s="159" t="s">
        <v>84</v>
      </c>
      <c r="AT107" s="160" t="s">
        <v>75</v>
      </c>
      <c r="AU107" s="160" t="s">
        <v>76</v>
      </c>
      <c r="AY107" s="159" t="s">
        <v>123</v>
      </c>
      <c r="BK107" s="161">
        <f>BK108</f>
        <v>0</v>
      </c>
    </row>
    <row r="108" spans="1:65" s="2" customFormat="1" ht="16.5" customHeight="1">
      <c r="A108" s="31"/>
      <c r="B108" s="32"/>
      <c r="C108" s="162" t="s">
        <v>135</v>
      </c>
      <c r="D108" s="162" t="s">
        <v>124</v>
      </c>
      <c r="E108" s="163" t="s">
        <v>357</v>
      </c>
      <c r="F108" s="164" t="s">
        <v>358</v>
      </c>
      <c r="G108" s="165" t="s">
        <v>127</v>
      </c>
      <c r="H108" s="166">
        <v>56</v>
      </c>
      <c r="I108" s="167"/>
      <c r="J108" s="168">
        <f>ROUND(I108*H108,2)</f>
        <v>0</v>
      </c>
      <c r="K108" s="164" t="s">
        <v>128</v>
      </c>
      <c r="L108" s="36"/>
      <c r="M108" s="169" t="s">
        <v>21</v>
      </c>
      <c r="N108" s="170" t="s">
        <v>47</v>
      </c>
      <c r="O108" s="61"/>
      <c r="P108" s="171">
        <f>O108*H108</f>
        <v>0</v>
      </c>
      <c r="Q108" s="171">
        <v>1.8669999999999999E-2</v>
      </c>
      <c r="R108" s="171">
        <f>Q108*H108</f>
        <v>1.04552</v>
      </c>
      <c r="S108" s="171">
        <v>0</v>
      </c>
      <c r="T108" s="172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73" t="s">
        <v>135</v>
      </c>
      <c r="AT108" s="173" t="s">
        <v>124</v>
      </c>
      <c r="AU108" s="173" t="s">
        <v>84</v>
      </c>
      <c r="AY108" s="14" t="s">
        <v>123</v>
      </c>
      <c r="BE108" s="174">
        <f>IF(N108="základní",J108,0)</f>
        <v>0</v>
      </c>
      <c r="BF108" s="174">
        <f>IF(N108="snížená",J108,0)</f>
        <v>0</v>
      </c>
      <c r="BG108" s="174">
        <f>IF(N108="zákl. přenesená",J108,0)</f>
        <v>0</v>
      </c>
      <c r="BH108" s="174">
        <f>IF(N108="sníž. přenesená",J108,0)</f>
        <v>0</v>
      </c>
      <c r="BI108" s="174">
        <f>IF(N108="nulová",J108,0)</f>
        <v>0</v>
      </c>
      <c r="BJ108" s="14" t="s">
        <v>84</v>
      </c>
      <c r="BK108" s="174">
        <f>ROUND(I108*H108,2)</f>
        <v>0</v>
      </c>
      <c r="BL108" s="14" t="s">
        <v>135</v>
      </c>
      <c r="BM108" s="173" t="s">
        <v>145</v>
      </c>
    </row>
    <row r="109" spans="1:65" s="11" customFormat="1" ht="25.9" customHeight="1">
      <c r="B109" s="148"/>
      <c r="C109" s="149"/>
      <c r="D109" s="150" t="s">
        <v>75</v>
      </c>
      <c r="E109" s="151" t="s">
        <v>238</v>
      </c>
      <c r="F109" s="151" t="s">
        <v>359</v>
      </c>
      <c r="G109" s="149"/>
      <c r="H109" s="149"/>
      <c r="I109" s="152"/>
      <c r="J109" s="153">
        <f>BK109</f>
        <v>0</v>
      </c>
      <c r="K109" s="149"/>
      <c r="L109" s="154"/>
      <c r="M109" s="155"/>
      <c r="N109" s="156"/>
      <c r="O109" s="156"/>
      <c r="P109" s="157">
        <f>SUM(P110:P128)</f>
        <v>0</v>
      </c>
      <c r="Q109" s="156"/>
      <c r="R109" s="157">
        <f>SUM(R110:R128)</f>
        <v>84.686308939999989</v>
      </c>
      <c r="S109" s="156"/>
      <c r="T109" s="158">
        <f>SUM(T110:T128)</f>
        <v>0</v>
      </c>
      <c r="AR109" s="159" t="s">
        <v>84</v>
      </c>
      <c r="AT109" s="160" t="s">
        <v>75</v>
      </c>
      <c r="AU109" s="160" t="s">
        <v>76</v>
      </c>
      <c r="AY109" s="159" t="s">
        <v>123</v>
      </c>
      <c r="BK109" s="161">
        <f>SUM(BK110:BK128)</f>
        <v>0</v>
      </c>
    </row>
    <row r="110" spans="1:65" s="2" customFormat="1" ht="16.5" customHeight="1">
      <c r="A110" s="31"/>
      <c r="B110" s="32"/>
      <c r="C110" s="162" t="s">
        <v>146</v>
      </c>
      <c r="D110" s="162" t="s">
        <v>124</v>
      </c>
      <c r="E110" s="163" t="s">
        <v>360</v>
      </c>
      <c r="F110" s="164" t="s">
        <v>361</v>
      </c>
      <c r="G110" s="165" t="s">
        <v>133</v>
      </c>
      <c r="H110" s="166">
        <v>420.21</v>
      </c>
      <c r="I110" s="167"/>
      <c r="J110" s="168">
        <f t="shared" ref="J110:J128" si="0">ROUND(I110*H110,2)</f>
        <v>0</v>
      </c>
      <c r="K110" s="164" t="s">
        <v>128</v>
      </c>
      <c r="L110" s="36"/>
      <c r="M110" s="169" t="s">
        <v>21</v>
      </c>
      <c r="N110" s="170" t="s">
        <v>47</v>
      </c>
      <c r="O110" s="61"/>
      <c r="P110" s="171">
        <f t="shared" ref="P110:P128" si="1">O110*H110</f>
        <v>0</v>
      </c>
      <c r="Q110" s="171">
        <v>2.7999999999999998E-4</v>
      </c>
      <c r="R110" s="171">
        <f t="shared" ref="R110:R128" si="2">Q110*H110</f>
        <v>0.11765879999999998</v>
      </c>
      <c r="S110" s="171">
        <v>0</v>
      </c>
      <c r="T110" s="172">
        <f t="shared" ref="T110:T128" si="3">S110*H110</f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73" t="s">
        <v>135</v>
      </c>
      <c r="AT110" s="173" t="s">
        <v>124</v>
      </c>
      <c r="AU110" s="173" t="s">
        <v>84</v>
      </c>
      <c r="AY110" s="14" t="s">
        <v>123</v>
      </c>
      <c r="BE110" s="174">
        <f t="shared" ref="BE110:BE128" si="4">IF(N110="základní",J110,0)</f>
        <v>0</v>
      </c>
      <c r="BF110" s="174">
        <f t="shared" ref="BF110:BF128" si="5">IF(N110="snížená",J110,0)</f>
        <v>0</v>
      </c>
      <c r="BG110" s="174">
        <f t="shared" ref="BG110:BG128" si="6">IF(N110="zákl. přenesená",J110,0)</f>
        <v>0</v>
      </c>
      <c r="BH110" s="174">
        <f t="shared" ref="BH110:BH128" si="7">IF(N110="sníž. přenesená",J110,0)</f>
        <v>0</v>
      </c>
      <c r="BI110" s="174">
        <f t="shared" ref="BI110:BI128" si="8">IF(N110="nulová",J110,0)</f>
        <v>0</v>
      </c>
      <c r="BJ110" s="14" t="s">
        <v>84</v>
      </c>
      <c r="BK110" s="174">
        <f t="shared" ref="BK110:BK128" si="9">ROUND(I110*H110,2)</f>
        <v>0</v>
      </c>
      <c r="BL110" s="14" t="s">
        <v>135</v>
      </c>
      <c r="BM110" s="173" t="s">
        <v>149</v>
      </c>
    </row>
    <row r="111" spans="1:65" s="2" customFormat="1" ht="21.75" customHeight="1">
      <c r="A111" s="31"/>
      <c r="B111" s="32"/>
      <c r="C111" s="162" t="s">
        <v>142</v>
      </c>
      <c r="D111" s="162" t="s">
        <v>124</v>
      </c>
      <c r="E111" s="163" t="s">
        <v>362</v>
      </c>
      <c r="F111" s="164" t="s">
        <v>363</v>
      </c>
      <c r="G111" s="165" t="s">
        <v>127</v>
      </c>
      <c r="H111" s="166">
        <v>221.55</v>
      </c>
      <c r="I111" s="167"/>
      <c r="J111" s="168">
        <f t="shared" si="0"/>
        <v>0</v>
      </c>
      <c r="K111" s="164" t="s">
        <v>128</v>
      </c>
      <c r="L111" s="36"/>
      <c r="M111" s="169" t="s">
        <v>21</v>
      </c>
      <c r="N111" s="170" t="s">
        <v>47</v>
      </c>
      <c r="O111" s="61"/>
      <c r="P111" s="171">
        <f t="shared" si="1"/>
        <v>0</v>
      </c>
      <c r="Q111" s="171">
        <v>1.5879999999999998E-2</v>
      </c>
      <c r="R111" s="171">
        <f t="shared" si="2"/>
        <v>3.518214</v>
      </c>
      <c r="S111" s="171">
        <v>0</v>
      </c>
      <c r="T111" s="172">
        <f t="shared" si="3"/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73" t="s">
        <v>135</v>
      </c>
      <c r="AT111" s="173" t="s">
        <v>124</v>
      </c>
      <c r="AU111" s="173" t="s">
        <v>84</v>
      </c>
      <c r="AY111" s="14" t="s">
        <v>123</v>
      </c>
      <c r="BE111" s="174">
        <f t="shared" si="4"/>
        <v>0</v>
      </c>
      <c r="BF111" s="174">
        <f t="shared" si="5"/>
        <v>0</v>
      </c>
      <c r="BG111" s="174">
        <f t="shared" si="6"/>
        <v>0</v>
      </c>
      <c r="BH111" s="174">
        <f t="shared" si="7"/>
        <v>0</v>
      </c>
      <c r="BI111" s="174">
        <f t="shared" si="8"/>
        <v>0</v>
      </c>
      <c r="BJ111" s="14" t="s">
        <v>84</v>
      </c>
      <c r="BK111" s="174">
        <f t="shared" si="9"/>
        <v>0</v>
      </c>
      <c r="BL111" s="14" t="s">
        <v>135</v>
      </c>
      <c r="BM111" s="173" t="s">
        <v>152</v>
      </c>
    </row>
    <row r="112" spans="1:65" s="2" customFormat="1" ht="24.2" customHeight="1">
      <c r="A112" s="31"/>
      <c r="B112" s="32"/>
      <c r="C112" s="162" t="s">
        <v>155</v>
      </c>
      <c r="D112" s="162" t="s">
        <v>124</v>
      </c>
      <c r="E112" s="163" t="s">
        <v>364</v>
      </c>
      <c r="F112" s="164" t="s">
        <v>365</v>
      </c>
      <c r="G112" s="165" t="s">
        <v>127</v>
      </c>
      <c r="H112" s="166">
        <v>246.75</v>
      </c>
      <c r="I112" s="167"/>
      <c r="J112" s="168">
        <f t="shared" si="0"/>
        <v>0</v>
      </c>
      <c r="K112" s="164" t="s">
        <v>128</v>
      </c>
      <c r="L112" s="36"/>
      <c r="M112" s="169" t="s">
        <v>21</v>
      </c>
      <c r="N112" s="170" t="s">
        <v>47</v>
      </c>
      <c r="O112" s="61"/>
      <c r="P112" s="171">
        <f t="shared" si="1"/>
        <v>0</v>
      </c>
      <c r="Q112" s="171">
        <v>3.1730000000000001E-2</v>
      </c>
      <c r="R112" s="171">
        <f t="shared" si="2"/>
        <v>7.8293775000000005</v>
      </c>
      <c r="S112" s="171">
        <v>0</v>
      </c>
      <c r="T112" s="172">
        <f t="shared" si="3"/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73" t="s">
        <v>135</v>
      </c>
      <c r="AT112" s="173" t="s">
        <v>124</v>
      </c>
      <c r="AU112" s="173" t="s">
        <v>84</v>
      </c>
      <c r="AY112" s="14" t="s">
        <v>123</v>
      </c>
      <c r="BE112" s="174">
        <f t="shared" si="4"/>
        <v>0</v>
      </c>
      <c r="BF112" s="174">
        <f t="shared" si="5"/>
        <v>0</v>
      </c>
      <c r="BG112" s="174">
        <f t="shared" si="6"/>
        <v>0</v>
      </c>
      <c r="BH112" s="174">
        <f t="shared" si="7"/>
        <v>0</v>
      </c>
      <c r="BI112" s="174">
        <f t="shared" si="8"/>
        <v>0</v>
      </c>
      <c r="BJ112" s="14" t="s">
        <v>84</v>
      </c>
      <c r="BK112" s="174">
        <f t="shared" si="9"/>
        <v>0</v>
      </c>
      <c r="BL112" s="14" t="s">
        <v>135</v>
      </c>
      <c r="BM112" s="173" t="s">
        <v>158</v>
      </c>
    </row>
    <row r="113" spans="1:65" s="2" customFormat="1" ht="24.2" customHeight="1">
      <c r="A113" s="31"/>
      <c r="B113" s="32"/>
      <c r="C113" s="162" t="s">
        <v>145</v>
      </c>
      <c r="D113" s="162" t="s">
        <v>124</v>
      </c>
      <c r="E113" s="163" t="s">
        <v>366</v>
      </c>
      <c r="F113" s="164" t="s">
        <v>367</v>
      </c>
      <c r="G113" s="165" t="s">
        <v>127</v>
      </c>
      <c r="H113" s="166">
        <v>997.18499999999995</v>
      </c>
      <c r="I113" s="167"/>
      <c r="J113" s="168">
        <f t="shared" si="0"/>
        <v>0</v>
      </c>
      <c r="K113" s="164" t="s">
        <v>128</v>
      </c>
      <c r="L113" s="36"/>
      <c r="M113" s="169" t="s">
        <v>21</v>
      </c>
      <c r="N113" s="170" t="s">
        <v>47</v>
      </c>
      <c r="O113" s="61"/>
      <c r="P113" s="171">
        <f t="shared" si="1"/>
        <v>0</v>
      </c>
      <c r="Q113" s="171">
        <v>1.3480000000000001E-2</v>
      </c>
      <c r="R113" s="171">
        <f t="shared" si="2"/>
        <v>13.4420538</v>
      </c>
      <c r="S113" s="171">
        <v>0</v>
      </c>
      <c r="T113" s="172">
        <f t="shared" si="3"/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73" t="s">
        <v>135</v>
      </c>
      <c r="AT113" s="173" t="s">
        <v>124</v>
      </c>
      <c r="AU113" s="173" t="s">
        <v>84</v>
      </c>
      <c r="AY113" s="14" t="s">
        <v>123</v>
      </c>
      <c r="BE113" s="174">
        <f t="shared" si="4"/>
        <v>0</v>
      </c>
      <c r="BF113" s="174">
        <f t="shared" si="5"/>
        <v>0</v>
      </c>
      <c r="BG113" s="174">
        <f t="shared" si="6"/>
        <v>0</v>
      </c>
      <c r="BH113" s="174">
        <f t="shared" si="7"/>
        <v>0</v>
      </c>
      <c r="BI113" s="174">
        <f t="shared" si="8"/>
        <v>0</v>
      </c>
      <c r="BJ113" s="14" t="s">
        <v>84</v>
      </c>
      <c r="BK113" s="174">
        <f t="shared" si="9"/>
        <v>0</v>
      </c>
      <c r="BL113" s="14" t="s">
        <v>135</v>
      </c>
      <c r="BM113" s="173" t="s">
        <v>129</v>
      </c>
    </row>
    <row r="114" spans="1:65" s="2" customFormat="1" ht="24.2" customHeight="1">
      <c r="A114" s="31"/>
      <c r="B114" s="32"/>
      <c r="C114" s="162" t="s">
        <v>161</v>
      </c>
      <c r="D114" s="162" t="s">
        <v>124</v>
      </c>
      <c r="E114" s="163" t="s">
        <v>368</v>
      </c>
      <c r="F114" s="164" t="s">
        <v>369</v>
      </c>
      <c r="G114" s="165" t="s">
        <v>127</v>
      </c>
      <c r="H114" s="166">
        <v>176.24600000000001</v>
      </c>
      <c r="I114" s="167"/>
      <c r="J114" s="168">
        <f t="shared" si="0"/>
        <v>0</v>
      </c>
      <c r="K114" s="164" t="s">
        <v>128</v>
      </c>
      <c r="L114" s="36"/>
      <c r="M114" s="169" t="s">
        <v>21</v>
      </c>
      <c r="N114" s="170" t="s">
        <v>47</v>
      </c>
      <c r="O114" s="61"/>
      <c r="P114" s="171">
        <f t="shared" si="1"/>
        <v>0</v>
      </c>
      <c r="Q114" s="171">
        <v>1.461E-2</v>
      </c>
      <c r="R114" s="171">
        <f t="shared" si="2"/>
        <v>2.57495406</v>
      </c>
      <c r="S114" s="171">
        <v>0</v>
      </c>
      <c r="T114" s="172">
        <f t="shared" si="3"/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73" t="s">
        <v>135</v>
      </c>
      <c r="AT114" s="173" t="s">
        <v>124</v>
      </c>
      <c r="AU114" s="173" t="s">
        <v>84</v>
      </c>
      <c r="AY114" s="14" t="s">
        <v>123</v>
      </c>
      <c r="BE114" s="174">
        <f t="shared" si="4"/>
        <v>0</v>
      </c>
      <c r="BF114" s="174">
        <f t="shared" si="5"/>
        <v>0</v>
      </c>
      <c r="BG114" s="174">
        <f t="shared" si="6"/>
        <v>0</v>
      </c>
      <c r="BH114" s="174">
        <f t="shared" si="7"/>
        <v>0</v>
      </c>
      <c r="BI114" s="174">
        <f t="shared" si="8"/>
        <v>0</v>
      </c>
      <c r="BJ114" s="14" t="s">
        <v>84</v>
      </c>
      <c r="BK114" s="174">
        <f t="shared" si="9"/>
        <v>0</v>
      </c>
      <c r="BL114" s="14" t="s">
        <v>135</v>
      </c>
      <c r="BM114" s="173" t="s">
        <v>164</v>
      </c>
    </row>
    <row r="115" spans="1:65" s="2" customFormat="1" ht="24.2" customHeight="1">
      <c r="A115" s="31"/>
      <c r="B115" s="32"/>
      <c r="C115" s="162" t="s">
        <v>149</v>
      </c>
      <c r="D115" s="162" t="s">
        <v>124</v>
      </c>
      <c r="E115" s="163" t="s">
        <v>370</v>
      </c>
      <c r="F115" s="164" t="s">
        <v>371</v>
      </c>
      <c r="G115" s="165" t="s">
        <v>127</v>
      </c>
      <c r="H115" s="166">
        <v>28.818999999999999</v>
      </c>
      <c r="I115" s="167"/>
      <c r="J115" s="168">
        <f t="shared" si="0"/>
        <v>0</v>
      </c>
      <c r="K115" s="164" t="s">
        <v>128</v>
      </c>
      <c r="L115" s="36"/>
      <c r="M115" s="169" t="s">
        <v>21</v>
      </c>
      <c r="N115" s="170" t="s">
        <v>47</v>
      </c>
      <c r="O115" s="61"/>
      <c r="P115" s="171">
        <f t="shared" si="1"/>
        <v>0</v>
      </c>
      <c r="Q115" s="171">
        <v>3.8210000000000001E-2</v>
      </c>
      <c r="R115" s="171">
        <f t="shared" si="2"/>
        <v>1.1011739899999999</v>
      </c>
      <c r="S115" s="171">
        <v>0</v>
      </c>
      <c r="T115" s="172">
        <f t="shared" si="3"/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73" t="s">
        <v>135</v>
      </c>
      <c r="AT115" s="173" t="s">
        <v>124</v>
      </c>
      <c r="AU115" s="173" t="s">
        <v>84</v>
      </c>
      <c r="AY115" s="14" t="s">
        <v>123</v>
      </c>
      <c r="BE115" s="174">
        <f t="shared" si="4"/>
        <v>0</v>
      </c>
      <c r="BF115" s="174">
        <f t="shared" si="5"/>
        <v>0</v>
      </c>
      <c r="BG115" s="174">
        <f t="shared" si="6"/>
        <v>0</v>
      </c>
      <c r="BH115" s="174">
        <f t="shared" si="7"/>
        <v>0</v>
      </c>
      <c r="BI115" s="174">
        <f t="shared" si="8"/>
        <v>0</v>
      </c>
      <c r="BJ115" s="14" t="s">
        <v>84</v>
      </c>
      <c r="BK115" s="174">
        <f t="shared" si="9"/>
        <v>0</v>
      </c>
      <c r="BL115" s="14" t="s">
        <v>135</v>
      </c>
      <c r="BM115" s="173" t="s">
        <v>167</v>
      </c>
    </row>
    <row r="116" spans="1:65" s="2" customFormat="1" ht="16.5" customHeight="1">
      <c r="A116" s="31"/>
      <c r="B116" s="32"/>
      <c r="C116" s="162" t="s">
        <v>168</v>
      </c>
      <c r="D116" s="162" t="s">
        <v>124</v>
      </c>
      <c r="E116" s="163" t="s">
        <v>372</v>
      </c>
      <c r="F116" s="164" t="s">
        <v>373</v>
      </c>
      <c r="G116" s="165" t="s">
        <v>127</v>
      </c>
      <c r="H116" s="166">
        <v>522.1</v>
      </c>
      <c r="I116" s="167"/>
      <c r="J116" s="168">
        <f t="shared" si="0"/>
        <v>0</v>
      </c>
      <c r="K116" s="164" t="s">
        <v>128</v>
      </c>
      <c r="L116" s="36"/>
      <c r="M116" s="169" t="s">
        <v>21</v>
      </c>
      <c r="N116" s="170" t="s">
        <v>47</v>
      </c>
      <c r="O116" s="61"/>
      <c r="P116" s="171">
        <f t="shared" si="1"/>
        <v>0</v>
      </c>
      <c r="Q116" s="171">
        <v>4.0000000000000003E-5</v>
      </c>
      <c r="R116" s="171">
        <f t="shared" si="2"/>
        <v>2.0884000000000003E-2</v>
      </c>
      <c r="S116" s="171">
        <v>0</v>
      </c>
      <c r="T116" s="172">
        <f t="shared" si="3"/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73" t="s">
        <v>135</v>
      </c>
      <c r="AT116" s="173" t="s">
        <v>124</v>
      </c>
      <c r="AU116" s="173" t="s">
        <v>84</v>
      </c>
      <c r="AY116" s="14" t="s">
        <v>123</v>
      </c>
      <c r="BE116" s="174">
        <f t="shared" si="4"/>
        <v>0</v>
      </c>
      <c r="BF116" s="174">
        <f t="shared" si="5"/>
        <v>0</v>
      </c>
      <c r="BG116" s="174">
        <f t="shared" si="6"/>
        <v>0</v>
      </c>
      <c r="BH116" s="174">
        <f t="shared" si="7"/>
        <v>0</v>
      </c>
      <c r="BI116" s="174">
        <f t="shared" si="8"/>
        <v>0</v>
      </c>
      <c r="BJ116" s="14" t="s">
        <v>84</v>
      </c>
      <c r="BK116" s="174">
        <f t="shared" si="9"/>
        <v>0</v>
      </c>
      <c r="BL116" s="14" t="s">
        <v>135</v>
      </c>
      <c r="BM116" s="173" t="s">
        <v>171</v>
      </c>
    </row>
    <row r="117" spans="1:65" s="2" customFormat="1" ht="24.2" customHeight="1">
      <c r="A117" s="31"/>
      <c r="B117" s="32"/>
      <c r="C117" s="162" t="s">
        <v>152</v>
      </c>
      <c r="D117" s="162" t="s">
        <v>124</v>
      </c>
      <c r="E117" s="163" t="s">
        <v>374</v>
      </c>
      <c r="F117" s="164" t="s">
        <v>375</v>
      </c>
      <c r="G117" s="165" t="s">
        <v>127</v>
      </c>
      <c r="H117" s="166">
        <v>210.42</v>
      </c>
      <c r="I117" s="167"/>
      <c r="J117" s="168">
        <f t="shared" si="0"/>
        <v>0</v>
      </c>
      <c r="K117" s="164" t="s">
        <v>128</v>
      </c>
      <c r="L117" s="36"/>
      <c r="M117" s="169" t="s">
        <v>21</v>
      </c>
      <c r="N117" s="170" t="s">
        <v>47</v>
      </c>
      <c r="O117" s="61"/>
      <c r="P117" s="171">
        <f t="shared" si="1"/>
        <v>0</v>
      </c>
      <c r="Q117" s="171">
        <v>6.3789999999999999E-2</v>
      </c>
      <c r="R117" s="171">
        <f t="shared" si="2"/>
        <v>13.422691799999999</v>
      </c>
      <c r="S117" s="171">
        <v>0</v>
      </c>
      <c r="T117" s="172">
        <f t="shared" si="3"/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73" t="s">
        <v>135</v>
      </c>
      <c r="AT117" s="173" t="s">
        <v>124</v>
      </c>
      <c r="AU117" s="173" t="s">
        <v>84</v>
      </c>
      <c r="AY117" s="14" t="s">
        <v>123</v>
      </c>
      <c r="BE117" s="174">
        <f t="shared" si="4"/>
        <v>0</v>
      </c>
      <c r="BF117" s="174">
        <f t="shared" si="5"/>
        <v>0</v>
      </c>
      <c r="BG117" s="174">
        <f t="shared" si="6"/>
        <v>0</v>
      </c>
      <c r="BH117" s="174">
        <f t="shared" si="7"/>
        <v>0</v>
      </c>
      <c r="BI117" s="174">
        <f t="shared" si="8"/>
        <v>0</v>
      </c>
      <c r="BJ117" s="14" t="s">
        <v>84</v>
      </c>
      <c r="BK117" s="174">
        <f t="shared" si="9"/>
        <v>0</v>
      </c>
      <c r="BL117" s="14" t="s">
        <v>135</v>
      </c>
      <c r="BM117" s="173" t="s">
        <v>174</v>
      </c>
    </row>
    <row r="118" spans="1:65" s="2" customFormat="1" ht="21.75" customHeight="1">
      <c r="A118" s="31"/>
      <c r="B118" s="32"/>
      <c r="C118" s="162" t="s">
        <v>175</v>
      </c>
      <c r="D118" s="162" t="s">
        <v>124</v>
      </c>
      <c r="E118" s="163" t="s">
        <v>376</v>
      </c>
      <c r="F118" s="164" t="s">
        <v>377</v>
      </c>
      <c r="G118" s="165" t="s">
        <v>133</v>
      </c>
      <c r="H118" s="166">
        <v>803.04499999999996</v>
      </c>
      <c r="I118" s="167"/>
      <c r="J118" s="168">
        <f t="shared" si="0"/>
        <v>0</v>
      </c>
      <c r="K118" s="164" t="s">
        <v>128</v>
      </c>
      <c r="L118" s="36"/>
      <c r="M118" s="169" t="s">
        <v>21</v>
      </c>
      <c r="N118" s="170" t="s">
        <v>47</v>
      </c>
      <c r="O118" s="61"/>
      <c r="P118" s="171">
        <f t="shared" si="1"/>
        <v>0</v>
      </c>
      <c r="Q118" s="171">
        <v>2.0000000000000002E-5</v>
      </c>
      <c r="R118" s="171">
        <f t="shared" si="2"/>
        <v>1.6060899999999999E-2</v>
      </c>
      <c r="S118" s="171">
        <v>0</v>
      </c>
      <c r="T118" s="172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73" t="s">
        <v>135</v>
      </c>
      <c r="AT118" s="173" t="s">
        <v>124</v>
      </c>
      <c r="AU118" s="173" t="s">
        <v>84</v>
      </c>
      <c r="AY118" s="14" t="s">
        <v>123</v>
      </c>
      <c r="BE118" s="174">
        <f t="shared" si="4"/>
        <v>0</v>
      </c>
      <c r="BF118" s="174">
        <f t="shared" si="5"/>
        <v>0</v>
      </c>
      <c r="BG118" s="174">
        <f t="shared" si="6"/>
        <v>0</v>
      </c>
      <c r="BH118" s="174">
        <f t="shared" si="7"/>
        <v>0</v>
      </c>
      <c r="BI118" s="174">
        <f t="shared" si="8"/>
        <v>0</v>
      </c>
      <c r="BJ118" s="14" t="s">
        <v>84</v>
      </c>
      <c r="BK118" s="174">
        <f t="shared" si="9"/>
        <v>0</v>
      </c>
      <c r="BL118" s="14" t="s">
        <v>135</v>
      </c>
      <c r="BM118" s="173" t="s">
        <v>178</v>
      </c>
    </row>
    <row r="119" spans="1:65" s="2" customFormat="1" ht="16.5" customHeight="1">
      <c r="A119" s="31"/>
      <c r="B119" s="32"/>
      <c r="C119" s="162" t="s">
        <v>158</v>
      </c>
      <c r="D119" s="162" t="s">
        <v>124</v>
      </c>
      <c r="E119" s="163" t="s">
        <v>378</v>
      </c>
      <c r="F119" s="164" t="s">
        <v>379</v>
      </c>
      <c r="G119" s="165" t="s">
        <v>133</v>
      </c>
      <c r="H119" s="166">
        <v>1216.24</v>
      </c>
      <c r="I119" s="167"/>
      <c r="J119" s="168">
        <f t="shared" si="0"/>
        <v>0</v>
      </c>
      <c r="K119" s="164" t="s">
        <v>128</v>
      </c>
      <c r="L119" s="36"/>
      <c r="M119" s="169" t="s">
        <v>21</v>
      </c>
      <c r="N119" s="170" t="s">
        <v>47</v>
      </c>
      <c r="O119" s="61"/>
      <c r="P119" s="171">
        <f t="shared" si="1"/>
        <v>0</v>
      </c>
      <c r="Q119" s="171">
        <v>1.1E-4</v>
      </c>
      <c r="R119" s="171">
        <f t="shared" si="2"/>
        <v>0.1337864</v>
      </c>
      <c r="S119" s="171">
        <v>0</v>
      </c>
      <c r="T119" s="172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73" t="s">
        <v>135</v>
      </c>
      <c r="AT119" s="173" t="s">
        <v>124</v>
      </c>
      <c r="AU119" s="173" t="s">
        <v>84</v>
      </c>
      <c r="AY119" s="14" t="s">
        <v>123</v>
      </c>
      <c r="BE119" s="174">
        <f t="shared" si="4"/>
        <v>0</v>
      </c>
      <c r="BF119" s="174">
        <f t="shared" si="5"/>
        <v>0</v>
      </c>
      <c r="BG119" s="174">
        <f t="shared" si="6"/>
        <v>0</v>
      </c>
      <c r="BH119" s="174">
        <f t="shared" si="7"/>
        <v>0</v>
      </c>
      <c r="BI119" s="174">
        <f t="shared" si="8"/>
        <v>0</v>
      </c>
      <c r="BJ119" s="14" t="s">
        <v>84</v>
      </c>
      <c r="BK119" s="174">
        <f t="shared" si="9"/>
        <v>0</v>
      </c>
      <c r="BL119" s="14" t="s">
        <v>135</v>
      </c>
      <c r="BM119" s="173" t="s">
        <v>181</v>
      </c>
    </row>
    <row r="120" spans="1:65" s="2" customFormat="1" ht="24.2" customHeight="1">
      <c r="A120" s="31"/>
      <c r="B120" s="32"/>
      <c r="C120" s="162" t="s">
        <v>8</v>
      </c>
      <c r="D120" s="162" t="s">
        <v>124</v>
      </c>
      <c r="E120" s="163" t="s">
        <v>380</v>
      </c>
      <c r="F120" s="164" t="s">
        <v>381</v>
      </c>
      <c r="G120" s="165" t="s">
        <v>133</v>
      </c>
      <c r="H120" s="166">
        <v>2019.2850000000001</v>
      </c>
      <c r="I120" s="167"/>
      <c r="J120" s="168">
        <f t="shared" si="0"/>
        <v>0</v>
      </c>
      <c r="K120" s="164" t="s">
        <v>128</v>
      </c>
      <c r="L120" s="36"/>
      <c r="M120" s="169" t="s">
        <v>21</v>
      </c>
      <c r="N120" s="170" t="s">
        <v>47</v>
      </c>
      <c r="O120" s="61"/>
      <c r="P120" s="171">
        <f t="shared" si="1"/>
        <v>0</v>
      </c>
      <c r="Q120" s="171">
        <v>1.4999999999999999E-4</v>
      </c>
      <c r="R120" s="171">
        <f t="shared" si="2"/>
        <v>0.30289274999999999</v>
      </c>
      <c r="S120" s="171">
        <v>0</v>
      </c>
      <c r="T120" s="172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73" t="s">
        <v>135</v>
      </c>
      <c r="AT120" s="173" t="s">
        <v>124</v>
      </c>
      <c r="AU120" s="173" t="s">
        <v>84</v>
      </c>
      <c r="AY120" s="14" t="s">
        <v>123</v>
      </c>
      <c r="BE120" s="174">
        <f t="shared" si="4"/>
        <v>0</v>
      </c>
      <c r="BF120" s="174">
        <f t="shared" si="5"/>
        <v>0</v>
      </c>
      <c r="BG120" s="174">
        <f t="shared" si="6"/>
        <v>0</v>
      </c>
      <c r="BH120" s="174">
        <f t="shared" si="7"/>
        <v>0</v>
      </c>
      <c r="BI120" s="174">
        <f t="shared" si="8"/>
        <v>0</v>
      </c>
      <c r="BJ120" s="14" t="s">
        <v>84</v>
      </c>
      <c r="BK120" s="174">
        <f t="shared" si="9"/>
        <v>0</v>
      </c>
      <c r="BL120" s="14" t="s">
        <v>135</v>
      </c>
      <c r="BM120" s="173" t="s">
        <v>184</v>
      </c>
    </row>
    <row r="121" spans="1:65" s="2" customFormat="1" ht="21.75" customHeight="1">
      <c r="A121" s="31"/>
      <c r="B121" s="32"/>
      <c r="C121" s="162" t="s">
        <v>129</v>
      </c>
      <c r="D121" s="162" t="s">
        <v>124</v>
      </c>
      <c r="E121" s="163" t="s">
        <v>382</v>
      </c>
      <c r="F121" s="164" t="s">
        <v>383</v>
      </c>
      <c r="G121" s="165" t="s">
        <v>133</v>
      </c>
      <c r="H121" s="166">
        <v>428.95</v>
      </c>
      <c r="I121" s="167"/>
      <c r="J121" s="168">
        <f t="shared" si="0"/>
        <v>0</v>
      </c>
      <c r="K121" s="164" t="s">
        <v>128</v>
      </c>
      <c r="L121" s="36"/>
      <c r="M121" s="169" t="s">
        <v>21</v>
      </c>
      <c r="N121" s="170" t="s">
        <v>47</v>
      </c>
      <c r="O121" s="61"/>
      <c r="P121" s="171">
        <f t="shared" si="1"/>
        <v>0</v>
      </c>
      <c r="Q121" s="171">
        <v>6.9999999999999994E-5</v>
      </c>
      <c r="R121" s="171">
        <f t="shared" si="2"/>
        <v>3.0026499999999998E-2</v>
      </c>
      <c r="S121" s="171">
        <v>0</v>
      </c>
      <c r="T121" s="172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3" t="s">
        <v>135</v>
      </c>
      <c r="AT121" s="173" t="s">
        <v>124</v>
      </c>
      <c r="AU121" s="173" t="s">
        <v>84</v>
      </c>
      <c r="AY121" s="14" t="s">
        <v>123</v>
      </c>
      <c r="BE121" s="174">
        <f t="shared" si="4"/>
        <v>0</v>
      </c>
      <c r="BF121" s="174">
        <f t="shared" si="5"/>
        <v>0</v>
      </c>
      <c r="BG121" s="174">
        <f t="shared" si="6"/>
        <v>0</v>
      </c>
      <c r="BH121" s="174">
        <f t="shared" si="7"/>
        <v>0</v>
      </c>
      <c r="BI121" s="174">
        <f t="shared" si="8"/>
        <v>0</v>
      </c>
      <c r="BJ121" s="14" t="s">
        <v>84</v>
      </c>
      <c r="BK121" s="174">
        <f t="shared" si="9"/>
        <v>0</v>
      </c>
      <c r="BL121" s="14" t="s">
        <v>135</v>
      </c>
      <c r="BM121" s="173" t="s">
        <v>134</v>
      </c>
    </row>
    <row r="122" spans="1:65" s="2" customFormat="1" ht="24.2" customHeight="1">
      <c r="A122" s="31"/>
      <c r="B122" s="32"/>
      <c r="C122" s="162" t="s">
        <v>187</v>
      </c>
      <c r="D122" s="162" t="s">
        <v>124</v>
      </c>
      <c r="E122" s="163" t="s">
        <v>384</v>
      </c>
      <c r="F122" s="164" t="s">
        <v>385</v>
      </c>
      <c r="G122" s="165" t="s">
        <v>127</v>
      </c>
      <c r="H122" s="166">
        <v>478.14100000000002</v>
      </c>
      <c r="I122" s="167"/>
      <c r="J122" s="168">
        <f t="shared" si="0"/>
        <v>0</v>
      </c>
      <c r="K122" s="164" t="s">
        <v>128</v>
      </c>
      <c r="L122" s="36"/>
      <c r="M122" s="169" t="s">
        <v>21</v>
      </c>
      <c r="N122" s="170" t="s">
        <v>47</v>
      </c>
      <c r="O122" s="61"/>
      <c r="P122" s="171">
        <f t="shared" si="1"/>
        <v>0</v>
      </c>
      <c r="Q122" s="171">
        <v>1.328E-2</v>
      </c>
      <c r="R122" s="171">
        <f t="shared" si="2"/>
        <v>6.34971248</v>
      </c>
      <c r="S122" s="171">
        <v>0</v>
      </c>
      <c r="T122" s="172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3" t="s">
        <v>135</v>
      </c>
      <c r="AT122" s="173" t="s">
        <v>124</v>
      </c>
      <c r="AU122" s="173" t="s">
        <v>84</v>
      </c>
      <c r="AY122" s="14" t="s">
        <v>123</v>
      </c>
      <c r="BE122" s="174">
        <f t="shared" si="4"/>
        <v>0</v>
      </c>
      <c r="BF122" s="174">
        <f t="shared" si="5"/>
        <v>0</v>
      </c>
      <c r="BG122" s="174">
        <f t="shared" si="6"/>
        <v>0</v>
      </c>
      <c r="BH122" s="174">
        <f t="shared" si="7"/>
        <v>0</v>
      </c>
      <c r="BI122" s="174">
        <f t="shared" si="8"/>
        <v>0</v>
      </c>
      <c r="BJ122" s="14" t="s">
        <v>84</v>
      </c>
      <c r="BK122" s="174">
        <f t="shared" si="9"/>
        <v>0</v>
      </c>
      <c r="BL122" s="14" t="s">
        <v>135</v>
      </c>
      <c r="BM122" s="173" t="s">
        <v>190</v>
      </c>
    </row>
    <row r="123" spans="1:65" s="2" customFormat="1" ht="24.2" customHeight="1">
      <c r="A123" s="31"/>
      <c r="B123" s="32"/>
      <c r="C123" s="162" t="s">
        <v>164</v>
      </c>
      <c r="D123" s="162" t="s">
        <v>124</v>
      </c>
      <c r="E123" s="163" t="s">
        <v>386</v>
      </c>
      <c r="F123" s="164" t="s">
        <v>387</v>
      </c>
      <c r="G123" s="165" t="s">
        <v>127</v>
      </c>
      <c r="H123" s="166">
        <v>26.68</v>
      </c>
      <c r="I123" s="167"/>
      <c r="J123" s="168">
        <f t="shared" si="0"/>
        <v>0</v>
      </c>
      <c r="K123" s="164" t="s">
        <v>128</v>
      </c>
      <c r="L123" s="36"/>
      <c r="M123" s="169" t="s">
        <v>21</v>
      </c>
      <c r="N123" s="170" t="s">
        <v>47</v>
      </c>
      <c r="O123" s="61"/>
      <c r="P123" s="171">
        <f t="shared" si="1"/>
        <v>0</v>
      </c>
      <c r="Q123" s="171">
        <v>2.3089999999999999E-2</v>
      </c>
      <c r="R123" s="171">
        <f t="shared" si="2"/>
        <v>0.61604119999999996</v>
      </c>
      <c r="S123" s="171">
        <v>0</v>
      </c>
      <c r="T123" s="172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73" t="s">
        <v>135</v>
      </c>
      <c r="AT123" s="173" t="s">
        <v>124</v>
      </c>
      <c r="AU123" s="173" t="s">
        <v>84</v>
      </c>
      <c r="AY123" s="14" t="s">
        <v>123</v>
      </c>
      <c r="BE123" s="174">
        <f t="shared" si="4"/>
        <v>0</v>
      </c>
      <c r="BF123" s="174">
        <f t="shared" si="5"/>
        <v>0</v>
      </c>
      <c r="BG123" s="174">
        <f t="shared" si="6"/>
        <v>0</v>
      </c>
      <c r="BH123" s="174">
        <f t="shared" si="7"/>
        <v>0</v>
      </c>
      <c r="BI123" s="174">
        <f t="shared" si="8"/>
        <v>0</v>
      </c>
      <c r="BJ123" s="14" t="s">
        <v>84</v>
      </c>
      <c r="BK123" s="174">
        <f t="shared" si="9"/>
        <v>0</v>
      </c>
      <c r="BL123" s="14" t="s">
        <v>135</v>
      </c>
      <c r="BM123" s="173" t="s">
        <v>193</v>
      </c>
    </row>
    <row r="124" spans="1:65" s="2" customFormat="1" ht="16.5" customHeight="1">
      <c r="A124" s="31"/>
      <c r="B124" s="32"/>
      <c r="C124" s="162" t="s">
        <v>194</v>
      </c>
      <c r="D124" s="162" t="s">
        <v>124</v>
      </c>
      <c r="E124" s="163" t="s">
        <v>388</v>
      </c>
      <c r="F124" s="164" t="s">
        <v>389</v>
      </c>
      <c r="G124" s="165" t="s">
        <v>127</v>
      </c>
      <c r="H124" s="166">
        <v>107.238</v>
      </c>
      <c r="I124" s="167"/>
      <c r="J124" s="168">
        <f t="shared" si="0"/>
        <v>0</v>
      </c>
      <c r="K124" s="164" t="s">
        <v>128</v>
      </c>
      <c r="L124" s="36"/>
      <c r="M124" s="169" t="s">
        <v>21</v>
      </c>
      <c r="N124" s="170" t="s">
        <v>47</v>
      </c>
      <c r="O124" s="61"/>
      <c r="P124" s="171">
        <f t="shared" si="1"/>
        <v>0</v>
      </c>
      <c r="Q124" s="171">
        <v>9.0200000000000002E-3</v>
      </c>
      <c r="R124" s="171">
        <f t="shared" si="2"/>
        <v>0.96728676000000002</v>
      </c>
      <c r="S124" s="171">
        <v>0</v>
      </c>
      <c r="T124" s="17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3" t="s">
        <v>135</v>
      </c>
      <c r="AT124" s="173" t="s">
        <v>124</v>
      </c>
      <c r="AU124" s="173" t="s">
        <v>84</v>
      </c>
      <c r="AY124" s="14" t="s">
        <v>123</v>
      </c>
      <c r="BE124" s="174">
        <f t="shared" si="4"/>
        <v>0</v>
      </c>
      <c r="BF124" s="174">
        <f t="shared" si="5"/>
        <v>0</v>
      </c>
      <c r="BG124" s="174">
        <f t="shared" si="6"/>
        <v>0</v>
      </c>
      <c r="BH124" s="174">
        <f t="shared" si="7"/>
        <v>0</v>
      </c>
      <c r="BI124" s="174">
        <f t="shared" si="8"/>
        <v>0</v>
      </c>
      <c r="BJ124" s="14" t="s">
        <v>84</v>
      </c>
      <c r="BK124" s="174">
        <f t="shared" si="9"/>
        <v>0</v>
      </c>
      <c r="BL124" s="14" t="s">
        <v>135</v>
      </c>
      <c r="BM124" s="173" t="s">
        <v>197</v>
      </c>
    </row>
    <row r="125" spans="1:65" s="2" customFormat="1" ht="16.5" customHeight="1">
      <c r="A125" s="31"/>
      <c r="B125" s="32"/>
      <c r="C125" s="162" t="s">
        <v>167</v>
      </c>
      <c r="D125" s="162" t="s">
        <v>124</v>
      </c>
      <c r="E125" s="163" t="s">
        <v>390</v>
      </c>
      <c r="F125" s="164" t="s">
        <v>391</v>
      </c>
      <c r="G125" s="165" t="s">
        <v>127</v>
      </c>
      <c r="H125" s="166">
        <v>72.400000000000006</v>
      </c>
      <c r="I125" s="167"/>
      <c r="J125" s="168">
        <f t="shared" si="0"/>
        <v>0</v>
      </c>
      <c r="K125" s="164" t="s">
        <v>128</v>
      </c>
      <c r="L125" s="36"/>
      <c r="M125" s="169" t="s">
        <v>21</v>
      </c>
      <c r="N125" s="170" t="s">
        <v>47</v>
      </c>
      <c r="O125" s="61"/>
      <c r="P125" s="171">
        <f t="shared" si="1"/>
        <v>0</v>
      </c>
      <c r="Q125" s="171">
        <v>6.1799999999999997E-3</v>
      </c>
      <c r="R125" s="171">
        <f t="shared" si="2"/>
        <v>0.447432</v>
      </c>
      <c r="S125" s="171">
        <v>0</v>
      </c>
      <c r="T125" s="17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3" t="s">
        <v>135</v>
      </c>
      <c r="AT125" s="173" t="s">
        <v>124</v>
      </c>
      <c r="AU125" s="173" t="s">
        <v>84</v>
      </c>
      <c r="AY125" s="14" t="s">
        <v>123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4" t="s">
        <v>84</v>
      </c>
      <c r="BK125" s="174">
        <f t="shared" si="9"/>
        <v>0</v>
      </c>
      <c r="BL125" s="14" t="s">
        <v>135</v>
      </c>
      <c r="BM125" s="173" t="s">
        <v>200</v>
      </c>
    </row>
    <row r="126" spans="1:65" s="2" customFormat="1" ht="24.2" customHeight="1">
      <c r="A126" s="31"/>
      <c r="B126" s="32"/>
      <c r="C126" s="162" t="s">
        <v>7</v>
      </c>
      <c r="D126" s="162" t="s">
        <v>124</v>
      </c>
      <c r="E126" s="163" t="s">
        <v>392</v>
      </c>
      <c r="F126" s="164" t="s">
        <v>393</v>
      </c>
      <c r="G126" s="165" t="s">
        <v>127</v>
      </c>
      <c r="H126" s="166">
        <v>730.8</v>
      </c>
      <c r="I126" s="167"/>
      <c r="J126" s="168">
        <f t="shared" si="0"/>
        <v>0</v>
      </c>
      <c r="K126" s="164" t="s">
        <v>128</v>
      </c>
      <c r="L126" s="36"/>
      <c r="M126" s="169" t="s">
        <v>21</v>
      </c>
      <c r="N126" s="170" t="s">
        <v>47</v>
      </c>
      <c r="O126" s="61"/>
      <c r="P126" s="171">
        <f t="shared" si="1"/>
        <v>0</v>
      </c>
      <c r="Q126" s="171">
        <v>4.8999999999999998E-4</v>
      </c>
      <c r="R126" s="171">
        <f t="shared" si="2"/>
        <v>0.35809199999999997</v>
      </c>
      <c r="S126" s="171">
        <v>0</v>
      </c>
      <c r="T126" s="17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3" t="s">
        <v>135</v>
      </c>
      <c r="AT126" s="173" t="s">
        <v>124</v>
      </c>
      <c r="AU126" s="173" t="s">
        <v>84</v>
      </c>
      <c r="AY126" s="14" t="s">
        <v>123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4" t="s">
        <v>84</v>
      </c>
      <c r="BK126" s="174">
        <f t="shared" si="9"/>
        <v>0</v>
      </c>
      <c r="BL126" s="14" t="s">
        <v>135</v>
      </c>
      <c r="BM126" s="173" t="s">
        <v>203</v>
      </c>
    </row>
    <row r="127" spans="1:65" s="2" customFormat="1" ht="16.5" customHeight="1">
      <c r="A127" s="31"/>
      <c r="B127" s="32"/>
      <c r="C127" s="162" t="s">
        <v>171</v>
      </c>
      <c r="D127" s="162" t="s">
        <v>124</v>
      </c>
      <c r="E127" s="163" t="s">
        <v>394</v>
      </c>
      <c r="F127" s="164" t="s">
        <v>395</v>
      </c>
      <c r="G127" s="165" t="s">
        <v>127</v>
      </c>
      <c r="H127" s="166">
        <v>1791</v>
      </c>
      <c r="I127" s="167"/>
      <c r="J127" s="168">
        <f t="shared" si="0"/>
        <v>0</v>
      </c>
      <c r="K127" s="164" t="s">
        <v>128</v>
      </c>
      <c r="L127" s="36"/>
      <c r="M127" s="169" t="s">
        <v>21</v>
      </c>
      <c r="N127" s="170" t="s">
        <v>47</v>
      </c>
      <c r="O127" s="61"/>
      <c r="P127" s="171">
        <f t="shared" si="1"/>
        <v>0</v>
      </c>
      <c r="Q127" s="171">
        <v>2.0000000000000002E-5</v>
      </c>
      <c r="R127" s="171">
        <f t="shared" si="2"/>
        <v>3.5820000000000005E-2</v>
      </c>
      <c r="S127" s="171">
        <v>0</v>
      </c>
      <c r="T127" s="17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3" t="s">
        <v>135</v>
      </c>
      <c r="AT127" s="173" t="s">
        <v>124</v>
      </c>
      <c r="AU127" s="173" t="s">
        <v>84</v>
      </c>
      <c r="AY127" s="14" t="s">
        <v>123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4" t="s">
        <v>84</v>
      </c>
      <c r="BK127" s="174">
        <f t="shared" si="9"/>
        <v>0</v>
      </c>
      <c r="BL127" s="14" t="s">
        <v>135</v>
      </c>
      <c r="BM127" s="173" t="s">
        <v>206</v>
      </c>
    </row>
    <row r="128" spans="1:65" s="2" customFormat="1" ht="24.2" customHeight="1">
      <c r="A128" s="31"/>
      <c r="B128" s="32"/>
      <c r="C128" s="162" t="s">
        <v>207</v>
      </c>
      <c r="D128" s="162" t="s">
        <v>124</v>
      </c>
      <c r="E128" s="163" t="s">
        <v>396</v>
      </c>
      <c r="F128" s="164" t="s">
        <v>397</v>
      </c>
      <c r="G128" s="165" t="s">
        <v>127</v>
      </c>
      <c r="H128" s="166">
        <v>1791</v>
      </c>
      <c r="I128" s="167"/>
      <c r="J128" s="168">
        <f t="shared" si="0"/>
        <v>0</v>
      </c>
      <c r="K128" s="164" t="s">
        <v>128</v>
      </c>
      <c r="L128" s="36"/>
      <c r="M128" s="169" t="s">
        <v>21</v>
      </c>
      <c r="N128" s="170" t="s">
        <v>47</v>
      </c>
      <c r="O128" s="61"/>
      <c r="P128" s="171">
        <f t="shared" si="1"/>
        <v>0</v>
      </c>
      <c r="Q128" s="171">
        <v>1.865E-2</v>
      </c>
      <c r="R128" s="171">
        <f t="shared" si="2"/>
        <v>33.402149999999999</v>
      </c>
      <c r="S128" s="171">
        <v>0</v>
      </c>
      <c r="T128" s="17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3" t="s">
        <v>135</v>
      </c>
      <c r="AT128" s="173" t="s">
        <v>124</v>
      </c>
      <c r="AU128" s="173" t="s">
        <v>84</v>
      </c>
      <c r="AY128" s="14" t="s">
        <v>123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4" t="s">
        <v>84</v>
      </c>
      <c r="BK128" s="174">
        <f t="shared" si="9"/>
        <v>0</v>
      </c>
      <c r="BL128" s="14" t="s">
        <v>135</v>
      </c>
      <c r="BM128" s="173" t="s">
        <v>210</v>
      </c>
    </row>
    <row r="129" spans="1:65" s="11" customFormat="1" ht="25.9" customHeight="1">
      <c r="B129" s="148"/>
      <c r="C129" s="149"/>
      <c r="D129" s="150" t="s">
        <v>75</v>
      </c>
      <c r="E129" s="151" t="s">
        <v>398</v>
      </c>
      <c r="F129" s="151" t="s">
        <v>399</v>
      </c>
      <c r="G129" s="149"/>
      <c r="H129" s="149"/>
      <c r="I129" s="152"/>
      <c r="J129" s="153">
        <f>BK129</f>
        <v>0</v>
      </c>
      <c r="K129" s="149"/>
      <c r="L129" s="154"/>
      <c r="M129" s="155"/>
      <c r="N129" s="156"/>
      <c r="O129" s="156"/>
      <c r="P129" s="157">
        <f>P130</f>
        <v>0</v>
      </c>
      <c r="Q129" s="156"/>
      <c r="R129" s="157">
        <f>R130</f>
        <v>19.744516500000003</v>
      </c>
      <c r="S129" s="156"/>
      <c r="T129" s="158">
        <f>T130</f>
        <v>0</v>
      </c>
      <c r="AR129" s="159" t="s">
        <v>84</v>
      </c>
      <c r="AT129" s="160" t="s">
        <v>75</v>
      </c>
      <c r="AU129" s="160" t="s">
        <v>76</v>
      </c>
      <c r="AY129" s="159" t="s">
        <v>123</v>
      </c>
      <c r="BK129" s="161">
        <f>BK130</f>
        <v>0</v>
      </c>
    </row>
    <row r="130" spans="1:65" s="2" customFormat="1" ht="24.2" customHeight="1">
      <c r="A130" s="31"/>
      <c r="B130" s="32"/>
      <c r="C130" s="162" t="s">
        <v>174</v>
      </c>
      <c r="D130" s="162" t="s">
        <v>124</v>
      </c>
      <c r="E130" s="163" t="s">
        <v>400</v>
      </c>
      <c r="F130" s="164" t="s">
        <v>401</v>
      </c>
      <c r="G130" s="165" t="s">
        <v>133</v>
      </c>
      <c r="H130" s="166">
        <v>56.45</v>
      </c>
      <c r="I130" s="167"/>
      <c r="J130" s="168">
        <f>ROUND(I130*H130,2)</f>
        <v>0</v>
      </c>
      <c r="K130" s="164" t="s">
        <v>128</v>
      </c>
      <c r="L130" s="36"/>
      <c r="M130" s="169" t="s">
        <v>21</v>
      </c>
      <c r="N130" s="170" t="s">
        <v>47</v>
      </c>
      <c r="O130" s="61"/>
      <c r="P130" s="171">
        <f>O130*H130</f>
        <v>0</v>
      </c>
      <c r="Q130" s="171">
        <v>0.34977000000000003</v>
      </c>
      <c r="R130" s="171">
        <f>Q130*H130</f>
        <v>19.744516500000003</v>
      </c>
      <c r="S130" s="171">
        <v>0</v>
      </c>
      <c r="T130" s="17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3" t="s">
        <v>135</v>
      </c>
      <c r="AT130" s="173" t="s">
        <v>124</v>
      </c>
      <c r="AU130" s="173" t="s">
        <v>84</v>
      </c>
      <c r="AY130" s="14" t="s">
        <v>123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4" t="s">
        <v>84</v>
      </c>
      <c r="BK130" s="174">
        <f>ROUND(I130*H130,2)</f>
        <v>0</v>
      </c>
      <c r="BL130" s="14" t="s">
        <v>135</v>
      </c>
      <c r="BM130" s="173" t="s">
        <v>213</v>
      </c>
    </row>
    <row r="131" spans="1:65" s="11" customFormat="1" ht="25.9" customHeight="1">
      <c r="B131" s="148"/>
      <c r="C131" s="149"/>
      <c r="D131" s="150" t="s">
        <v>75</v>
      </c>
      <c r="E131" s="151" t="s">
        <v>402</v>
      </c>
      <c r="F131" s="151" t="s">
        <v>403</v>
      </c>
      <c r="G131" s="149"/>
      <c r="H131" s="149"/>
      <c r="I131" s="152"/>
      <c r="J131" s="153">
        <f>BK131</f>
        <v>0</v>
      </c>
      <c r="K131" s="149"/>
      <c r="L131" s="154"/>
      <c r="M131" s="155"/>
      <c r="N131" s="156"/>
      <c r="O131" s="156"/>
      <c r="P131" s="157">
        <f>SUM(P132:P135)</f>
        <v>0</v>
      </c>
      <c r="Q131" s="156"/>
      <c r="R131" s="157">
        <f>SUM(R132:R135)</f>
        <v>1.7636296399999998</v>
      </c>
      <c r="S131" s="156"/>
      <c r="T131" s="158">
        <f>SUM(T132:T135)</f>
        <v>0</v>
      </c>
      <c r="AR131" s="159" t="s">
        <v>87</v>
      </c>
      <c r="AT131" s="160" t="s">
        <v>75</v>
      </c>
      <c r="AU131" s="160" t="s">
        <v>76</v>
      </c>
      <c r="AY131" s="159" t="s">
        <v>123</v>
      </c>
      <c r="BK131" s="161">
        <f>SUM(BK132:BK135)</f>
        <v>0</v>
      </c>
    </row>
    <row r="132" spans="1:65" s="2" customFormat="1" ht="16.5" customHeight="1">
      <c r="A132" s="31"/>
      <c r="B132" s="32"/>
      <c r="C132" s="162" t="s">
        <v>214</v>
      </c>
      <c r="D132" s="162" t="s">
        <v>124</v>
      </c>
      <c r="E132" s="163" t="s">
        <v>404</v>
      </c>
      <c r="F132" s="164" t="s">
        <v>405</v>
      </c>
      <c r="G132" s="165" t="s">
        <v>133</v>
      </c>
      <c r="H132" s="166">
        <v>367</v>
      </c>
      <c r="I132" s="167"/>
      <c r="J132" s="168">
        <f>ROUND(I132*H132,2)</f>
        <v>0</v>
      </c>
      <c r="K132" s="164" t="s">
        <v>128</v>
      </c>
      <c r="L132" s="36"/>
      <c r="M132" s="169" t="s">
        <v>21</v>
      </c>
      <c r="N132" s="170" t="s">
        <v>47</v>
      </c>
      <c r="O132" s="61"/>
      <c r="P132" s="171">
        <f>O132*H132</f>
        <v>0</v>
      </c>
      <c r="Q132" s="171">
        <v>1.81E-3</v>
      </c>
      <c r="R132" s="171">
        <f>Q132*H132</f>
        <v>0.66427000000000003</v>
      </c>
      <c r="S132" s="171">
        <v>0</v>
      </c>
      <c r="T132" s="17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3" t="s">
        <v>129</v>
      </c>
      <c r="AT132" s="173" t="s">
        <v>124</v>
      </c>
      <c r="AU132" s="173" t="s">
        <v>84</v>
      </c>
      <c r="AY132" s="14" t="s">
        <v>123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4" t="s">
        <v>84</v>
      </c>
      <c r="BK132" s="174">
        <f>ROUND(I132*H132,2)</f>
        <v>0</v>
      </c>
      <c r="BL132" s="14" t="s">
        <v>129</v>
      </c>
      <c r="BM132" s="173" t="s">
        <v>217</v>
      </c>
    </row>
    <row r="133" spans="1:65" s="2" customFormat="1" ht="16.5" customHeight="1">
      <c r="A133" s="31"/>
      <c r="B133" s="32"/>
      <c r="C133" s="162" t="s">
        <v>178</v>
      </c>
      <c r="D133" s="162" t="s">
        <v>124</v>
      </c>
      <c r="E133" s="163" t="s">
        <v>406</v>
      </c>
      <c r="F133" s="164" t="s">
        <v>407</v>
      </c>
      <c r="G133" s="165" t="s">
        <v>127</v>
      </c>
      <c r="H133" s="166">
        <v>7.11</v>
      </c>
      <c r="I133" s="167"/>
      <c r="J133" s="168">
        <f>ROUND(I133*H133,2)</f>
        <v>0</v>
      </c>
      <c r="K133" s="164" t="s">
        <v>128</v>
      </c>
      <c r="L133" s="36"/>
      <c r="M133" s="169" t="s">
        <v>21</v>
      </c>
      <c r="N133" s="170" t="s">
        <v>47</v>
      </c>
      <c r="O133" s="61"/>
      <c r="P133" s="171">
        <f>O133*H133</f>
        <v>0</v>
      </c>
      <c r="Q133" s="171">
        <v>7.3200000000000001E-3</v>
      </c>
      <c r="R133" s="171">
        <f>Q133*H133</f>
        <v>5.20452E-2</v>
      </c>
      <c r="S133" s="171">
        <v>0</v>
      </c>
      <c r="T133" s="17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3" t="s">
        <v>129</v>
      </c>
      <c r="AT133" s="173" t="s">
        <v>124</v>
      </c>
      <c r="AU133" s="173" t="s">
        <v>84</v>
      </c>
      <c r="AY133" s="14" t="s">
        <v>123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4" t="s">
        <v>84</v>
      </c>
      <c r="BK133" s="174">
        <f>ROUND(I133*H133,2)</f>
        <v>0</v>
      </c>
      <c r="BL133" s="14" t="s">
        <v>129</v>
      </c>
      <c r="BM133" s="173" t="s">
        <v>220</v>
      </c>
    </row>
    <row r="134" spans="1:65" s="2" customFormat="1" ht="21.75" customHeight="1">
      <c r="A134" s="31"/>
      <c r="B134" s="32"/>
      <c r="C134" s="162" t="s">
        <v>221</v>
      </c>
      <c r="D134" s="162" t="s">
        <v>124</v>
      </c>
      <c r="E134" s="163" t="s">
        <v>408</v>
      </c>
      <c r="F134" s="164" t="s">
        <v>409</v>
      </c>
      <c r="G134" s="165" t="s">
        <v>133</v>
      </c>
      <c r="H134" s="166">
        <v>372.9</v>
      </c>
      <c r="I134" s="167"/>
      <c r="J134" s="168">
        <f>ROUND(I134*H134,2)</f>
        <v>0</v>
      </c>
      <c r="K134" s="164" t="s">
        <v>128</v>
      </c>
      <c r="L134" s="36"/>
      <c r="M134" s="169" t="s">
        <v>21</v>
      </c>
      <c r="N134" s="170" t="s">
        <v>47</v>
      </c>
      <c r="O134" s="61"/>
      <c r="P134" s="171">
        <f>O134*H134</f>
        <v>0</v>
      </c>
      <c r="Q134" s="171">
        <v>2.4199999999999998E-3</v>
      </c>
      <c r="R134" s="171">
        <f>Q134*H134</f>
        <v>0.90241799999999983</v>
      </c>
      <c r="S134" s="171">
        <v>0</v>
      </c>
      <c r="T134" s="17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3" t="s">
        <v>129</v>
      </c>
      <c r="AT134" s="173" t="s">
        <v>124</v>
      </c>
      <c r="AU134" s="173" t="s">
        <v>84</v>
      </c>
      <c r="AY134" s="14" t="s">
        <v>123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4" t="s">
        <v>84</v>
      </c>
      <c r="BK134" s="174">
        <f>ROUND(I134*H134,2)</f>
        <v>0</v>
      </c>
      <c r="BL134" s="14" t="s">
        <v>129</v>
      </c>
      <c r="BM134" s="173" t="s">
        <v>224</v>
      </c>
    </row>
    <row r="135" spans="1:65" s="2" customFormat="1" ht="16.5" customHeight="1">
      <c r="A135" s="31"/>
      <c r="B135" s="32"/>
      <c r="C135" s="162" t="s">
        <v>181</v>
      </c>
      <c r="D135" s="162" t="s">
        <v>124</v>
      </c>
      <c r="E135" s="163" t="s">
        <v>410</v>
      </c>
      <c r="F135" s="164" t="s">
        <v>411</v>
      </c>
      <c r="G135" s="165" t="s">
        <v>127</v>
      </c>
      <c r="H135" s="166">
        <v>8.1769999999999996</v>
      </c>
      <c r="I135" s="167"/>
      <c r="J135" s="168">
        <f>ROUND(I135*H135,2)</f>
        <v>0</v>
      </c>
      <c r="K135" s="164" t="s">
        <v>128</v>
      </c>
      <c r="L135" s="36"/>
      <c r="M135" s="169" t="s">
        <v>21</v>
      </c>
      <c r="N135" s="170" t="s">
        <v>47</v>
      </c>
      <c r="O135" s="61"/>
      <c r="P135" s="171">
        <f>O135*H135</f>
        <v>0</v>
      </c>
      <c r="Q135" s="171">
        <v>1.772E-2</v>
      </c>
      <c r="R135" s="171">
        <f>Q135*H135</f>
        <v>0.14489643999999999</v>
      </c>
      <c r="S135" s="171">
        <v>0</v>
      </c>
      <c r="T135" s="17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3" t="s">
        <v>129</v>
      </c>
      <c r="AT135" s="173" t="s">
        <v>124</v>
      </c>
      <c r="AU135" s="173" t="s">
        <v>84</v>
      </c>
      <c r="AY135" s="14" t="s">
        <v>123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4" t="s">
        <v>84</v>
      </c>
      <c r="BK135" s="174">
        <f>ROUND(I135*H135,2)</f>
        <v>0</v>
      </c>
      <c r="BL135" s="14" t="s">
        <v>129</v>
      </c>
      <c r="BM135" s="173" t="s">
        <v>227</v>
      </c>
    </row>
    <row r="136" spans="1:65" s="11" customFormat="1" ht="25.9" customHeight="1">
      <c r="B136" s="148"/>
      <c r="C136" s="149"/>
      <c r="D136" s="150" t="s">
        <v>75</v>
      </c>
      <c r="E136" s="151" t="s">
        <v>412</v>
      </c>
      <c r="F136" s="151" t="s">
        <v>413</v>
      </c>
      <c r="G136" s="149"/>
      <c r="H136" s="149"/>
      <c r="I136" s="152"/>
      <c r="J136" s="153">
        <f>BK136</f>
        <v>0</v>
      </c>
      <c r="K136" s="149"/>
      <c r="L136" s="154"/>
      <c r="M136" s="155"/>
      <c r="N136" s="156"/>
      <c r="O136" s="156"/>
      <c r="P136" s="157">
        <f>SUM(P137:P138)</f>
        <v>0</v>
      </c>
      <c r="Q136" s="156"/>
      <c r="R136" s="157">
        <f>SUM(R137:R138)</f>
        <v>0.19259999999999999</v>
      </c>
      <c r="S136" s="156"/>
      <c r="T136" s="158">
        <f>SUM(T137:T138)</f>
        <v>0</v>
      </c>
      <c r="AR136" s="159" t="s">
        <v>87</v>
      </c>
      <c r="AT136" s="160" t="s">
        <v>75</v>
      </c>
      <c r="AU136" s="160" t="s">
        <v>76</v>
      </c>
      <c r="AY136" s="159" t="s">
        <v>123</v>
      </c>
      <c r="BK136" s="161">
        <f>SUM(BK137:BK138)</f>
        <v>0</v>
      </c>
    </row>
    <row r="137" spans="1:65" s="2" customFormat="1" ht="16.5" customHeight="1">
      <c r="A137" s="31"/>
      <c r="B137" s="32"/>
      <c r="C137" s="162" t="s">
        <v>228</v>
      </c>
      <c r="D137" s="162" t="s">
        <v>124</v>
      </c>
      <c r="E137" s="163" t="s">
        <v>414</v>
      </c>
      <c r="F137" s="164" t="s">
        <v>415</v>
      </c>
      <c r="G137" s="165" t="s">
        <v>141</v>
      </c>
      <c r="H137" s="166">
        <v>3</v>
      </c>
      <c r="I137" s="167"/>
      <c r="J137" s="168">
        <f>ROUND(I137*H137,2)</f>
        <v>0</v>
      </c>
      <c r="K137" s="164" t="s">
        <v>128</v>
      </c>
      <c r="L137" s="36"/>
      <c r="M137" s="169" t="s">
        <v>21</v>
      </c>
      <c r="N137" s="170" t="s">
        <v>47</v>
      </c>
      <c r="O137" s="61"/>
      <c r="P137" s="171">
        <f>O137*H137</f>
        <v>0</v>
      </c>
      <c r="Q137" s="171">
        <v>1.1999999999999999E-3</v>
      </c>
      <c r="R137" s="171">
        <f>Q137*H137</f>
        <v>3.5999999999999999E-3</v>
      </c>
      <c r="S137" s="171">
        <v>0</v>
      </c>
      <c r="T137" s="17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3" t="s">
        <v>129</v>
      </c>
      <c r="AT137" s="173" t="s">
        <v>124</v>
      </c>
      <c r="AU137" s="173" t="s">
        <v>84</v>
      </c>
      <c r="AY137" s="14" t="s">
        <v>123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4" t="s">
        <v>84</v>
      </c>
      <c r="BK137" s="174">
        <f>ROUND(I137*H137,2)</f>
        <v>0</v>
      </c>
      <c r="BL137" s="14" t="s">
        <v>129</v>
      </c>
      <c r="BM137" s="173" t="s">
        <v>231</v>
      </c>
    </row>
    <row r="138" spans="1:65" s="2" customFormat="1" ht="24.2" customHeight="1">
      <c r="A138" s="31"/>
      <c r="B138" s="32"/>
      <c r="C138" s="162" t="s">
        <v>184</v>
      </c>
      <c r="D138" s="162" t="s">
        <v>124</v>
      </c>
      <c r="E138" s="163" t="s">
        <v>416</v>
      </c>
      <c r="F138" s="164" t="s">
        <v>417</v>
      </c>
      <c r="G138" s="165" t="s">
        <v>141</v>
      </c>
      <c r="H138" s="166">
        <v>3</v>
      </c>
      <c r="I138" s="167"/>
      <c r="J138" s="168">
        <f>ROUND(I138*H138,2)</f>
        <v>0</v>
      </c>
      <c r="K138" s="164" t="s">
        <v>21</v>
      </c>
      <c r="L138" s="36"/>
      <c r="M138" s="169" t="s">
        <v>21</v>
      </c>
      <c r="N138" s="170" t="s">
        <v>47</v>
      </c>
      <c r="O138" s="61"/>
      <c r="P138" s="171">
        <f>O138*H138</f>
        <v>0</v>
      </c>
      <c r="Q138" s="171">
        <v>6.3E-2</v>
      </c>
      <c r="R138" s="171">
        <f>Q138*H138</f>
        <v>0.189</v>
      </c>
      <c r="S138" s="171">
        <v>0</v>
      </c>
      <c r="T138" s="17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129</v>
      </c>
      <c r="AT138" s="173" t="s">
        <v>124</v>
      </c>
      <c r="AU138" s="173" t="s">
        <v>84</v>
      </c>
      <c r="AY138" s="14" t="s">
        <v>123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4" t="s">
        <v>84</v>
      </c>
      <c r="BK138" s="174">
        <f>ROUND(I138*H138,2)</f>
        <v>0</v>
      </c>
      <c r="BL138" s="14" t="s">
        <v>129</v>
      </c>
      <c r="BM138" s="173" t="s">
        <v>234</v>
      </c>
    </row>
    <row r="139" spans="1:65" s="11" customFormat="1" ht="25.9" customHeight="1">
      <c r="B139" s="148"/>
      <c r="C139" s="149"/>
      <c r="D139" s="150" t="s">
        <v>75</v>
      </c>
      <c r="E139" s="151" t="s">
        <v>418</v>
      </c>
      <c r="F139" s="151" t="s">
        <v>419</v>
      </c>
      <c r="G139" s="149"/>
      <c r="H139" s="149"/>
      <c r="I139" s="152"/>
      <c r="J139" s="153">
        <f>BK139</f>
        <v>0</v>
      </c>
      <c r="K139" s="149"/>
      <c r="L139" s="154"/>
      <c r="M139" s="155"/>
      <c r="N139" s="156"/>
      <c r="O139" s="156"/>
      <c r="P139" s="157">
        <f>SUM(P140:P144)</f>
        <v>0</v>
      </c>
      <c r="Q139" s="156"/>
      <c r="R139" s="157">
        <f>SUM(R140:R144)</f>
        <v>0.251</v>
      </c>
      <c r="S139" s="156"/>
      <c r="T139" s="158">
        <f>SUM(T140:T144)</f>
        <v>0</v>
      </c>
      <c r="AR139" s="159" t="s">
        <v>87</v>
      </c>
      <c r="AT139" s="160" t="s">
        <v>75</v>
      </c>
      <c r="AU139" s="160" t="s">
        <v>76</v>
      </c>
      <c r="AY139" s="159" t="s">
        <v>123</v>
      </c>
      <c r="BK139" s="161">
        <f>SUM(BK140:BK144)</f>
        <v>0</v>
      </c>
    </row>
    <row r="140" spans="1:65" s="2" customFormat="1" ht="16.5" customHeight="1">
      <c r="A140" s="31"/>
      <c r="B140" s="32"/>
      <c r="C140" s="162" t="s">
        <v>235</v>
      </c>
      <c r="D140" s="162" t="s">
        <v>124</v>
      </c>
      <c r="E140" s="163" t="s">
        <v>420</v>
      </c>
      <c r="F140" s="164" t="s">
        <v>421</v>
      </c>
      <c r="G140" s="165" t="s">
        <v>141</v>
      </c>
      <c r="H140" s="166">
        <v>146</v>
      </c>
      <c r="I140" s="167"/>
      <c r="J140" s="168">
        <f>ROUND(I140*H140,2)</f>
        <v>0</v>
      </c>
      <c r="K140" s="164" t="s">
        <v>128</v>
      </c>
      <c r="L140" s="36"/>
      <c r="M140" s="169" t="s">
        <v>21</v>
      </c>
      <c r="N140" s="170" t="s">
        <v>47</v>
      </c>
      <c r="O140" s="61"/>
      <c r="P140" s="171">
        <f>O140*H140</f>
        <v>0</v>
      </c>
      <c r="Q140" s="171">
        <v>1E-3</v>
      </c>
      <c r="R140" s="171">
        <f>Q140*H140</f>
        <v>0.14599999999999999</v>
      </c>
      <c r="S140" s="171">
        <v>0</v>
      </c>
      <c r="T140" s="17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3" t="s">
        <v>129</v>
      </c>
      <c r="AT140" s="173" t="s">
        <v>124</v>
      </c>
      <c r="AU140" s="173" t="s">
        <v>84</v>
      </c>
      <c r="AY140" s="14" t="s">
        <v>123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4" t="s">
        <v>84</v>
      </c>
      <c r="BK140" s="174">
        <f>ROUND(I140*H140,2)</f>
        <v>0</v>
      </c>
      <c r="BL140" s="14" t="s">
        <v>129</v>
      </c>
      <c r="BM140" s="173" t="s">
        <v>238</v>
      </c>
    </row>
    <row r="141" spans="1:65" s="2" customFormat="1" ht="21.75" customHeight="1">
      <c r="A141" s="31"/>
      <c r="B141" s="32"/>
      <c r="C141" s="162" t="s">
        <v>134</v>
      </c>
      <c r="D141" s="162" t="s">
        <v>124</v>
      </c>
      <c r="E141" s="163" t="s">
        <v>422</v>
      </c>
      <c r="F141" s="164" t="s">
        <v>423</v>
      </c>
      <c r="G141" s="165" t="s">
        <v>141</v>
      </c>
      <c r="H141" s="166">
        <v>2</v>
      </c>
      <c r="I141" s="167"/>
      <c r="J141" s="168">
        <f>ROUND(I141*H141,2)</f>
        <v>0</v>
      </c>
      <c r="K141" s="164" t="s">
        <v>21</v>
      </c>
      <c r="L141" s="36"/>
      <c r="M141" s="169" t="s">
        <v>21</v>
      </c>
      <c r="N141" s="170" t="s">
        <v>47</v>
      </c>
      <c r="O141" s="61"/>
      <c r="P141" s="171">
        <f>O141*H141</f>
        <v>0</v>
      </c>
      <c r="Q141" s="171">
        <v>1.4999999999999999E-2</v>
      </c>
      <c r="R141" s="171">
        <f>Q141*H141</f>
        <v>0.03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129</v>
      </c>
      <c r="AT141" s="173" t="s">
        <v>124</v>
      </c>
      <c r="AU141" s="173" t="s">
        <v>84</v>
      </c>
      <c r="AY141" s="14" t="s">
        <v>123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4" t="s">
        <v>84</v>
      </c>
      <c r="BK141" s="174">
        <f>ROUND(I141*H141,2)</f>
        <v>0</v>
      </c>
      <c r="BL141" s="14" t="s">
        <v>129</v>
      </c>
      <c r="BM141" s="173" t="s">
        <v>241</v>
      </c>
    </row>
    <row r="142" spans="1:65" s="2" customFormat="1" ht="16.5" customHeight="1">
      <c r="A142" s="31"/>
      <c r="B142" s="32"/>
      <c r="C142" s="162" t="s">
        <v>242</v>
      </c>
      <c r="D142" s="162" t="s">
        <v>124</v>
      </c>
      <c r="E142" s="163" t="s">
        <v>424</v>
      </c>
      <c r="F142" s="164" t="s">
        <v>425</v>
      </c>
      <c r="G142" s="165" t="s">
        <v>141</v>
      </c>
      <c r="H142" s="166">
        <v>3</v>
      </c>
      <c r="I142" s="167"/>
      <c r="J142" s="168">
        <f>ROUND(I142*H142,2)</f>
        <v>0</v>
      </c>
      <c r="K142" s="164" t="s">
        <v>21</v>
      </c>
      <c r="L142" s="36"/>
      <c r="M142" s="169" t="s">
        <v>21</v>
      </c>
      <c r="N142" s="170" t="s">
        <v>47</v>
      </c>
      <c r="O142" s="61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3" t="s">
        <v>129</v>
      </c>
      <c r="AT142" s="173" t="s">
        <v>124</v>
      </c>
      <c r="AU142" s="173" t="s">
        <v>84</v>
      </c>
      <c r="AY142" s="14" t="s">
        <v>123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4" t="s">
        <v>84</v>
      </c>
      <c r="BK142" s="174">
        <f>ROUND(I142*H142,2)</f>
        <v>0</v>
      </c>
      <c r="BL142" s="14" t="s">
        <v>129</v>
      </c>
      <c r="BM142" s="173" t="s">
        <v>245</v>
      </c>
    </row>
    <row r="143" spans="1:65" s="2" customFormat="1" ht="21.75" customHeight="1">
      <c r="A143" s="31"/>
      <c r="B143" s="32"/>
      <c r="C143" s="162" t="s">
        <v>190</v>
      </c>
      <c r="D143" s="162" t="s">
        <v>124</v>
      </c>
      <c r="E143" s="163" t="s">
        <v>426</v>
      </c>
      <c r="F143" s="164" t="s">
        <v>427</v>
      </c>
      <c r="G143" s="165" t="s">
        <v>141</v>
      </c>
      <c r="H143" s="166">
        <v>4</v>
      </c>
      <c r="I143" s="167"/>
      <c r="J143" s="168">
        <f>ROUND(I143*H143,2)</f>
        <v>0</v>
      </c>
      <c r="K143" s="164" t="s">
        <v>21</v>
      </c>
      <c r="L143" s="36"/>
      <c r="M143" s="169" t="s">
        <v>21</v>
      </c>
      <c r="N143" s="170" t="s">
        <v>47</v>
      </c>
      <c r="O143" s="61"/>
      <c r="P143" s="171">
        <f>O143*H143</f>
        <v>0</v>
      </c>
      <c r="Q143" s="171">
        <v>1.4999999999999999E-2</v>
      </c>
      <c r="R143" s="171">
        <f>Q143*H143</f>
        <v>0.06</v>
      </c>
      <c r="S143" s="171">
        <v>0</v>
      </c>
      <c r="T143" s="17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3" t="s">
        <v>129</v>
      </c>
      <c r="AT143" s="173" t="s">
        <v>124</v>
      </c>
      <c r="AU143" s="173" t="s">
        <v>84</v>
      </c>
      <c r="AY143" s="14" t="s">
        <v>123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4" t="s">
        <v>84</v>
      </c>
      <c r="BK143" s="174">
        <f>ROUND(I143*H143,2)</f>
        <v>0</v>
      </c>
      <c r="BL143" s="14" t="s">
        <v>129</v>
      </c>
      <c r="BM143" s="173" t="s">
        <v>248</v>
      </c>
    </row>
    <row r="144" spans="1:65" s="2" customFormat="1" ht="21.75" customHeight="1">
      <c r="A144" s="31"/>
      <c r="B144" s="32"/>
      <c r="C144" s="162" t="s">
        <v>249</v>
      </c>
      <c r="D144" s="162" t="s">
        <v>124</v>
      </c>
      <c r="E144" s="163" t="s">
        <v>428</v>
      </c>
      <c r="F144" s="164" t="s">
        <v>429</v>
      </c>
      <c r="G144" s="165" t="s">
        <v>141</v>
      </c>
      <c r="H144" s="166">
        <v>1</v>
      </c>
      <c r="I144" s="167"/>
      <c r="J144" s="168">
        <f>ROUND(I144*H144,2)</f>
        <v>0</v>
      </c>
      <c r="K144" s="164" t="s">
        <v>21</v>
      </c>
      <c r="L144" s="36"/>
      <c r="M144" s="169" t="s">
        <v>21</v>
      </c>
      <c r="N144" s="170" t="s">
        <v>47</v>
      </c>
      <c r="O144" s="61"/>
      <c r="P144" s="171">
        <f>O144*H144</f>
        <v>0</v>
      </c>
      <c r="Q144" s="171">
        <v>1.4999999999999999E-2</v>
      </c>
      <c r="R144" s="171">
        <f>Q144*H144</f>
        <v>1.4999999999999999E-2</v>
      </c>
      <c r="S144" s="171">
        <v>0</v>
      </c>
      <c r="T144" s="17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3" t="s">
        <v>129</v>
      </c>
      <c r="AT144" s="173" t="s">
        <v>124</v>
      </c>
      <c r="AU144" s="173" t="s">
        <v>84</v>
      </c>
      <c r="AY144" s="14" t="s">
        <v>123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4" t="s">
        <v>84</v>
      </c>
      <c r="BK144" s="174">
        <f>ROUND(I144*H144,2)</f>
        <v>0</v>
      </c>
      <c r="BL144" s="14" t="s">
        <v>129</v>
      </c>
      <c r="BM144" s="173" t="s">
        <v>252</v>
      </c>
    </row>
    <row r="145" spans="1:65" s="11" customFormat="1" ht="25.9" customHeight="1">
      <c r="B145" s="148"/>
      <c r="C145" s="149"/>
      <c r="D145" s="150" t="s">
        <v>75</v>
      </c>
      <c r="E145" s="151" t="s">
        <v>430</v>
      </c>
      <c r="F145" s="151" t="s">
        <v>431</v>
      </c>
      <c r="G145" s="149"/>
      <c r="H145" s="149"/>
      <c r="I145" s="152"/>
      <c r="J145" s="153">
        <f>BK145</f>
        <v>0</v>
      </c>
      <c r="K145" s="149"/>
      <c r="L145" s="154"/>
      <c r="M145" s="155"/>
      <c r="N145" s="156"/>
      <c r="O145" s="156"/>
      <c r="P145" s="157">
        <f>P146</f>
        <v>0</v>
      </c>
      <c r="Q145" s="156"/>
      <c r="R145" s="157">
        <f>R146</f>
        <v>5.3374999999999995</v>
      </c>
      <c r="S145" s="156"/>
      <c r="T145" s="158">
        <f>T146</f>
        <v>0</v>
      </c>
      <c r="AR145" s="159" t="s">
        <v>87</v>
      </c>
      <c r="AT145" s="160" t="s">
        <v>75</v>
      </c>
      <c r="AU145" s="160" t="s">
        <v>76</v>
      </c>
      <c r="AY145" s="159" t="s">
        <v>123</v>
      </c>
      <c r="BK145" s="161">
        <f>BK146</f>
        <v>0</v>
      </c>
    </row>
    <row r="146" spans="1:65" s="2" customFormat="1" ht="16.5" customHeight="1">
      <c r="A146" s="31"/>
      <c r="B146" s="32"/>
      <c r="C146" s="162" t="s">
        <v>193</v>
      </c>
      <c r="D146" s="162" t="s">
        <v>124</v>
      </c>
      <c r="E146" s="163" t="s">
        <v>432</v>
      </c>
      <c r="F146" s="164" t="s">
        <v>433</v>
      </c>
      <c r="G146" s="165" t="s">
        <v>127</v>
      </c>
      <c r="H146" s="166">
        <v>35</v>
      </c>
      <c r="I146" s="167"/>
      <c r="J146" s="168">
        <f>ROUND(I146*H146,2)</f>
        <v>0</v>
      </c>
      <c r="K146" s="164" t="s">
        <v>128</v>
      </c>
      <c r="L146" s="36"/>
      <c r="M146" s="169" t="s">
        <v>21</v>
      </c>
      <c r="N146" s="170" t="s">
        <v>47</v>
      </c>
      <c r="O146" s="61"/>
      <c r="P146" s="171">
        <f>O146*H146</f>
        <v>0</v>
      </c>
      <c r="Q146" s="171">
        <v>0.1525</v>
      </c>
      <c r="R146" s="171">
        <f>Q146*H146</f>
        <v>5.3374999999999995</v>
      </c>
      <c r="S146" s="171">
        <v>0</v>
      </c>
      <c r="T146" s="17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3" t="s">
        <v>129</v>
      </c>
      <c r="AT146" s="173" t="s">
        <v>124</v>
      </c>
      <c r="AU146" s="173" t="s">
        <v>84</v>
      </c>
      <c r="AY146" s="14" t="s">
        <v>123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4" t="s">
        <v>84</v>
      </c>
      <c r="BK146" s="174">
        <f>ROUND(I146*H146,2)</f>
        <v>0</v>
      </c>
      <c r="BL146" s="14" t="s">
        <v>129</v>
      </c>
      <c r="BM146" s="173" t="s">
        <v>255</v>
      </c>
    </row>
    <row r="147" spans="1:65" s="11" customFormat="1" ht="25.9" customHeight="1">
      <c r="B147" s="148"/>
      <c r="C147" s="149"/>
      <c r="D147" s="150" t="s">
        <v>75</v>
      </c>
      <c r="E147" s="151" t="s">
        <v>434</v>
      </c>
      <c r="F147" s="151" t="s">
        <v>435</v>
      </c>
      <c r="G147" s="149"/>
      <c r="H147" s="149"/>
      <c r="I147" s="152"/>
      <c r="J147" s="153">
        <f>BK147</f>
        <v>0</v>
      </c>
      <c r="K147" s="149"/>
      <c r="L147" s="154"/>
      <c r="M147" s="155"/>
      <c r="N147" s="156"/>
      <c r="O147" s="156"/>
      <c r="P147" s="157">
        <f>P148</f>
        <v>0</v>
      </c>
      <c r="Q147" s="156"/>
      <c r="R147" s="157">
        <f>R148</f>
        <v>2.1839999999999998E-2</v>
      </c>
      <c r="S147" s="156"/>
      <c r="T147" s="158">
        <f>T148</f>
        <v>0</v>
      </c>
      <c r="AR147" s="159" t="s">
        <v>87</v>
      </c>
      <c r="AT147" s="160" t="s">
        <v>75</v>
      </c>
      <c r="AU147" s="160" t="s">
        <v>76</v>
      </c>
      <c r="AY147" s="159" t="s">
        <v>123</v>
      </c>
      <c r="BK147" s="161">
        <f>BK148</f>
        <v>0</v>
      </c>
    </row>
    <row r="148" spans="1:65" s="2" customFormat="1" ht="21.75" customHeight="1">
      <c r="A148" s="31"/>
      <c r="B148" s="32"/>
      <c r="C148" s="162" t="s">
        <v>256</v>
      </c>
      <c r="D148" s="162" t="s">
        <v>124</v>
      </c>
      <c r="E148" s="163" t="s">
        <v>436</v>
      </c>
      <c r="F148" s="164" t="s">
        <v>437</v>
      </c>
      <c r="G148" s="165" t="s">
        <v>127</v>
      </c>
      <c r="H148" s="166">
        <v>56</v>
      </c>
      <c r="I148" s="167"/>
      <c r="J148" s="168">
        <f>ROUND(I148*H148,2)</f>
        <v>0</v>
      </c>
      <c r="K148" s="164" t="s">
        <v>128</v>
      </c>
      <c r="L148" s="36"/>
      <c r="M148" s="169" t="s">
        <v>21</v>
      </c>
      <c r="N148" s="170" t="s">
        <v>47</v>
      </c>
      <c r="O148" s="61"/>
      <c r="P148" s="171">
        <f>O148*H148</f>
        <v>0</v>
      </c>
      <c r="Q148" s="171">
        <v>3.8999999999999999E-4</v>
      </c>
      <c r="R148" s="171">
        <f>Q148*H148</f>
        <v>2.1839999999999998E-2</v>
      </c>
      <c r="S148" s="171">
        <v>0</v>
      </c>
      <c r="T148" s="17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3" t="s">
        <v>129</v>
      </c>
      <c r="AT148" s="173" t="s">
        <v>124</v>
      </c>
      <c r="AU148" s="173" t="s">
        <v>84</v>
      </c>
      <c r="AY148" s="14" t="s">
        <v>123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4" t="s">
        <v>84</v>
      </c>
      <c r="BK148" s="174">
        <f>ROUND(I148*H148,2)</f>
        <v>0</v>
      </c>
      <c r="BL148" s="14" t="s">
        <v>129</v>
      </c>
      <c r="BM148" s="173" t="s">
        <v>259</v>
      </c>
    </row>
    <row r="149" spans="1:65" s="11" customFormat="1" ht="25.9" customHeight="1">
      <c r="B149" s="148"/>
      <c r="C149" s="149"/>
      <c r="D149" s="150" t="s">
        <v>75</v>
      </c>
      <c r="E149" s="151" t="s">
        <v>438</v>
      </c>
      <c r="F149" s="151" t="s">
        <v>439</v>
      </c>
      <c r="G149" s="149"/>
      <c r="H149" s="149"/>
      <c r="I149" s="152"/>
      <c r="J149" s="153">
        <f>BK149</f>
        <v>0</v>
      </c>
      <c r="K149" s="149"/>
      <c r="L149" s="154"/>
      <c r="M149" s="155"/>
      <c r="N149" s="156"/>
      <c r="O149" s="156"/>
      <c r="P149" s="157">
        <f>P150</f>
        <v>0</v>
      </c>
      <c r="Q149" s="156"/>
      <c r="R149" s="157">
        <f>R150</f>
        <v>1.2096</v>
      </c>
      <c r="S149" s="156"/>
      <c r="T149" s="158">
        <f>T150</f>
        <v>0</v>
      </c>
      <c r="AR149" s="159" t="s">
        <v>87</v>
      </c>
      <c r="AT149" s="160" t="s">
        <v>75</v>
      </c>
      <c r="AU149" s="160" t="s">
        <v>76</v>
      </c>
      <c r="AY149" s="159" t="s">
        <v>123</v>
      </c>
      <c r="BK149" s="161">
        <f>BK150</f>
        <v>0</v>
      </c>
    </row>
    <row r="150" spans="1:65" s="2" customFormat="1" ht="24.2" customHeight="1">
      <c r="A150" s="31"/>
      <c r="B150" s="32"/>
      <c r="C150" s="162" t="s">
        <v>197</v>
      </c>
      <c r="D150" s="162" t="s">
        <v>124</v>
      </c>
      <c r="E150" s="163" t="s">
        <v>440</v>
      </c>
      <c r="F150" s="164" t="s">
        <v>441</v>
      </c>
      <c r="G150" s="165" t="s">
        <v>127</v>
      </c>
      <c r="H150" s="166">
        <v>241.92</v>
      </c>
      <c r="I150" s="167"/>
      <c r="J150" s="168">
        <f>ROUND(I150*H150,2)</f>
        <v>0</v>
      </c>
      <c r="K150" s="164" t="s">
        <v>21</v>
      </c>
      <c r="L150" s="36"/>
      <c r="M150" s="169" t="s">
        <v>21</v>
      </c>
      <c r="N150" s="170" t="s">
        <v>47</v>
      </c>
      <c r="O150" s="61"/>
      <c r="P150" s="171">
        <f>O150*H150</f>
        <v>0</v>
      </c>
      <c r="Q150" s="171">
        <v>5.0000000000000001E-3</v>
      </c>
      <c r="R150" s="171">
        <f>Q150*H150</f>
        <v>1.2096</v>
      </c>
      <c r="S150" s="171">
        <v>0</v>
      </c>
      <c r="T150" s="17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129</v>
      </c>
      <c r="AT150" s="173" t="s">
        <v>124</v>
      </c>
      <c r="AU150" s="173" t="s">
        <v>84</v>
      </c>
      <c r="AY150" s="14" t="s">
        <v>123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4" t="s">
        <v>84</v>
      </c>
      <c r="BK150" s="174">
        <f>ROUND(I150*H150,2)</f>
        <v>0</v>
      </c>
      <c r="BL150" s="14" t="s">
        <v>129</v>
      </c>
      <c r="BM150" s="173" t="s">
        <v>262</v>
      </c>
    </row>
    <row r="151" spans="1:65" s="11" customFormat="1" ht="25.9" customHeight="1">
      <c r="B151" s="148"/>
      <c r="C151" s="149"/>
      <c r="D151" s="150" t="s">
        <v>75</v>
      </c>
      <c r="E151" s="151" t="s">
        <v>303</v>
      </c>
      <c r="F151" s="151" t="s">
        <v>442</v>
      </c>
      <c r="G151" s="149"/>
      <c r="H151" s="149"/>
      <c r="I151" s="152"/>
      <c r="J151" s="153">
        <f>BK151</f>
        <v>0</v>
      </c>
      <c r="K151" s="149"/>
      <c r="L151" s="154"/>
      <c r="M151" s="155"/>
      <c r="N151" s="156"/>
      <c r="O151" s="156"/>
      <c r="P151" s="157">
        <f>SUM(P152:P158)</f>
        <v>0</v>
      </c>
      <c r="Q151" s="156"/>
      <c r="R151" s="157">
        <f>SUM(R152:R158)</f>
        <v>52.999086599999998</v>
      </c>
      <c r="S151" s="156"/>
      <c r="T151" s="158">
        <f>SUM(T152:T158)</f>
        <v>0</v>
      </c>
      <c r="AR151" s="159" t="s">
        <v>84</v>
      </c>
      <c r="AT151" s="160" t="s">
        <v>75</v>
      </c>
      <c r="AU151" s="160" t="s">
        <v>76</v>
      </c>
      <c r="AY151" s="159" t="s">
        <v>123</v>
      </c>
      <c r="BK151" s="161">
        <f>SUM(BK152:BK158)</f>
        <v>0</v>
      </c>
    </row>
    <row r="152" spans="1:65" s="2" customFormat="1" ht="21.75" customHeight="1">
      <c r="A152" s="31"/>
      <c r="B152" s="32"/>
      <c r="C152" s="162" t="s">
        <v>263</v>
      </c>
      <c r="D152" s="162" t="s">
        <v>124</v>
      </c>
      <c r="E152" s="163" t="s">
        <v>443</v>
      </c>
      <c r="F152" s="164" t="s">
        <v>444</v>
      </c>
      <c r="G152" s="165" t="s">
        <v>127</v>
      </c>
      <c r="H152" s="166">
        <v>2359.71</v>
      </c>
      <c r="I152" s="167"/>
      <c r="J152" s="168">
        <f t="shared" ref="J152:J158" si="10">ROUND(I152*H152,2)</f>
        <v>0</v>
      </c>
      <c r="K152" s="164" t="s">
        <v>128</v>
      </c>
      <c r="L152" s="36"/>
      <c r="M152" s="169" t="s">
        <v>21</v>
      </c>
      <c r="N152" s="170" t="s">
        <v>47</v>
      </c>
      <c r="O152" s="61"/>
      <c r="P152" s="171">
        <f t="shared" ref="P152:P158" si="11">O152*H152</f>
        <v>0</v>
      </c>
      <c r="Q152" s="171">
        <v>1.8380000000000001E-2</v>
      </c>
      <c r="R152" s="171">
        <f t="shared" ref="R152:R158" si="12">Q152*H152</f>
        <v>43.3714698</v>
      </c>
      <c r="S152" s="171">
        <v>0</v>
      </c>
      <c r="T152" s="172">
        <f t="shared" ref="T152:T158" si="13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3" t="s">
        <v>135</v>
      </c>
      <c r="AT152" s="173" t="s">
        <v>124</v>
      </c>
      <c r="AU152" s="173" t="s">
        <v>84</v>
      </c>
      <c r="AY152" s="14" t="s">
        <v>123</v>
      </c>
      <c r="BE152" s="174">
        <f t="shared" ref="BE152:BE158" si="14">IF(N152="základní",J152,0)</f>
        <v>0</v>
      </c>
      <c r="BF152" s="174">
        <f t="shared" ref="BF152:BF158" si="15">IF(N152="snížená",J152,0)</f>
        <v>0</v>
      </c>
      <c r="BG152" s="174">
        <f t="shared" ref="BG152:BG158" si="16">IF(N152="zákl. přenesená",J152,0)</f>
        <v>0</v>
      </c>
      <c r="BH152" s="174">
        <f t="shared" ref="BH152:BH158" si="17">IF(N152="sníž. přenesená",J152,0)</f>
        <v>0</v>
      </c>
      <c r="BI152" s="174">
        <f t="shared" ref="BI152:BI158" si="18">IF(N152="nulová",J152,0)</f>
        <v>0</v>
      </c>
      <c r="BJ152" s="14" t="s">
        <v>84</v>
      </c>
      <c r="BK152" s="174">
        <f t="shared" ref="BK152:BK158" si="19">ROUND(I152*H152,2)</f>
        <v>0</v>
      </c>
      <c r="BL152" s="14" t="s">
        <v>135</v>
      </c>
      <c r="BM152" s="173" t="s">
        <v>266</v>
      </c>
    </row>
    <row r="153" spans="1:65" s="2" customFormat="1" ht="21.75" customHeight="1">
      <c r="A153" s="31"/>
      <c r="B153" s="32"/>
      <c r="C153" s="162" t="s">
        <v>200</v>
      </c>
      <c r="D153" s="162" t="s">
        <v>124</v>
      </c>
      <c r="E153" s="163" t="s">
        <v>445</v>
      </c>
      <c r="F153" s="164" t="s">
        <v>446</v>
      </c>
      <c r="G153" s="165" t="s">
        <v>127</v>
      </c>
      <c r="H153" s="166">
        <v>9438.84</v>
      </c>
      <c r="I153" s="167"/>
      <c r="J153" s="168">
        <f t="shared" si="10"/>
        <v>0</v>
      </c>
      <c r="K153" s="164" t="s">
        <v>128</v>
      </c>
      <c r="L153" s="36"/>
      <c r="M153" s="169" t="s">
        <v>21</v>
      </c>
      <c r="N153" s="170" t="s">
        <v>47</v>
      </c>
      <c r="O153" s="61"/>
      <c r="P153" s="171">
        <f t="shared" si="11"/>
        <v>0</v>
      </c>
      <c r="Q153" s="171">
        <v>9.7000000000000005E-4</v>
      </c>
      <c r="R153" s="171">
        <f t="shared" si="12"/>
        <v>9.1556747999999999</v>
      </c>
      <c r="S153" s="171">
        <v>0</v>
      </c>
      <c r="T153" s="172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3" t="s">
        <v>135</v>
      </c>
      <c r="AT153" s="173" t="s">
        <v>124</v>
      </c>
      <c r="AU153" s="173" t="s">
        <v>84</v>
      </c>
      <c r="AY153" s="14" t="s">
        <v>123</v>
      </c>
      <c r="BE153" s="174">
        <f t="shared" si="14"/>
        <v>0</v>
      </c>
      <c r="BF153" s="174">
        <f t="shared" si="15"/>
        <v>0</v>
      </c>
      <c r="BG153" s="174">
        <f t="shared" si="16"/>
        <v>0</v>
      </c>
      <c r="BH153" s="174">
        <f t="shared" si="17"/>
        <v>0</v>
      </c>
      <c r="BI153" s="174">
        <f t="shared" si="18"/>
        <v>0</v>
      </c>
      <c r="BJ153" s="14" t="s">
        <v>84</v>
      </c>
      <c r="BK153" s="174">
        <f t="shared" si="19"/>
        <v>0</v>
      </c>
      <c r="BL153" s="14" t="s">
        <v>135</v>
      </c>
      <c r="BM153" s="173" t="s">
        <v>269</v>
      </c>
    </row>
    <row r="154" spans="1:65" s="2" customFormat="1" ht="21.75" customHeight="1">
      <c r="A154" s="31"/>
      <c r="B154" s="32"/>
      <c r="C154" s="162" t="s">
        <v>270</v>
      </c>
      <c r="D154" s="162" t="s">
        <v>124</v>
      </c>
      <c r="E154" s="163" t="s">
        <v>447</v>
      </c>
      <c r="F154" s="164" t="s">
        <v>448</v>
      </c>
      <c r="G154" s="165" t="s">
        <v>127</v>
      </c>
      <c r="H154" s="166">
        <v>2359.71</v>
      </c>
      <c r="I154" s="167"/>
      <c r="J154" s="168">
        <f t="shared" si="10"/>
        <v>0</v>
      </c>
      <c r="K154" s="164" t="s">
        <v>128</v>
      </c>
      <c r="L154" s="36"/>
      <c r="M154" s="169" t="s">
        <v>21</v>
      </c>
      <c r="N154" s="170" t="s">
        <v>47</v>
      </c>
      <c r="O154" s="61"/>
      <c r="P154" s="171">
        <f t="shared" si="11"/>
        <v>0</v>
      </c>
      <c r="Q154" s="171">
        <v>0</v>
      </c>
      <c r="R154" s="171">
        <f t="shared" si="12"/>
        <v>0</v>
      </c>
      <c r="S154" s="171">
        <v>0</v>
      </c>
      <c r="T154" s="172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3" t="s">
        <v>135</v>
      </c>
      <c r="AT154" s="173" t="s">
        <v>124</v>
      </c>
      <c r="AU154" s="173" t="s">
        <v>84</v>
      </c>
      <c r="AY154" s="14" t="s">
        <v>123</v>
      </c>
      <c r="BE154" s="174">
        <f t="shared" si="14"/>
        <v>0</v>
      </c>
      <c r="BF154" s="174">
        <f t="shared" si="15"/>
        <v>0</v>
      </c>
      <c r="BG154" s="174">
        <f t="shared" si="16"/>
        <v>0</v>
      </c>
      <c r="BH154" s="174">
        <f t="shared" si="17"/>
        <v>0</v>
      </c>
      <c r="BI154" s="174">
        <f t="shared" si="18"/>
        <v>0</v>
      </c>
      <c r="BJ154" s="14" t="s">
        <v>84</v>
      </c>
      <c r="BK154" s="174">
        <f t="shared" si="19"/>
        <v>0</v>
      </c>
      <c r="BL154" s="14" t="s">
        <v>135</v>
      </c>
      <c r="BM154" s="173" t="s">
        <v>274</v>
      </c>
    </row>
    <row r="155" spans="1:65" s="2" customFormat="1" ht="16.5" customHeight="1">
      <c r="A155" s="31"/>
      <c r="B155" s="32"/>
      <c r="C155" s="162" t="s">
        <v>203</v>
      </c>
      <c r="D155" s="162" t="s">
        <v>124</v>
      </c>
      <c r="E155" s="163" t="s">
        <v>449</v>
      </c>
      <c r="F155" s="164" t="s">
        <v>450</v>
      </c>
      <c r="G155" s="165" t="s">
        <v>127</v>
      </c>
      <c r="H155" s="166">
        <v>2359.71</v>
      </c>
      <c r="I155" s="167"/>
      <c r="J155" s="168">
        <f t="shared" si="10"/>
        <v>0</v>
      </c>
      <c r="K155" s="164" t="s">
        <v>128</v>
      </c>
      <c r="L155" s="36"/>
      <c r="M155" s="169" t="s">
        <v>21</v>
      </c>
      <c r="N155" s="170" t="s">
        <v>47</v>
      </c>
      <c r="O155" s="61"/>
      <c r="P155" s="171">
        <f t="shared" si="11"/>
        <v>0</v>
      </c>
      <c r="Q155" s="171">
        <v>0</v>
      </c>
      <c r="R155" s="171">
        <f t="shared" si="12"/>
        <v>0</v>
      </c>
      <c r="S155" s="171">
        <v>0</v>
      </c>
      <c r="T155" s="172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135</v>
      </c>
      <c r="AT155" s="173" t="s">
        <v>124</v>
      </c>
      <c r="AU155" s="173" t="s">
        <v>84</v>
      </c>
      <c r="AY155" s="14" t="s">
        <v>123</v>
      </c>
      <c r="BE155" s="174">
        <f t="shared" si="14"/>
        <v>0</v>
      </c>
      <c r="BF155" s="174">
        <f t="shared" si="15"/>
        <v>0</v>
      </c>
      <c r="BG155" s="174">
        <f t="shared" si="16"/>
        <v>0</v>
      </c>
      <c r="BH155" s="174">
        <f t="shared" si="17"/>
        <v>0</v>
      </c>
      <c r="BI155" s="174">
        <f t="shared" si="18"/>
        <v>0</v>
      </c>
      <c r="BJ155" s="14" t="s">
        <v>84</v>
      </c>
      <c r="BK155" s="174">
        <f t="shared" si="19"/>
        <v>0</v>
      </c>
      <c r="BL155" s="14" t="s">
        <v>135</v>
      </c>
      <c r="BM155" s="173" t="s">
        <v>280</v>
      </c>
    </row>
    <row r="156" spans="1:65" s="2" customFormat="1" ht="16.5" customHeight="1">
      <c r="A156" s="31"/>
      <c r="B156" s="32"/>
      <c r="C156" s="162" t="s">
        <v>282</v>
      </c>
      <c r="D156" s="162" t="s">
        <v>124</v>
      </c>
      <c r="E156" s="163" t="s">
        <v>451</v>
      </c>
      <c r="F156" s="164" t="s">
        <v>452</v>
      </c>
      <c r="G156" s="165" t="s">
        <v>127</v>
      </c>
      <c r="H156" s="166">
        <v>9438.84</v>
      </c>
      <c r="I156" s="167"/>
      <c r="J156" s="168">
        <f t="shared" si="10"/>
        <v>0</v>
      </c>
      <c r="K156" s="164" t="s">
        <v>128</v>
      </c>
      <c r="L156" s="36"/>
      <c r="M156" s="169" t="s">
        <v>21</v>
      </c>
      <c r="N156" s="170" t="s">
        <v>47</v>
      </c>
      <c r="O156" s="61"/>
      <c r="P156" s="171">
        <f t="shared" si="11"/>
        <v>0</v>
      </c>
      <c r="Q156" s="171">
        <v>5.0000000000000002E-5</v>
      </c>
      <c r="R156" s="171">
        <f t="shared" si="12"/>
        <v>0.47194200000000003</v>
      </c>
      <c r="S156" s="171">
        <v>0</v>
      </c>
      <c r="T156" s="17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3" t="s">
        <v>135</v>
      </c>
      <c r="AT156" s="173" t="s">
        <v>124</v>
      </c>
      <c r="AU156" s="173" t="s">
        <v>84</v>
      </c>
      <c r="AY156" s="14" t="s">
        <v>123</v>
      </c>
      <c r="BE156" s="174">
        <f t="shared" si="14"/>
        <v>0</v>
      </c>
      <c r="BF156" s="174">
        <f t="shared" si="15"/>
        <v>0</v>
      </c>
      <c r="BG156" s="174">
        <f t="shared" si="16"/>
        <v>0</v>
      </c>
      <c r="BH156" s="174">
        <f t="shared" si="17"/>
        <v>0</v>
      </c>
      <c r="BI156" s="174">
        <f t="shared" si="18"/>
        <v>0</v>
      </c>
      <c r="BJ156" s="14" t="s">
        <v>84</v>
      </c>
      <c r="BK156" s="174">
        <f t="shared" si="19"/>
        <v>0</v>
      </c>
      <c r="BL156" s="14" t="s">
        <v>135</v>
      </c>
      <c r="BM156" s="173" t="s">
        <v>285</v>
      </c>
    </row>
    <row r="157" spans="1:65" s="2" customFormat="1" ht="16.5" customHeight="1">
      <c r="A157" s="31"/>
      <c r="B157" s="32"/>
      <c r="C157" s="162" t="s">
        <v>206</v>
      </c>
      <c r="D157" s="162" t="s">
        <v>124</v>
      </c>
      <c r="E157" s="163" t="s">
        <v>453</v>
      </c>
      <c r="F157" s="164" t="s">
        <v>454</v>
      </c>
      <c r="G157" s="165" t="s">
        <v>127</v>
      </c>
      <c r="H157" s="166">
        <v>2359.71</v>
      </c>
      <c r="I157" s="167"/>
      <c r="J157" s="168">
        <f t="shared" si="10"/>
        <v>0</v>
      </c>
      <c r="K157" s="164" t="s">
        <v>128</v>
      </c>
      <c r="L157" s="36"/>
      <c r="M157" s="169" t="s">
        <v>21</v>
      </c>
      <c r="N157" s="170" t="s">
        <v>47</v>
      </c>
      <c r="O157" s="61"/>
      <c r="P157" s="171">
        <f t="shared" si="11"/>
        <v>0</v>
      </c>
      <c r="Q157" s="171">
        <v>0</v>
      </c>
      <c r="R157" s="171">
        <f t="shared" si="12"/>
        <v>0</v>
      </c>
      <c r="S157" s="171">
        <v>0</v>
      </c>
      <c r="T157" s="172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3" t="s">
        <v>135</v>
      </c>
      <c r="AT157" s="173" t="s">
        <v>124</v>
      </c>
      <c r="AU157" s="173" t="s">
        <v>84</v>
      </c>
      <c r="AY157" s="14" t="s">
        <v>123</v>
      </c>
      <c r="BE157" s="174">
        <f t="shared" si="14"/>
        <v>0</v>
      </c>
      <c r="BF157" s="174">
        <f t="shared" si="15"/>
        <v>0</v>
      </c>
      <c r="BG157" s="174">
        <f t="shared" si="16"/>
        <v>0</v>
      </c>
      <c r="BH157" s="174">
        <f t="shared" si="17"/>
        <v>0</v>
      </c>
      <c r="BI157" s="174">
        <f t="shared" si="18"/>
        <v>0</v>
      </c>
      <c r="BJ157" s="14" t="s">
        <v>84</v>
      </c>
      <c r="BK157" s="174">
        <f t="shared" si="19"/>
        <v>0</v>
      </c>
      <c r="BL157" s="14" t="s">
        <v>135</v>
      </c>
      <c r="BM157" s="173" t="s">
        <v>289</v>
      </c>
    </row>
    <row r="158" spans="1:65" s="2" customFormat="1" ht="16.5" customHeight="1">
      <c r="A158" s="31"/>
      <c r="B158" s="32"/>
      <c r="C158" s="162" t="s">
        <v>293</v>
      </c>
      <c r="D158" s="162" t="s">
        <v>124</v>
      </c>
      <c r="E158" s="163" t="s">
        <v>455</v>
      </c>
      <c r="F158" s="164" t="s">
        <v>456</v>
      </c>
      <c r="G158" s="165" t="s">
        <v>273</v>
      </c>
      <c r="H158" s="166">
        <v>52.999000000000002</v>
      </c>
      <c r="I158" s="167"/>
      <c r="J158" s="168">
        <f t="shared" si="10"/>
        <v>0</v>
      </c>
      <c r="K158" s="164" t="s">
        <v>128</v>
      </c>
      <c r="L158" s="36"/>
      <c r="M158" s="169" t="s">
        <v>21</v>
      </c>
      <c r="N158" s="170" t="s">
        <v>47</v>
      </c>
      <c r="O158" s="61"/>
      <c r="P158" s="171">
        <f t="shared" si="11"/>
        <v>0</v>
      </c>
      <c r="Q158" s="171">
        <v>0</v>
      </c>
      <c r="R158" s="171">
        <f t="shared" si="12"/>
        <v>0</v>
      </c>
      <c r="S158" s="171">
        <v>0</v>
      </c>
      <c r="T158" s="172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3" t="s">
        <v>135</v>
      </c>
      <c r="AT158" s="173" t="s">
        <v>124</v>
      </c>
      <c r="AU158" s="173" t="s">
        <v>84</v>
      </c>
      <c r="AY158" s="14" t="s">
        <v>123</v>
      </c>
      <c r="BE158" s="174">
        <f t="shared" si="14"/>
        <v>0</v>
      </c>
      <c r="BF158" s="174">
        <f t="shared" si="15"/>
        <v>0</v>
      </c>
      <c r="BG158" s="174">
        <f t="shared" si="16"/>
        <v>0</v>
      </c>
      <c r="BH158" s="174">
        <f t="shared" si="17"/>
        <v>0</v>
      </c>
      <c r="BI158" s="174">
        <f t="shared" si="18"/>
        <v>0</v>
      </c>
      <c r="BJ158" s="14" t="s">
        <v>84</v>
      </c>
      <c r="BK158" s="174">
        <f t="shared" si="19"/>
        <v>0</v>
      </c>
      <c r="BL158" s="14" t="s">
        <v>135</v>
      </c>
      <c r="BM158" s="173" t="s">
        <v>275</v>
      </c>
    </row>
    <row r="159" spans="1:65" s="11" customFormat="1" ht="25.9" customHeight="1">
      <c r="B159" s="148"/>
      <c r="C159" s="149"/>
      <c r="D159" s="150" t="s">
        <v>75</v>
      </c>
      <c r="E159" s="151" t="s">
        <v>457</v>
      </c>
      <c r="F159" s="151" t="s">
        <v>458</v>
      </c>
      <c r="G159" s="149"/>
      <c r="H159" s="149"/>
      <c r="I159" s="152"/>
      <c r="J159" s="153">
        <f>BK159</f>
        <v>0</v>
      </c>
      <c r="K159" s="149"/>
      <c r="L159" s="154"/>
      <c r="M159" s="155"/>
      <c r="N159" s="156"/>
      <c r="O159" s="156"/>
      <c r="P159" s="157">
        <f>P160</f>
        <v>0</v>
      </c>
      <c r="Q159" s="156"/>
      <c r="R159" s="157">
        <f>R160</f>
        <v>5.2210000000000008E-3</v>
      </c>
      <c r="S159" s="156"/>
      <c r="T159" s="158">
        <f>T160</f>
        <v>0</v>
      </c>
      <c r="AR159" s="159" t="s">
        <v>84</v>
      </c>
      <c r="AT159" s="160" t="s">
        <v>75</v>
      </c>
      <c r="AU159" s="160" t="s">
        <v>76</v>
      </c>
      <c r="AY159" s="159" t="s">
        <v>123</v>
      </c>
      <c r="BK159" s="161">
        <f>BK160</f>
        <v>0</v>
      </c>
    </row>
    <row r="160" spans="1:65" s="2" customFormat="1" ht="16.5" customHeight="1">
      <c r="A160" s="31"/>
      <c r="B160" s="32"/>
      <c r="C160" s="162" t="s">
        <v>210</v>
      </c>
      <c r="D160" s="162" t="s">
        <v>124</v>
      </c>
      <c r="E160" s="163" t="s">
        <v>459</v>
      </c>
      <c r="F160" s="164" t="s">
        <v>460</v>
      </c>
      <c r="G160" s="165" t="s">
        <v>127</v>
      </c>
      <c r="H160" s="166">
        <v>522.1</v>
      </c>
      <c r="I160" s="167"/>
      <c r="J160" s="168">
        <f>ROUND(I160*H160,2)</f>
        <v>0</v>
      </c>
      <c r="K160" s="164" t="s">
        <v>128</v>
      </c>
      <c r="L160" s="36"/>
      <c r="M160" s="169" t="s">
        <v>21</v>
      </c>
      <c r="N160" s="170" t="s">
        <v>47</v>
      </c>
      <c r="O160" s="61"/>
      <c r="P160" s="171">
        <f>O160*H160</f>
        <v>0</v>
      </c>
      <c r="Q160" s="171">
        <v>1.0000000000000001E-5</v>
      </c>
      <c r="R160" s="171">
        <f>Q160*H160</f>
        <v>5.2210000000000008E-3</v>
      </c>
      <c r="S160" s="171">
        <v>0</v>
      </c>
      <c r="T160" s="17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3" t="s">
        <v>135</v>
      </c>
      <c r="AT160" s="173" t="s">
        <v>124</v>
      </c>
      <c r="AU160" s="173" t="s">
        <v>84</v>
      </c>
      <c r="AY160" s="14" t="s">
        <v>123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4" t="s">
        <v>84</v>
      </c>
      <c r="BK160" s="174">
        <f>ROUND(I160*H160,2)</f>
        <v>0</v>
      </c>
      <c r="BL160" s="14" t="s">
        <v>135</v>
      </c>
      <c r="BM160" s="173" t="s">
        <v>299</v>
      </c>
    </row>
    <row r="161" spans="1:65" s="11" customFormat="1" ht="25.9" customHeight="1">
      <c r="B161" s="148"/>
      <c r="C161" s="149"/>
      <c r="D161" s="150" t="s">
        <v>75</v>
      </c>
      <c r="E161" s="151" t="s">
        <v>306</v>
      </c>
      <c r="F161" s="151" t="s">
        <v>461</v>
      </c>
      <c r="G161" s="149"/>
      <c r="H161" s="149"/>
      <c r="I161" s="152"/>
      <c r="J161" s="153">
        <f>BK161</f>
        <v>0</v>
      </c>
      <c r="K161" s="149"/>
      <c r="L161" s="154"/>
      <c r="M161" s="155"/>
      <c r="N161" s="156"/>
      <c r="O161" s="156"/>
      <c r="P161" s="157">
        <f>SUM(P162:P163)</f>
        <v>0</v>
      </c>
      <c r="Q161" s="156"/>
      <c r="R161" s="157">
        <f>SUM(R162:R163)</f>
        <v>0.41046723000000002</v>
      </c>
      <c r="S161" s="156"/>
      <c r="T161" s="158">
        <f>SUM(T162:T163)</f>
        <v>0</v>
      </c>
      <c r="AR161" s="159" t="s">
        <v>84</v>
      </c>
      <c r="AT161" s="160" t="s">
        <v>75</v>
      </c>
      <c r="AU161" s="160" t="s">
        <v>76</v>
      </c>
      <c r="AY161" s="159" t="s">
        <v>123</v>
      </c>
      <c r="BK161" s="161">
        <f>SUM(BK162:BK163)</f>
        <v>0</v>
      </c>
    </row>
    <row r="162" spans="1:65" s="2" customFormat="1" ht="16.5" customHeight="1">
      <c r="A162" s="31"/>
      <c r="B162" s="32"/>
      <c r="C162" s="162" t="s">
        <v>300</v>
      </c>
      <c r="D162" s="162" t="s">
        <v>124</v>
      </c>
      <c r="E162" s="163" t="s">
        <v>462</v>
      </c>
      <c r="F162" s="164" t="s">
        <v>463</v>
      </c>
      <c r="G162" s="165" t="s">
        <v>141</v>
      </c>
      <c r="H162" s="166">
        <v>3</v>
      </c>
      <c r="I162" s="167"/>
      <c r="J162" s="168">
        <f>ROUND(I162*H162,2)</f>
        <v>0</v>
      </c>
      <c r="K162" s="164" t="s">
        <v>128</v>
      </c>
      <c r="L162" s="36"/>
      <c r="M162" s="169" t="s">
        <v>21</v>
      </c>
      <c r="N162" s="170" t="s">
        <v>47</v>
      </c>
      <c r="O162" s="61"/>
      <c r="P162" s="171">
        <f>O162*H162</f>
        <v>0</v>
      </c>
      <c r="Q162" s="171">
        <v>0</v>
      </c>
      <c r="R162" s="171">
        <f>Q162*H162</f>
        <v>0</v>
      </c>
      <c r="S162" s="171">
        <v>0</v>
      </c>
      <c r="T162" s="172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3" t="s">
        <v>135</v>
      </c>
      <c r="AT162" s="173" t="s">
        <v>124</v>
      </c>
      <c r="AU162" s="173" t="s">
        <v>84</v>
      </c>
      <c r="AY162" s="14" t="s">
        <v>123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4" t="s">
        <v>84</v>
      </c>
      <c r="BK162" s="174">
        <f>ROUND(I162*H162,2)</f>
        <v>0</v>
      </c>
      <c r="BL162" s="14" t="s">
        <v>135</v>
      </c>
      <c r="BM162" s="173" t="s">
        <v>303</v>
      </c>
    </row>
    <row r="163" spans="1:65" s="2" customFormat="1" ht="21.75" customHeight="1">
      <c r="A163" s="31"/>
      <c r="B163" s="32"/>
      <c r="C163" s="162" t="s">
        <v>213</v>
      </c>
      <c r="D163" s="162" t="s">
        <v>124</v>
      </c>
      <c r="E163" s="163" t="s">
        <v>464</v>
      </c>
      <c r="F163" s="164" t="s">
        <v>465</v>
      </c>
      <c r="G163" s="165" t="s">
        <v>127</v>
      </c>
      <c r="H163" s="166">
        <v>5.319</v>
      </c>
      <c r="I163" s="167"/>
      <c r="J163" s="168">
        <f>ROUND(I163*H163,2)</f>
        <v>0</v>
      </c>
      <c r="K163" s="164" t="s">
        <v>128</v>
      </c>
      <c r="L163" s="36"/>
      <c r="M163" s="169" t="s">
        <v>21</v>
      </c>
      <c r="N163" s="170" t="s">
        <v>47</v>
      </c>
      <c r="O163" s="61"/>
      <c r="P163" s="171">
        <f>O163*H163</f>
        <v>0</v>
      </c>
      <c r="Q163" s="171">
        <v>7.7170000000000002E-2</v>
      </c>
      <c r="R163" s="171">
        <f>Q163*H163</f>
        <v>0.41046723000000002</v>
      </c>
      <c r="S163" s="171">
        <v>0</v>
      </c>
      <c r="T163" s="172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3" t="s">
        <v>135</v>
      </c>
      <c r="AT163" s="173" t="s">
        <v>124</v>
      </c>
      <c r="AU163" s="173" t="s">
        <v>84</v>
      </c>
      <c r="AY163" s="14" t="s">
        <v>123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4" t="s">
        <v>84</v>
      </c>
      <c r="BK163" s="174">
        <f>ROUND(I163*H163,2)</f>
        <v>0</v>
      </c>
      <c r="BL163" s="14" t="s">
        <v>135</v>
      </c>
      <c r="BM163" s="173" t="s">
        <v>306</v>
      </c>
    </row>
    <row r="164" spans="1:65" s="11" customFormat="1" ht="25.9" customHeight="1">
      <c r="B164" s="148"/>
      <c r="C164" s="149"/>
      <c r="D164" s="150" t="s">
        <v>75</v>
      </c>
      <c r="E164" s="151" t="s">
        <v>466</v>
      </c>
      <c r="F164" s="151" t="s">
        <v>467</v>
      </c>
      <c r="G164" s="149"/>
      <c r="H164" s="149"/>
      <c r="I164" s="152"/>
      <c r="J164" s="153">
        <f>BK164</f>
        <v>0</v>
      </c>
      <c r="K164" s="149"/>
      <c r="L164" s="154"/>
      <c r="M164" s="155"/>
      <c r="N164" s="156"/>
      <c r="O164" s="156"/>
      <c r="P164" s="157">
        <f>SUM(P165:P166)</f>
        <v>0</v>
      </c>
      <c r="Q164" s="156"/>
      <c r="R164" s="157">
        <f>SUM(R165:R166)</f>
        <v>0.35000000000000003</v>
      </c>
      <c r="S164" s="156"/>
      <c r="T164" s="158">
        <f>SUM(T165:T166)</f>
        <v>0</v>
      </c>
      <c r="AR164" s="159" t="s">
        <v>84</v>
      </c>
      <c r="AT164" s="160" t="s">
        <v>75</v>
      </c>
      <c r="AU164" s="160" t="s">
        <v>76</v>
      </c>
      <c r="AY164" s="159" t="s">
        <v>123</v>
      </c>
      <c r="BK164" s="161">
        <f>SUM(BK165:BK166)</f>
        <v>0</v>
      </c>
    </row>
    <row r="165" spans="1:65" s="2" customFormat="1" ht="16.5" customHeight="1">
      <c r="A165" s="31"/>
      <c r="B165" s="32"/>
      <c r="C165" s="162" t="s">
        <v>307</v>
      </c>
      <c r="D165" s="162" t="s">
        <v>124</v>
      </c>
      <c r="E165" s="163" t="s">
        <v>468</v>
      </c>
      <c r="F165" s="164" t="s">
        <v>469</v>
      </c>
      <c r="G165" s="165" t="s">
        <v>141</v>
      </c>
      <c r="H165" s="166">
        <v>7</v>
      </c>
      <c r="I165" s="167"/>
      <c r="J165" s="168">
        <f>ROUND(I165*H165,2)</f>
        <v>0</v>
      </c>
      <c r="K165" s="164" t="s">
        <v>21</v>
      </c>
      <c r="L165" s="36"/>
      <c r="M165" s="169" t="s">
        <v>21</v>
      </c>
      <c r="N165" s="170" t="s">
        <v>47</v>
      </c>
      <c r="O165" s="61"/>
      <c r="P165" s="171">
        <f>O165*H165</f>
        <v>0</v>
      </c>
      <c r="Q165" s="171">
        <v>0.05</v>
      </c>
      <c r="R165" s="171">
        <f>Q165*H165</f>
        <v>0.35000000000000003</v>
      </c>
      <c r="S165" s="171">
        <v>0</v>
      </c>
      <c r="T165" s="17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3" t="s">
        <v>135</v>
      </c>
      <c r="AT165" s="173" t="s">
        <v>124</v>
      </c>
      <c r="AU165" s="173" t="s">
        <v>84</v>
      </c>
      <c r="AY165" s="14" t="s">
        <v>123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4" t="s">
        <v>84</v>
      </c>
      <c r="BK165" s="174">
        <f>ROUND(I165*H165,2)</f>
        <v>0</v>
      </c>
      <c r="BL165" s="14" t="s">
        <v>135</v>
      </c>
      <c r="BM165" s="173" t="s">
        <v>310</v>
      </c>
    </row>
    <row r="166" spans="1:65" s="2" customFormat="1" ht="16.5" customHeight="1">
      <c r="A166" s="31"/>
      <c r="B166" s="32"/>
      <c r="C166" s="162" t="s">
        <v>217</v>
      </c>
      <c r="D166" s="162" t="s">
        <v>124</v>
      </c>
      <c r="E166" s="163" t="s">
        <v>470</v>
      </c>
      <c r="F166" s="164" t="s">
        <v>471</v>
      </c>
      <c r="G166" s="165" t="s">
        <v>141</v>
      </c>
      <c r="H166" s="166">
        <v>3</v>
      </c>
      <c r="I166" s="167"/>
      <c r="J166" s="168">
        <f>ROUND(I166*H166,2)</f>
        <v>0</v>
      </c>
      <c r="K166" s="164" t="s">
        <v>21</v>
      </c>
      <c r="L166" s="36"/>
      <c r="M166" s="169" t="s">
        <v>21</v>
      </c>
      <c r="N166" s="170" t="s">
        <v>47</v>
      </c>
      <c r="O166" s="61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3" t="s">
        <v>135</v>
      </c>
      <c r="AT166" s="173" t="s">
        <v>124</v>
      </c>
      <c r="AU166" s="173" t="s">
        <v>84</v>
      </c>
      <c r="AY166" s="14" t="s">
        <v>123</v>
      </c>
      <c r="BE166" s="174">
        <f>IF(N166="základní",J166,0)</f>
        <v>0</v>
      </c>
      <c r="BF166" s="174">
        <f>IF(N166="snížená",J166,0)</f>
        <v>0</v>
      </c>
      <c r="BG166" s="174">
        <f>IF(N166="zákl. přenesená",J166,0)</f>
        <v>0</v>
      </c>
      <c r="BH166" s="174">
        <f>IF(N166="sníž. přenesená",J166,0)</f>
        <v>0</v>
      </c>
      <c r="BI166" s="174">
        <f>IF(N166="nulová",J166,0)</f>
        <v>0</v>
      </c>
      <c r="BJ166" s="14" t="s">
        <v>84</v>
      </c>
      <c r="BK166" s="174">
        <f>ROUND(I166*H166,2)</f>
        <v>0</v>
      </c>
      <c r="BL166" s="14" t="s">
        <v>135</v>
      </c>
      <c r="BM166" s="173" t="s">
        <v>313</v>
      </c>
    </row>
    <row r="167" spans="1:65" s="11" customFormat="1" ht="25.9" customHeight="1">
      <c r="B167" s="148"/>
      <c r="C167" s="149"/>
      <c r="D167" s="150" t="s">
        <v>75</v>
      </c>
      <c r="E167" s="151" t="s">
        <v>291</v>
      </c>
      <c r="F167" s="151" t="s">
        <v>292</v>
      </c>
      <c r="G167" s="149"/>
      <c r="H167" s="149"/>
      <c r="I167" s="152"/>
      <c r="J167" s="153">
        <f>BK167</f>
        <v>0</v>
      </c>
      <c r="K167" s="149"/>
      <c r="L167" s="154"/>
      <c r="M167" s="155"/>
      <c r="N167" s="156"/>
      <c r="O167" s="156"/>
      <c r="P167" s="157">
        <f>SUM(P168:P170)</f>
        <v>0</v>
      </c>
      <c r="Q167" s="156"/>
      <c r="R167" s="157">
        <f>SUM(R168:R170)</f>
        <v>10.13957826</v>
      </c>
      <c r="S167" s="156"/>
      <c r="T167" s="158">
        <f>SUM(T168:T170)</f>
        <v>0</v>
      </c>
      <c r="AR167" s="159" t="s">
        <v>84</v>
      </c>
      <c r="AT167" s="160" t="s">
        <v>75</v>
      </c>
      <c r="AU167" s="160" t="s">
        <v>76</v>
      </c>
      <c r="AY167" s="159" t="s">
        <v>123</v>
      </c>
      <c r="BK167" s="161">
        <f>SUM(BK168:BK170)</f>
        <v>0</v>
      </c>
    </row>
    <row r="168" spans="1:65" s="2" customFormat="1" ht="16.5" customHeight="1">
      <c r="A168" s="31"/>
      <c r="B168" s="32"/>
      <c r="C168" s="162" t="s">
        <v>314</v>
      </c>
      <c r="D168" s="162" t="s">
        <v>124</v>
      </c>
      <c r="E168" s="163" t="s">
        <v>472</v>
      </c>
      <c r="F168" s="164" t="s">
        <v>473</v>
      </c>
      <c r="G168" s="165" t="s">
        <v>127</v>
      </c>
      <c r="H168" s="166">
        <v>74.2</v>
      </c>
      <c r="I168" s="167"/>
      <c r="J168" s="168">
        <f>ROUND(I168*H168,2)</f>
        <v>0</v>
      </c>
      <c r="K168" s="164" t="s">
        <v>128</v>
      </c>
      <c r="L168" s="36"/>
      <c r="M168" s="169" t="s">
        <v>21</v>
      </c>
      <c r="N168" s="170" t="s">
        <v>47</v>
      </c>
      <c r="O168" s="61"/>
      <c r="P168" s="171">
        <f>O168*H168</f>
        <v>0</v>
      </c>
      <c r="Q168" s="171">
        <v>8.8999999999999996E-2</v>
      </c>
      <c r="R168" s="171">
        <f>Q168*H168</f>
        <v>6.6037999999999997</v>
      </c>
      <c r="S168" s="171">
        <v>0</v>
      </c>
      <c r="T168" s="172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3" t="s">
        <v>135</v>
      </c>
      <c r="AT168" s="173" t="s">
        <v>124</v>
      </c>
      <c r="AU168" s="173" t="s">
        <v>84</v>
      </c>
      <c r="AY168" s="14" t="s">
        <v>123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4" t="s">
        <v>84</v>
      </c>
      <c r="BK168" s="174">
        <f>ROUND(I168*H168,2)</f>
        <v>0</v>
      </c>
      <c r="BL168" s="14" t="s">
        <v>135</v>
      </c>
      <c r="BM168" s="173" t="s">
        <v>317</v>
      </c>
    </row>
    <row r="169" spans="1:65" s="2" customFormat="1" ht="16.5" customHeight="1">
      <c r="A169" s="31"/>
      <c r="B169" s="32"/>
      <c r="C169" s="162" t="s">
        <v>220</v>
      </c>
      <c r="D169" s="162" t="s">
        <v>124</v>
      </c>
      <c r="E169" s="163" t="s">
        <v>474</v>
      </c>
      <c r="F169" s="164" t="s">
        <v>475</v>
      </c>
      <c r="G169" s="165" t="s">
        <v>127</v>
      </c>
      <c r="H169" s="166">
        <v>195.3</v>
      </c>
      <c r="I169" s="167"/>
      <c r="J169" s="168">
        <f>ROUND(I169*H169,2)</f>
        <v>0</v>
      </c>
      <c r="K169" s="164" t="s">
        <v>128</v>
      </c>
      <c r="L169" s="36"/>
      <c r="M169" s="169" t="s">
        <v>21</v>
      </c>
      <c r="N169" s="170" t="s">
        <v>47</v>
      </c>
      <c r="O169" s="61"/>
      <c r="P169" s="171">
        <f>O169*H169</f>
        <v>0</v>
      </c>
      <c r="Q169" s="171">
        <v>1.3650000000000001E-2</v>
      </c>
      <c r="R169" s="171">
        <f>Q169*H169</f>
        <v>2.6658450000000005</v>
      </c>
      <c r="S169" s="171">
        <v>0</v>
      </c>
      <c r="T169" s="17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3" t="s">
        <v>135</v>
      </c>
      <c r="AT169" s="173" t="s">
        <v>124</v>
      </c>
      <c r="AU169" s="173" t="s">
        <v>84</v>
      </c>
      <c r="AY169" s="14" t="s">
        <v>123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4" t="s">
        <v>84</v>
      </c>
      <c r="BK169" s="174">
        <f>ROUND(I169*H169,2)</f>
        <v>0</v>
      </c>
      <c r="BL169" s="14" t="s">
        <v>135</v>
      </c>
      <c r="BM169" s="173" t="s">
        <v>320</v>
      </c>
    </row>
    <row r="170" spans="1:65" s="2" customFormat="1" ht="21.75" customHeight="1">
      <c r="A170" s="31"/>
      <c r="B170" s="32"/>
      <c r="C170" s="162" t="s">
        <v>321</v>
      </c>
      <c r="D170" s="162" t="s">
        <v>124</v>
      </c>
      <c r="E170" s="163" t="s">
        <v>476</v>
      </c>
      <c r="F170" s="164" t="s">
        <v>477</v>
      </c>
      <c r="G170" s="165" t="s">
        <v>127</v>
      </c>
      <c r="H170" s="166">
        <v>65.953999999999994</v>
      </c>
      <c r="I170" s="167"/>
      <c r="J170" s="168">
        <f>ROUND(I170*H170,2)</f>
        <v>0</v>
      </c>
      <c r="K170" s="164" t="s">
        <v>128</v>
      </c>
      <c r="L170" s="36"/>
      <c r="M170" s="169" t="s">
        <v>21</v>
      </c>
      <c r="N170" s="170" t="s">
        <v>47</v>
      </c>
      <c r="O170" s="61"/>
      <c r="P170" s="171">
        <f>O170*H170</f>
        <v>0</v>
      </c>
      <c r="Q170" s="171">
        <v>1.319E-2</v>
      </c>
      <c r="R170" s="171">
        <f>Q170*H170</f>
        <v>0.86993325999999993</v>
      </c>
      <c r="S170" s="171">
        <v>0</v>
      </c>
      <c r="T170" s="172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3" t="s">
        <v>135</v>
      </c>
      <c r="AT170" s="173" t="s">
        <v>124</v>
      </c>
      <c r="AU170" s="173" t="s">
        <v>84</v>
      </c>
      <c r="AY170" s="14" t="s">
        <v>123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4" t="s">
        <v>84</v>
      </c>
      <c r="BK170" s="174">
        <f>ROUND(I170*H170,2)</f>
        <v>0</v>
      </c>
      <c r="BL170" s="14" t="s">
        <v>135</v>
      </c>
      <c r="BM170" s="173" t="s">
        <v>324</v>
      </c>
    </row>
    <row r="171" spans="1:65" s="11" customFormat="1" ht="25.9" customHeight="1">
      <c r="B171" s="148"/>
      <c r="C171" s="149"/>
      <c r="D171" s="150" t="s">
        <v>75</v>
      </c>
      <c r="E171" s="151" t="s">
        <v>478</v>
      </c>
      <c r="F171" s="151" t="s">
        <v>479</v>
      </c>
      <c r="G171" s="149"/>
      <c r="H171" s="149"/>
      <c r="I171" s="152"/>
      <c r="J171" s="153">
        <f>BK171</f>
        <v>0</v>
      </c>
      <c r="K171" s="149"/>
      <c r="L171" s="154"/>
      <c r="M171" s="155"/>
      <c r="N171" s="156"/>
      <c r="O171" s="156"/>
      <c r="P171" s="157">
        <f>P172</f>
        <v>0</v>
      </c>
      <c r="Q171" s="156"/>
      <c r="R171" s="157">
        <f>R172</f>
        <v>0</v>
      </c>
      <c r="S171" s="156"/>
      <c r="T171" s="158">
        <f>T172</f>
        <v>0</v>
      </c>
      <c r="AR171" s="159" t="s">
        <v>84</v>
      </c>
      <c r="AT171" s="160" t="s">
        <v>75</v>
      </c>
      <c r="AU171" s="160" t="s">
        <v>76</v>
      </c>
      <c r="AY171" s="159" t="s">
        <v>123</v>
      </c>
      <c r="BK171" s="161">
        <f>BK172</f>
        <v>0</v>
      </c>
    </row>
    <row r="172" spans="1:65" s="2" customFormat="1" ht="21.75" customHeight="1">
      <c r="A172" s="31"/>
      <c r="B172" s="32"/>
      <c r="C172" s="162" t="s">
        <v>224</v>
      </c>
      <c r="D172" s="162" t="s">
        <v>124</v>
      </c>
      <c r="E172" s="163" t="s">
        <v>480</v>
      </c>
      <c r="F172" s="164" t="s">
        <v>481</v>
      </c>
      <c r="G172" s="165" t="s">
        <v>273</v>
      </c>
      <c r="H172" s="166">
        <v>161.08600000000001</v>
      </c>
      <c r="I172" s="167"/>
      <c r="J172" s="168">
        <f>ROUND(I172*H172,2)</f>
        <v>0</v>
      </c>
      <c r="K172" s="164" t="s">
        <v>128</v>
      </c>
      <c r="L172" s="36"/>
      <c r="M172" s="169" t="s">
        <v>21</v>
      </c>
      <c r="N172" s="170" t="s">
        <v>47</v>
      </c>
      <c r="O172" s="61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3" t="s">
        <v>135</v>
      </c>
      <c r="AT172" s="173" t="s">
        <v>124</v>
      </c>
      <c r="AU172" s="173" t="s">
        <v>84</v>
      </c>
      <c r="AY172" s="14" t="s">
        <v>123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4" t="s">
        <v>84</v>
      </c>
      <c r="BK172" s="174">
        <f>ROUND(I172*H172,2)</f>
        <v>0</v>
      </c>
      <c r="BL172" s="14" t="s">
        <v>135</v>
      </c>
      <c r="BM172" s="173" t="s">
        <v>482</v>
      </c>
    </row>
    <row r="173" spans="1:65" s="11" customFormat="1" ht="25.9" customHeight="1">
      <c r="B173" s="148"/>
      <c r="C173" s="149"/>
      <c r="D173" s="150" t="s">
        <v>75</v>
      </c>
      <c r="E173" s="151" t="s">
        <v>483</v>
      </c>
      <c r="F173" s="151" t="s">
        <v>484</v>
      </c>
      <c r="G173" s="149"/>
      <c r="H173" s="149"/>
      <c r="I173" s="152"/>
      <c r="J173" s="153">
        <f>BK173</f>
        <v>0</v>
      </c>
      <c r="K173" s="149"/>
      <c r="L173" s="154"/>
      <c r="M173" s="155"/>
      <c r="N173" s="156"/>
      <c r="O173" s="156"/>
      <c r="P173" s="157">
        <f>SUM(P174:P176)</f>
        <v>0</v>
      </c>
      <c r="Q173" s="156"/>
      <c r="R173" s="157">
        <f>SUM(R174:R176)</f>
        <v>0.14432</v>
      </c>
      <c r="S173" s="156"/>
      <c r="T173" s="158">
        <f>SUM(T174:T176)</f>
        <v>0</v>
      </c>
      <c r="AR173" s="159" t="s">
        <v>84</v>
      </c>
      <c r="AT173" s="160" t="s">
        <v>75</v>
      </c>
      <c r="AU173" s="160" t="s">
        <v>76</v>
      </c>
      <c r="AY173" s="159" t="s">
        <v>123</v>
      </c>
      <c r="BK173" s="161">
        <f>SUM(BK174:BK176)</f>
        <v>0</v>
      </c>
    </row>
    <row r="174" spans="1:65" s="2" customFormat="1" ht="16.5" customHeight="1">
      <c r="A174" s="31"/>
      <c r="B174" s="32"/>
      <c r="C174" s="162" t="s">
        <v>485</v>
      </c>
      <c r="D174" s="162" t="s">
        <v>124</v>
      </c>
      <c r="E174" s="163" t="s">
        <v>486</v>
      </c>
      <c r="F174" s="164" t="s">
        <v>487</v>
      </c>
      <c r="G174" s="165" t="s">
        <v>141</v>
      </c>
      <c r="H174" s="166">
        <v>32</v>
      </c>
      <c r="I174" s="167"/>
      <c r="J174" s="168">
        <f>ROUND(I174*H174,2)</f>
        <v>0</v>
      </c>
      <c r="K174" s="164" t="s">
        <v>128</v>
      </c>
      <c r="L174" s="36"/>
      <c r="M174" s="169" t="s">
        <v>21</v>
      </c>
      <c r="N174" s="170" t="s">
        <v>47</v>
      </c>
      <c r="O174" s="61"/>
      <c r="P174" s="171">
        <f>O174*H174</f>
        <v>0</v>
      </c>
      <c r="Q174" s="171">
        <v>3.6700000000000001E-3</v>
      </c>
      <c r="R174" s="171">
        <f>Q174*H174</f>
        <v>0.11744</v>
      </c>
      <c r="S174" s="171">
        <v>0</v>
      </c>
      <c r="T174" s="172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3" t="s">
        <v>135</v>
      </c>
      <c r="AT174" s="173" t="s">
        <v>124</v>
      </c>
      <c r="AU174" s="173" t="s">
        <v>84</v>
      </c>
      <c r="AY174" s="14" t="s">
        <v>123</v>
      </c>
      <c r="BE174" s="174">
        <f>IF(N174="základní",J174,0)</f>
        <v>0</v>
      </c>
      <c r="BF174" s="174">
        <f>IF(N174="snížená",J174,0)</f>
        <v>0</v>
      </c>
      <c r="BG174" s="174">
        <f>IF(N174="zákl. přenesená",J174,0)</f>
        <v>0</v>
      </c>
      <c r="BH174" s="174">
        <f>IF(N174="sníž. přenesená",J174,0)</f>
        <v>0</v>
      </c>
      <c r="BI174" s="174">
        <f>IF(N174="nulová",J174,0)</f>
        <v>0</v>
      </c>
      <c r="BJ174" s="14" t="s">
        <v>84</v>
      </c>
      <c r="BK174" s="174">
        <f>ROUND(I174*H174,2)</f>
        <v>0</v>
      </c>
      <c r="BL174" s="14" t="s">
        <v>135</v>
      </c>
      <c r="BM174" s="173" t="s">
        <v>488</v>
      </c>
    </row>
    <row r="175" spans="1:65" s="2" customFormat="1" ht="16.5" customHeight="1">
      <c r="A175" s="31"/>
      <c r="B175" s="32"/>
      <c r="C175" s="162" t="s">
        <v>227</v>
      </c>
      <c r="D175" s="162" t="s">
        <v>124</v>
      </c>
      <c r="E175" s="163" t="s">
        <v>489</v>
      </c>
      <c r="F175" s="164" t="s">
        <v>490</v>
      </c>
      <c r="G175" s="165" t="s">
        <v>141</v>
      </c>
      <c r="H175" s="166">
        <v>2</v>
      </c>
      <c r="I175" s="167"/>
      <c r="J175" s="168">
        <f>ROUND(I175*H175,2)</f>
        <v>0</v>
      </c>
      <c r="K175" s="164" t="s">
        <v>128</v>
      </c>
      <c r="L175" s="36"/>
      <c r="M175" s="169" t="s">
        <v>21</v>
      </c>
      <c r="N175" s="170" t="s">
        <v>47</v>
      </c>
      <c r="O175" s="61"/>
      <c r="P175" s="171">
        <f>O175*H175</f>
        <v>0</v>
      </c>
      <c r="Q175" s="171">
        <v>5.6499999999999996E-3</v>
      </c>
      <c r="R175" s="171">
        <f>Q175*H175</f>
        <v>1.1299999999999999E-2</v>
      </c>
      <c r="S175" s="171">
        <v>0</v>
      </c>
      <c r="T175" s="17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3" t="s">
        <v>135</v>
      </c>
      <c r="AT175" s="173" t="s">
        <v>124</v>
      </c>
      <c r="AU175" s="173" t="s">
        <v>84</v>
      </c>
      <c r="AY175" s="14" t="s">
        <v>123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4" t="s">
        <v>84</v>
      </c>
      <c r="BK175" s="174">
        <f>ROUND(I175*H175,2)</f>
        <v>0</v>
      </c>
      <c r="BL175" s="14" t="s">
        <v>135</v>
      </c>
      <c r="BM175" s="173" t="s">
        <v>491</v>
      </c>
    </row>
    <row r="176" spans="1:65" s="2" customFormat="1" ht="21.75" customHeight="1">
      <c r="A176" s="31"/>
      <c r="B176" s="32"/>
      <c r="C176" s="162" t="s">
        <v>492</v>
      </c>
      <c r="D176" s="162" t="s">
        <v>124</v>
      </c>
      <c r="E176" s="163" t="s">
        <v>493</v>
      </c>
      <c r="F176" s="164" t="s">
        <v>494</v>
      </c>
      <c r="G176" s="165" t="s">
        <v>141</v>
      </c>
      <c r="H176" s="166">
        <v>2</v>
      </c>
      <c r="I176" s="167"/>
      <c r="J176" s="168">
        <f>ROUND(I176*H176,2)</f>
        <v>0</v>
      </c>
      <c r="K176" s="164" t="s">
        <v>128</v>
      </c>
      <c r="L176" s="36"/>
      <c r="M176" s="169" t="s">
        <v>21</v>
      </c>
      <c r="N176" s="170" t="s">
        <v>47</v>
      </c>
      <c r="O176" s="61"/>
      <c r="P176" s="171">
        <f>O176*H176</f>
        <v>0</v>
      </c>
      <c r="Q176" s="171">
        <v>7.79E-3</v>
      </c>
      <c r="R176" s="171">
        <f>Q176*H176</f>
        <v>1.558E-2</v>
      </c>
      <c r="S176" s="171">
        <v>0</v>
      </c>
      <c r="T176" s="172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3" t="s">
        <v>135</v>
      </c>
      <c r="AT176" s="173" t="s">
        <v>124</v>
      </c>
      <c r="AU176" s="173" t="s">
        <v>84</v>
      </c>
      <c r="AY176" s="14" t="s">
        <v>123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4" t="s">
        <v>84</v>
      </c>
      <c r="BK176" s="174">
        <f>ROUND(I176*H176,2)</f>
        <v>0</v>
      </c>
      <c r="BL176" s="14" t="s">
        <v>135</v>
      </c>
      <c r="BM176" s="173" t="s">
        <v>495</v>
      </c>
    </row>
    <row r="177" spans="1:65" s="11" customFormat="1" ht="25.9" customHeight="1">
      <c r="B177" s="148"/>
      <c r="C177" s="149"/>
      <c r="D177" s="150" t="s">
        <v>75</v>
      </c>
      <c r="E177" s="151" t="s">
        <v>496</v>
      </c>
      <c r="F177" s="151" t="s">
        <v>497</v>
      </c>
      <c r="G177" s="149"/>
      <c r="H177" s="149"/>
      <c r="I177" s="152"/>
      <c r="J177" s="153">
        <f>BK177</f>
        <v>0</v>
      </c>
      <c r="K177" s="149"/>
      <c r="L177" s="154"/>
      <c r="M177" s="155"/>
      <c r="N177" s="156"/>
      <c r="O177" s="156"/>
      <c r="P177" s="157">
        <f>SUM(P178:P182)</f>
        <v>0</v>
      </c>
      <c r="Q177" s="156"/>
      <c r="R177" s="157">
        <f>SUM(R178:R182)</f>
        <v>0</v>
      </c>
      <c r="S177" s="156"/>
      <c r="T177" s="158">
        <f>SUM(T178:T182)</f>
        <v>0</v>
      </c>
      <c r="AR177" s="159" t="s">
        <v>84</v>
      </c>
      <c r="AT177" s="160" t="s">
        <v>75</v>
      </c>
      <c r="AU177" s="160" t="s">
        <v>76</v>
      </c>
      <c r="AY177" s="159" t="s">
        <v>123</v>
      </c>
      <c r="BK177" s="161">
        <f>SUM(BK178:BK182)</f>
        <v>0</v>
      </c>
    </row>
    <row r="178" spans="1:65" s="2" customFormat="1" ht="16.5" customHeight="1">
      <c r="A178" s="31"/>
      <c r="B178" s="32"/>
      <c r="C178" s="162" t="s">
        <v>231</v>
      </c>
      <c r="D178" s="162" t="s">
        <v>124</v>
      </c>
      <c r="E178" s="163" t="s">
        <v>498</v>
      </c>
      <c r="F178" s="164" t="s">
        <v>499</v>
      </c>
      <c r="G178" s="165" t="s">
        <v>273</v>
      </c>
      <c r="H178" s="166">
        <v>38.351999999999997</v>
      </c>
      <c r="I178" s="167"/>
      <c r="J178" s="168">
        <f>ROUND(I178*H178,2)</f>
        <v>0</v>
      </c>
      <c r="K178" s="164" t="s">
        <v>128</v>
      </c>
      <c r="L178" s="36"/>
      <c r="M178" s="169" t="s">
        <v>21</v>
      </c>
      <c r="N178" s="170" t="s">
        <v>47</v>
      </c>
      <c r="O178" s="61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3" t="s">
        <v>135</v>
      </c>
      <c r="AT178" s="173" t="s">
        <v>124</v>
      </c>
      <c r="AU178" s="173" t="s">
        <v>84</v>
      </c>
      <c r="AY178" s="14" t="s">
        <v>123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4" t="s">
        <v>84</v>
      </c>
      <c r="BK178" s="174">
        <f>ROUND(I178*H178,2)</f>
        <v>0</v>
      </c>
      <c r="BL178" s="14" t="s">
        <v>135</v>
      </c>
      <c r="BM178" s="173" t="s">
        <v>500</v>
      </c>
    </row>
    <row r="179" spans="1:65" s="2" customFormat="1" ht="16.5" customHeight="1">
      <c r="A179" s="31"/>
      <c r="B179" s="32"/>
      <c r="C179" s="162" t="s">
        <v>501</v>
      </c>
      <c r="D179" s="162" t="s">
        <v>124</v>
      </c>
      <c r="E179" s="163" t="s">
        <v>502</v>
      </c>
      <c r="F179" s="164" t="s">
        <v>503</v>
      </c>
      <c r="G179" s="165" t="s">
        <v>273</v>
      </c>
      <c r="H179" s="166">
        <v>38.351999999999997</v>
      </c>
      <c r="I179" s="167"/>
      <c r="J179" s="168">
        <f>ROUND(I179*H179,2)</f>
        <v>0</v>
      </c>
      <c r="K179" s="164" t="s">
        <v>128</v>
      </c>
      <c r="L179" s="36"/>
      <c r="M179" s="169" t="s">
        <v>21</v>
      </c>
      <c r="N179" s="170" t="s">
        <v>47</v>
      </c>
      <c r="O179" s="61"/>
      <c r="P179" s="171">
        <f>O179*H179</f>
        <v>0</v>
      </c>
      <c r="Q179" s="171">
        <v>0</v>
      </c>
      <c r="R179" s="171">
        <f>Q179*H179</f>
        <v>0</v>
      </c>
      <c r="S179" s="171">
        <v>0</v>
      </c>
      <c r="T179" s="172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3" t="s">
        <v>135</v>
      </c>
      <c r="AT179" s="173" t="s">
        <v>124</v>
      </c>
      <c r="AU179" s="173" t="s">
        <v>84</v>
      </c>
      <c r="AY179" s="14" t="s">
        <v>123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4" t="s">
        <v>84</v>
      </c>
      <c r="BK179" s="174">
        <f>ROUND(I179*H179,2)</f>
        <v>0</v>
      </c>
      <c r="BL179" s="14" t="s">
        <v>135</v>
      </c>
      <c r="BM179" s="173" t="s">
        <v>504</v>
      </c>
    </row>
    <row r="180" spans="1:65" s="2" customFormat="1" ht="21.75" customHeight="1">
      <c r="A180" s="31"/>
      <c r="B180" s="32"/>
      <c r="C180" s="162" t="s">
        <v>234</v>
      </c>
      <c r="D180" s="162" t="s">
        <v>124</v>
      </c>
      <c r="E180" s="163" t="s">
        <v>315</v>
      </c>
      <c r="F180" s="164" t="s">
        <v>316</v>
      </c>
      <c r="G180" s="165" t="s">
        <v>273</v>
      </c>
      <c r="H180" s="166">
        <v>38.351999999999997</v>
      </c>
      <c r="I180" s="167"/>
      <c r="J180" s="168">
        <f>ROUND(I180*H180,2)</f>
        <v>0</v>
      </c>
      <c r="K180" s="164" t="s">
        <v>128</v>
      </c>
      <c r="L180" s="36"/>
      <c r="M180" s="169" t="s">
        <v>21</v>
      </c>
      <c r="N180" s="170" t="s">
        <v>47</v>
      </c>
      <c r="O180" s="61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3" t="s">
        <v>135</v>
      </c>
      <c r="AT180" s="173" t="s">
        <v>124</v>
      </c>
      <c r="AU180" s="173" t="s">
        <v>84</v>
      </c>
      <c r="AY180" s="14" t="s">
        <v>123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4" t="s">
        <v>84</v>
      </c>
      <c r="BK180" s="174">
        <f>ROUND(I180*H180,2)</f>
        <v>0</v>
      </c>
      <c r="BL180" s="14" t="s">
        <v>135</v>
      </c>
      <c r="BM180" s="173" t="s">
        <v>505</v>
      </c>
    </row>
    <row r="181" spans="1:65" s="2" customFormat="1" ht="16.5" customHeight="1">
      <c r="A181" s="31"/>
      <c r="B181" s="32"/>
      <c r="C181" s="162" t="s">
        <v>506</v>
      </c>
      <c r="D181" s="162" t="s">
        <v>124</v>
      </c>
      <c r="E181" s="163" t="s">
        <v>318</v>
      </c>
      <c r="F181" s="164" t="s">
        <v>319</v>
      </c>
      <c r="G181" s="165" t="s">
        <v>273</v>
      </c>
      <c r="H181" s="166">
        <v>728.68700000000001</v>
      </c>
      <c r="I181" s="167"/>
      <c r="J181" s="168">
        <f>ROUND(I181*H181,2)</f>
        <v>0</v>
      </c>
      <c r="K181" s="164" t="s">
        <v>128</v>
      </c>
      <c r="L181" s="36"/>
      <c r="M181" s="169" t="s">
        <v>21</v>
      </c>
      <c r="N181" s="170" t="s">
        <v>47</v>
      </c>
      <c r="O181" s="61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3" t="s">
        <v>135</v>
      </c>
      <c r="AT181" s="173" t="s">
        <v>124</v>
      </c>
      <c r="AU181" s="173" t="s">
        <v>84</v>
      </c>
      <c r="AY181" s="14" t="s">
        <v>123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4" t="s">
        <v>84</v>
      </c>
      <c r="BK181" s="174">
        <f>ROUND(I181*H181,2)</f>
        <v>0</v>
      </c>
      <c r="BL181" s="14" t="s">
        <v>135</v>
      </c>
      <c r="BM181" s="173" t="s">
        <v>507</v>
      </c>
    </row>
    <row r="182" spans="1:65" s="2" customFormat="1" ht="16.5" customHeight="1">
      <c r="A182" s="31"/>
      <c r="B182" s="32"/>
      <c r="C182" s="162" t="s">
        <v>238</v>
      </c>
      <c r="D182" s="162" t="s">
        <v>124</v>
      </c>
      <c r="E182" s="163" t="s">
        <v>508</v>
      </c>
      <c r="F182" s="164" t="s">
        <v>509</v>
      </c>
      <c r="G182" s="165" t="s">
        <v>273</v>
      </c>
      <c r="H182" s="166">
        <v>38.351999999999997</v>
      </c>
      <c r="I182" s="167"/>
      <c r="J182" s="168">
        <f>ROUND(I182*H182,2)</f>
        <v>0</v>
      </c>
      <c r="K182" s="164" t="s">
        <v>128</v>
      </c>
      <c r="L182" s="36"/>
      <c r="M182" s="169" t="s">
        <v>21</v>
      </c>
      <c r="N182" s="170" t="s">
        <v>47</v>
      </c>
      <c r="O182" s="61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3" t="s">
        <v>135</v>
      </c>
      <c r="AT182" s="173" t="s">
        <v>124</v>
      </c>
      <c r="AU182" s="173" t="s">
        <v>84</v>
      </c>
      <c r="AY182" s="14" t="s">
        <v>123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4" t="s">
        <v>84</v>
      </c>
      <c r="BK182" s="174">
        <f>ROUND(I182*H182,2)</f>
        <v>0</v>
      </c>
      <c r="BL182" s="14" t="s">
        <v>135</v>
      </c>
      <c r="BM182" s="173" t="s">
        <v>510</v>
      </c>
    </row>
    <row r="183" spans="1:65" s="11" customFormat="1" ht="25.9" customHeight="1">
      <c r="B183" s="148"/>
      <c r="C183" s="149"/>
      <c r="D183" s="150" t="s">
        <v>75</v>
      </c>
      <c r="E183" s="151" t="s">
        <v>511</v>
      </c>
      <c r="F183" s="151" t="s">
        <v>512</v>
      </c>
      <c r="G183" s="149"/>
      <c r="H183" s="149"/>
      <c r="I183" s="152"/>
      <c r="J183" s="153">
        <f>BK183</f>
        <v>0</v>
      </c>
      <c r="K183" s="149"/>
      <c r="L183" s="154"/>
      <c r="M183" s="155"/>
      <c r="N183" s="156"/>
      <c r="O183" s="156"/>
      <c r="P183" s="157">
        <f>SUM(P184:P186)</f>
        <v>0</v>
      </c>
      <c r="Q183" s="156"/>
      <c r="R183" s="157">
        <f>SUM(R184:R186)</f>
        <v>0</v>
      </c>
      <c r="S183" s="156"/>
      <c r="T183" s="158">
        <f>SUM(T184:T186)</f>
        <v>0</v>
      </c>
      <c r="AR183" s="159" t="s">
        <v>84</v>
      </c>
      <c r="AT183" s="160" t="s">
        <v>75</v>
      </c>
      <c r="AU183" s="160" t="s">
        <v>76</v>
      </c>
      <c r="AY183" s="159" t="s">
        <v>123</v>
      </c>
      <c r="BK183" s="161">
        <f>SUM(BK184:BK186)</f>
        <v>0</v>
      </c>
    </row>
    <row r="184" spans="1:65" s="2" customFormat="1" ht="16.5" customHeight="1">
      <c r="A184" s="31"/>
      <c r="B184" s="32"/>
      <c r="C184" s="162" t="s">
        <v>398</v>
      </c>
      <c r="D184" s="162" t="s">
        <v>124</v>
      </c>
      <c r="E184" s="163" t="s">
        <v>513</v>
      </c>
      <c r="F184" s="164" t="s">
        <v>514</v>
      </c>
      <c r="G184" s="165" t="s">
        <v>515</v>
      </c>
      <c r="H184" s="195"/>
      <c r="I184" s="167"/>
      <c r="J184" s="168">
        <f>ROUND(I184*H184,2)</f>
        <v>0</v>
      </c>
      <c r="K184" s="164" t="s">
        <v>21</v>
      </c>
      <c r="L184" s="36"/>
      <c r="M184" s="169" t="s">
        <v>21</v>
      </c>
      <c r="N184" s="170" t="s">
        <v>47</v>
      </c>
      <c r="O184" s="61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3" t="s">
        <v>135</v>
      </c>
      <c r="AT184" s="173" t="s">
        <v>124</v>
      </c>
      <c r="AU184" s="173" t="s">
        <v>84</v>
      </c>
      <c r="AY184" s="14" t="s">
        <v>123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4" t="s">
        <v>84</v>
      </c>
      <c r="BK184" s="174">
        <f>ROUND(I184*H184,2)</f>
        <v>0</v>
      </c>
      <c r="BL184" s="14" t="s">
        <v>135</v>
      </c>
      <c r="BM184" s="173" t="s">
        <v>516</v>
      </c>
    </row>
    <row r="185" spans="1:65" s="2" customFormat="1" ht="16.5" customHeight="1">
      <c r="A185" s="31"/>
      <c r="B185" s="32"/>
      <c r="C185" s="162" t="s">
        <v>241</v>
      </c>
      <c r="D185" s="162" t="s">
        <v>124</v>
      </c>
      <c r="E185" s="163" t="s">
        <v>517</v>
      </c>
      <c r="F185" s="164" t="s">
        <v>518</v>
      </c>
      <c r="G185" s="165" t="s">
        <v>515</v>
      </c>
      <c r="H185" s="195"/>
      <c r="I185" s="167"/>
      <c r="J185" s="168">
        <f>ROUND(I185*H185,2)</f>
        <v>0</v>
      </c>
      <c r="K185" s="164" t="s">
        <v>21</v>
      </c>
      <c r="L185" s="36"/>
      <c r="M185" s="169" t="s">
        <v>21</v>
      </c>
      <c r="N185" s="170" t="s">
        <v>47</v>
      </c>
      <c r="O185" s="61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3" t="s">
        <v>135</v>
      </c>
      <c r="AT185" s="173" t="s">
        <v>124</v>
      </c>
      <c r="AU185" s="173" t="s">
        <v>84</v>
      </c>
      <c r="AY185" s="14" t="s">
        <v>123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4" t="s">
        <v>84</v>
      </c>
      <c r="BK185" s="174">
        <f>ROUND(I185*H185,2)</f>
        <v>0</v>
      </c>
      <c r="BL185" s="14" t="s">
        <v>135</v>
      </c>
      <c r="BM185" s="173" t="s">
        <v>519</v>
      </c>
    </row>
    <row r="186" spans="1:65" s="2" customFormat="1" ht="16.5" customHeight="1">
      <c r="A186" s="31"/>
      <c r="B186" s="32"/>
      <c r="C186" s="162" t="s">
        <v>520</v>
      </c>
      <c r="D186" s="162" t="s">
        <v>124</v>
      </c>
      <c r="E186" s="163" t="s">
        <v>521</v>
      </c>
      <c r="F186" s="164" t="s">
        <v>522</v>
      </c>
      <c r="G186" s="165" t="s">
        <v>523</v>
      </c>
      <c r="H186" s="166">
        <v>1</v>
      </c>
      <c r="I186" s="167"/>
      <c r="J186" s="168">
        <f>ROUND(I186*H186,2)</f>
        <v>0</v>
      </c>
      <c r="K186" s="164" t="s">
        <v>21</v>
      </c>
      <c r="L186" s="36"/>
      <c r="M186" s="190" t="s">
        <v>21</v>
      </c>
      <c r="N186" s="191" t="s">
        <v>47</v>
      </c>
      <c r="O186" s="192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3" t="s">
        <v>135</v>
      </c>
      <c r="AT186" s="173" t="s">
        <v>124</v>
      </c>
      <c r="AU186" s="173" t="s">
        <v>84</v>
      </c>
      <c r="AY186" s="14" t="s">
        <v>123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4" t="s">
        <v>84</v>
      </c>
      <c r="BK186" s="174">
        <f>ROUND(I186*H186,2)</f>
        <v>0</v>
      </c>
      <c r="BL186" s="14" t="s">
        <v>135</v>
      </c>
      <c r="BM186" s="173" t="s">
        <v>524</v>
      </c>
    </row>
    <row r="187" spans="1:65" s="2" customFormat="1" ht="6.95" customHeight="1">
      <c r="A187" s="31"/>
      <c r="B187" s="44"/>
      <c r="C187" s="45"/>
      <c r="D187" s="45"/>
      <c r="E187" s="45"/>
      <c r="F187" s="45"/>
      <c r="G187" s="45"/>
      <c r="H187" s="45"/>
      <c r="I187" s="45"/>
      <c r="J187" s="45"/>
      <c r="K187" s="45"/>
      <c r="L187" s="36"/>
      <c r="M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sheetProtection algorithmName="SHA-512" hashValue="C4lDqcEv+qXV96imjbQL83bDxb/oDtYTcKwjNDf/rmYR/3EcHsAuNSJFCovMFB6Ay9NekGZIk0TxLHLNqBuAUw==" saltValue="L4O8qqwnjG57ZZzD+V2w1f485EDHmKVf1x8JCapIpBo4JlPm4B2noVA6Xk290aQJUupqmtf9lPNmUx8fQLm9lg==" spinCount="100000" sheet="1" objects="1" scenarios="1" formatColumns="0" formatRows="0" autoFilter="0"/>
  <autoFilter ref="C99:K186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4" t="s">
        <v>93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87</v>
      </c>
    </row>
    <row r="4" spans="1:46" s="1" customFormat="1" ht="24.95" customHeight="1">
      <c r="B4" s="17"/>
      <c r="D4" s="100" t="s">
        <v>97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20" t="str">
        <f>'Rekapitulace stavby'!K6</f>
        <v>Snížení energetické náročnosti budovy MŠ Zahradní</v>
      </c>
      <c r="F7" s="321"/>
      <c r="G7" s="321"/>
      <c r="H7" s="321"/>
      <c r="L7" s="17"/>
    </row>
    <row r="8" spans="1:46" s="2" customFormat="1" ht="12" customHeight="1">
      <c r="A8" s="31"/>
      <c r="B8" s="36"/>
      <c r="C8" s="31"/>
      <c r="D8" s="102" t="s">
        <v>98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322" t="s">
        <v>525</v>
      </c>
      <c r="F9" s="323"/>
      <c r="G9" s="323"/>
      <c r="H9" s="32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21</v>
      </c>
      <c r="G11" s="31"/>
      <c r="H11" s="31"/>
      <c r="I11" s="102" t="s">
        <v>20</v>
      </c>
      <c r="J11" s="104" t="s">
        <v>21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22</v>
      </c>
      <c r="E12" s="31"/>
      <c r="F12" s="104" t="s">
        <v>23</v>
      </c>
      <c r="G12" s="31"/>
      <c r="H12" s="31"/>
      <c r="I12" s="102" t="s">
        <v>24</v>
      </c>
      <c r="J12" s="105" t="str">
        <f>'Rekapitulace stavby'!AN8</f>
        <v>19. 11. 2021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26</v>
      </c>
      <c r="E14" s="31"/>
      <c r="F14" s="31"/>
      <c r="G14" s="31"/>
      <c r="H14" s="31"/>
      <c r="I14" s="102" t="s">
        <v>27</v>
      </c>
      <c r="J14" s="104" t="s">
        <v>28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29</v>
      </c>
      <c r="F15" s="31"/>
      <c r="G15" s="31"/>
      <c r="H15" s="31"/>
      <c r="I15" s="102" t="s">
        <v>30</v>
      </c>
      <c r="J15" s="104" t="s">
        <v>31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32</v>
      </c>
      <c r="E17" s="31"/>
      <c r="F17" s="31"/>
      <c r="G17" s="31"/>
      <c r="H17" s="31"/>
      <c r="I17" s="102" t="s">
        <v>27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24" t="str">
        <f>'Rekapitulace stavby'!E14</f>
        <v>Vyplň údaj</v>
      </c>
      <c r="F18" s="325"/>
      <c r="G18" s="325"/>
      <c r="H18" s="325"/>
      <c r="I18" s="102" t="s">
        <v>30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34</v>
      </c>
      <c r="E20" s="31"/>
      <c r="F20" s="31"/>
      <c r="G20" s="31"/>
      <c r="H20" s="31"/>
      <c r="I20" s="102" t="s">
        <v>27</v>
      </c>
      <c r="J20" s="104" t="s">
        <v>35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36</v>
      </c>
      <c r="F21" s="31"/>
      <c r="G21" s="31"/>
      <c r="H21" s="31"/>
      <c r="I21" s="102" t="s">
        <v>30</v>
      </c>
      <c r="J21" s="104" t="s">
        <v>21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38</v>
      </c>
      <c r="E23" s="31"/>
      <c r="F23" s="31"/>
      <c r="G23" s="31"/>
      <c r="H23" s="31"/>
      <c r="I23" s="102" t="s">
        <v>27</v>
      </c>
      <c r="J23" s="104" t="s">
        <v>21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36</v>
      </c>
      <c r="F24" s="31"/>
      <c r="G24" s="31"/>
      <c r="H24" s="31"/>
      <c r="I24" s="102" t="s">
        <v>30</v>
      </c>
      <c r="J24" s="104" t="s">
        <v>21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40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71.25" customHeight="1">
      <c r="A27" s="106"/>
      <c r="B27" s="107"/>
      <c r="C27" s="106"/>
      <c r="D27" s="106"/>
      <c r="E27" s="326" t="s">
        <v>41</v>
      </c>
      <c r="F27" s="326"/>
      <c r="G27" s="326"/>
      <c r="H27" s="326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42</v>
      </c>
      <c r="E30" s="31"/>
      <c r="F30" s="31"/>
      <c r="G30" s="31"/>
      <c r="H30" s="31"/>
      <c r="I30" s="31"/>
      <c r="J30" s="111">
        <f>ROUND(J92,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44</v>
      </c>
      <c r="G32" s="31"/>
      <c r="H32" s="31"/>
      <c r="I32" s="112" t="s">
        <v>43</v>
      </c>
      <c r="J32" s="112" t="s">
        <v>45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46</v>
      </c>
      <c r="E33" s="102" t="s">
        <v>47</v>
      </c>
      <c r="F33" s="114">
        <f>ROUND((SUM(BE92:BE178)),  2)</f>
        <v>0</v>
      </c>
      <c r="G33" s="31"/>
      <c r="H33" s="31"/>
      <c r="I33" s="115">
        <v>0.21</v>
      </c>
      <c r="J33" s="114">
        <f>ROUND(((SUM(BE92:BE178))*I33),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48</v>
      </c>
      <c r="F34" s="114">
        <f>ROUND((SUM(BF92:BF178)),  2)</f>
        <v>0</v>
      </c>
      <c r="G34" s="31"/>
      <c r="H34" s="31"/>
      <c r="I34" s="115">
        <v>0.15</v>
      </c>
      <c r="J34" s="114">
        <f>ROUND(((SUM(BF92:BF178))*I34),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49</v>
      </c>
      <c r="F35" s="114">
        <f>ROUND((SUM(BG92:BG178)),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50</v>
      </c>
      <c r="F36" s="114">
        <f>ROUND((SUM(BH92:BH178)),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51</v>
      </c>
      <c r="F37" s="114">
        <f>ROUND((SUM(BI92:BI178)),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52</v>
      </c>
      <c r="E39" s="118"/>
      <c r="F39" s="118"/>
      <c r="G39" s="119" t="s">
        <v>53</v>
      </c>
      <c r="H39" s="120" t="s">
        <v>54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100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27" t="str">
        <f>E7</f>
        <v>Snížení energetické náročnosti budovy MŠ Zahradní</v>
      </c>
      <c r="F48" s="328"/>
      <c r="G48" s="328"/>
      <c r="H48" s="328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98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30" customHeight="1">
      <c r="A50" s="31"/>
      <c r="B50" s="32"/>
      <c r="C50" s="33"/>
      <c r="D50" s="33"/>
      <c r="E50" s="280" t="str">
        <f>E9</f>
        <v>1000c - ARCHITEKTONICKO-STAVEBNÍ ŘEŠENÍ - ZELENÁ STŘECHA</v>
      </c>
      <c r="F50" s="329"/>
      <c r="G50" s="329"/>
      <c r="H50" s="329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22</v>
      </c>
      <c r="D52" s="33"/>
      <c r="E52" s="33"/>
      <c r="F52" s="24" t="str">
        <f>F12</f>
        <v>Chomutov</v>
      </c>
      <c r="G52" s="33"/>
      <c r="H52" s="33"/>
      <c r="I52" s="26" t="s">
        <v>24</v>
      </c>
      <c r="J52" s="56" t="str">
        <f>IF(J12="","",J12)</f>
        <v>19. 11. 2021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6" t="s">
        <v>26</v>
      </c>
      <c r="D54" s="33"/>
      <c r="E54" s="33"/>
      <c r="F54" s="24" t="str">
        <f>E15</f>
        <v>Statutární město Chomutov</v>
      </c>
      <c r="G54" s="33"/>
      <c r="H54" s="33"/>
      <c r="I54" s="26" t="s">
        <v>34</v>
      </c>
      <c r="J54" s="29" t="str">
        <f>E21</f>
        <v>Kamila Možná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32</v>
      </c>
      <c r="D55" s="33"/>
      <c r="E55" s="33"/>
      <c r="F55" s="24" t="str">
        <f>IF(E18="","",E18)</f>
        <v>Vyplň údaj</v>
      </c>
      <c r="G55" s="33"/>
      <c r="H55" s="33"/>
      <c r="I55" s="26" t="s">
        <v>38</v>
      </c>
      <c r="J55" s="29" t="str">
        <f>E24</f>
        <v>Kamila Možná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101</v>
      </c>
      <c r="D57" s="128"/>
      <c r="E57" s="128"/>
      <c r="F57" s="128"/>
      <c r="G57" s="128"/>
      <c r="H57" s="128"/>
      <c r="I57" s="128"/>
      <c r="J57" s="129" t="s">
        <v>102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74</v>
      </c>
      <c r="D59" s="33"/>
      <c r="E59" s="33"/>
      <c r="F59" s="33"/>
      <c r="G59" s="33"/>
      <c r="H59" s="33"/>
      <c r="I59" s="33"/>
      <c r="J59" s="74">
        <f>J92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103</v>
      </c>
    </row>
    <row r="60" spans="1:47" s="9" customFormat="1" ht="24.95" customHeight="1">
      <c r="B60" s="131"/>
      <c r="C60" s="132"/>
      <c r="D60" s="133" t="s">
        <v>326</v>
      </c>
      <c r="E60" s="134"/>
      <c r="F60" s="134"/>
      <c r="G60" s="134"/>
      <c r="H60" s="134"/>
      <c r="I60" s="134"/>
      <c r="J60" s="135">
        <f>J93</f>
        <v>0</v>
      </c>
      <c r="K60" s="132"/>
      <c r="L60" s="136"/>
    </row>
    <row r="61" spans="1:47" s="9" customFormat="1" ht="24.95" customHeight="1">
      <c r="B61" s="131"/>
      <c r="C61" s="132"/>
      <c r="D61" s="133" t="s">
        <v>526</v>
      </c>
      <c r="E61" s="134"/>
      <c r="F61" s="134"/>
      <c r="G61" s="134"/>
      <c r="H61" s="134"/>
      <c r="I61" s="134"/>
      <c r="J61" s="135">
        <f>J95</f>
        <v>0</v>
      </c>
      <c r="K61" s="132"/>
      <c r="L61" s="136"/>
    </row>
    <row r="62" spans="1:47" s="9" customFormat="1" ht="24.95" customHeight="1">
      <c r="B62" s="131"/>
      <c r="C62" s="132"/>
      <c r="D62" s="133" t="s">
        <v>331</v>
      </c>
      <c r="E62" s="134"/>
      <c r="F62" s="134"/>
      <c r="G62" s="134"/>
      <c r="H62" s="134"/>
      <c r="I62" s="134"/>
      <c r="J62" s="135">
        <f>J99</f>
        <v>0</v>
      </c>
      <c r="K62" s="132"/>
      <c r="L62" s="136"/>
    </row>
    <row r="63" spans="1:47" s="9" customFormat="1" ht="24.95" customHeight="1">
      <c r="B63" s="131"/>
      <c r="C63" s="132"/>
      <c r="D63" s="133" t="s">
        <v>527</v>
      </c>
      <c r="E63" s="134"/>
      <c r="F63" s="134"/>
      <c r="G63" s="134"/>
      <c r="H63" s="134"/>
      <c r="I63" s="134"/>
      <c r="J63" s="135">
        <f>J102</f>
        <v>0</v>
      </c>
      <c r="K63" s="132"/>
      <c r="L63" s="136"/>
    </row>
    <row r="64" spans="1:47" s="9" customFormat="1" ht="24.95" customHeight="1">
      <c r="B64" s="131"/>
      <c r="C64" s="132"/>
      <c r="D64" s="133" t="s">
        <v>104</v>
      </c>
      <c r="E64" s="134"/>
      <c r="F64" s="134"/>
      <c r="G64" s="134"/>
      <c r="H64" s="134"/>
      <c r="I64" s="134"/>
      <c r="J64" s="135">
        <f>J123</f>
        <v>0</v>
      </c>
      <c r="K64" s="132"/>
      <c r="L64" s="136"/>
    </row>
    <row r="65" spans="1:31" s="9" customFormat="1" ht="24.95" customHeight="1">
      <c r="B65" s="131"/>
      <c r="C65" s="132"/>
      <c r="D65" s="133" t="s">
        <v>528</v>
      </c>
      <c r="E65" s="134"/>
      <c r="F65" s="134"/>
      <c r="G65" s="134"/>
      <c r="H65" s="134"/>
      <c r="I65" s="134"/>
      <c r="J65" s="135">
        <f>J137</f>
        <v>0</v>
      </c>
      <c r="K65" s="132"/>
      <c r="L65" s="136"/>
    </row>
    <row r="66" spans="1:31" s="9" customFormat="1" ht="24.95" customHeight="1">
      <c r="B66" s="131"/>
      <c r="C66" s="132"/>
      <c r="D66" s="133" t="s">
        <v>105</v>
      </c>
      <c r="E66" s="134"/>
      <c r="F66" s="134"/>
      <c r="G66" s="134"/>
      <c r="H66" s="134"/>
      <c r="I66" s="134"/>
      <c r="J66" s="135">
        <f>J142</f>
        <v>0</v>
      </c>
      <c r="K66" s="132"/>
      <c r="L66" s="136"/>
    </row>
    <row r="67" spans="1:31" s="9" customFormat="1" ht="24.95" customHeight="1">
      <c r="B67" s="131"/>
      <c r="C67" s="132"/>
      <c r="D67" s="133" t="s">
        <v>529</v>
      </c>
      <c r="E67" s="134"/>
      <c r="F67" s="134"/>
      <c r="G67" s="134"/>
      <c r="H67" s="134"/>
      <c r="I67" s="134"/>
      <c r="J67" s="135">
        <f>J144</f>
        <v>0</v>
      </c>
      <c r="K67" s="132"/>
      <c r="L67" s="136"/>
    </row>
    <row r="68" spans="1:31" s="9" customFormat="1" ht="24.95" customHeight="1">
      <c r="B68" s="131"/>
      <c r="C68" s="132"/>
      <c r="D68" s="133" t="s">
        <v>332</v>
      </c>
      <c r="E68" s="134"/>
      <c r="F68" s="134"/>
      <c r="G68" s="134"/>
      <c r="H68" s="134"/>
      <c r="I68" s="134"/>
      <c r="J68" s="135">
        <f>J147</f>
        <v>0</v>
      </c>
      <c r="K68" s="132"/>
      <c r="L68" s="136"/>
    </row>
    <row r="69" spans="1:31" s="9" customFormat="1" ht="24.95" customHeight="1">
      <c r="B69" s="131"/>
      <c r="C69" s="132"/>
      <c r="D69" s="133" t="s">
        <v>339</v>
      </c>
      <c r="E69" s="134"/>
      <c r="F69" s="134"/>
      <c r="G69" s="134"/>
      <c r="H69" s="134"/>
      <c r="I69" s="134"/>
      <c r="J69" s="135">
        <f>J165</f>
        <v>0</v>
      </c>
      <c r="K69" s="132"/>
      <c r="L69" s="136"/>
    </row>
    <row r="70" spans="1:31" s="9" customFormat="1" ht="24.95" customHeight="1">
      <c r="B70" s="131"/>
      <c r="C70" s="132"/>
      <c r="D70" s="133" t="s">
        <v>342</v>
      </c>
      <c r="E70" s="134"/>
      <c r="F70" s="134"/>
      <c r="G70" s="134"/>
      <c r="H70" s="134"/>
      <c r="I70" s="134"/>
      <c r="J70" s="135">
        <f>J167</f>
        <v>0</v>
      </c>
      <c r="K70" s="132"/>
      <c r="L70" s="136"/>
    </row>
    <row r="71" spans="1:31" s="9" customFormat="1" ht="24.95" customHeight="1">
      <c r="B71" s="131"/>
      <c r="C71" s="132"/>
      <c r="D71" s="133" t="s">
        <v>344</v>
      </c>
      <c r="E71" s="134"/>
      <c r="F71" s="134"/>
      <c r="G71" s="134"/>
      <c r="H71" s="134"/>
      <c r="I71" s="134"/>
      <c r="J71" s="135">
        <f>J169</f>
        <v>0</v>
      </c>
      <c r="K71" s="132"/>
      <c r="L71" s="136"/>
    </row>
    <row r="72" spans="1:31" s="9" customFormat="1" ht="24.95" customHeight="1">
      <c r="B72" s="131"/>
      <c r="C72" s="132"/>
      <c r="D72" s="133" t="s">
        <v>345</v>
      </c>
      <c r="E72" s="134"/>
      <c r="F72" s="134"/>
      <c r="G72" s="134"/>
      <c r="H72" s="134"/>
      <c r="I72" s="134"/>
      <c r="J72" s="135">
        <f>J175</f>
        <v>0</v>
      </c>
      <c r="K72" s="132"/>
      <c r="L72" s="136"/>
    </row>
    <row r="73" spans="1:31" s="2" customFormat="1" ht="21.7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8" spans="1:31" s="2" customFormat="1" ht="6.95" customHeight="1">
      <c r="A78" s="31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24.95" customHeight="1">
      <c r="A79" s="31"/>
      <c r="B79" s="32"/>
      <c r="C79" s="20" t="s">
        <v>108</v>
      </c>
      <c r="D79" s="33"/>
      <c r="E79" s="33"/>
      <c r="F79" s="33"/>
      <c r="G79" s="33"/>
      <c r="H79" s="33"/>
      <c r="I79" s="33"/>
      <c r="J79" s="33"/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>
      <c r="A81" s="31"/>
      <c r="B81" s="32"/>
      <c r="C81" s="26" t="s">
        <v>16</v>
      </c>
      <c r="D81" s="33"/>
      <c r="E81" s="33"/>
      <c r="F81" s="33"/>
      <c r="G81" s="33"/>
      <c r="H81" s="33"/>
      <c r="I81" s="33"/>
      <c r="J81" s="33"/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>
      <c r="A82" s="31"/>
      <c r="B82" s="32"/>
      <c r="C82" s="33"/>
      <c r="D82" s="33"/>
      <c r="E82" s="327" t="str">
        <f>E7</f>
        <v>Snížení energetické náročnosti budovy MŠ Zahradní</v>
      </c>
      <c r="F82" s="328"/>
      <c r="G82" s="328"/>
      <c r="H82" s="328"/>
      <c r="I82" s="33"/>
      <c r="J82" s="33"/>
      <c r="K82" s="33"/>
      <c r="L82" s="10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2" customHeight="1">
      <c r="A83" s="31"/>
      <c r="B83" s="32"/>
      <c r="C83" s="26" t="s">
        <v>98</v>
      </c>
      <c r="D83" s="33"/>
      <c r="E83" s="33"/>
      <c r="F83" s="33"/>
      <c r="G83" s="33"/>
      <c r="H83" s="33"/>
      <c r="I83" s="33"/>
      <c r="J83" s="33"/>
      <c r="K83" s="33"/>
      <c r="L83" s="10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30" customHeight="1">
      <c r="A84" s="31"/>
      <c r="B84" s="32"/>
      <c r="C84" s="33"/>
      <c r="D84" s="33"/>
      <c r="E84" s="280" t="str">
        <f>E9</f>
        <v>1000c - ARCHITEKTONICKO-STAVEBNÍ ŘEŠENÍ - ZELENÁ STŘECHA</v>
      </c>
      <c r="F84" s="329"/>
      <c r="G84" s="329"/>
      <c r="H84" s="329"/>
      <c r="I84" s="33"/>
      <c r="J84" s="33"/>
      <c r="K84" s="33"/>
      <c r="L84" s="103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>
      <c r="A85" s="31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103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2" customHeight="1">
      <c r="A86" s="31"/>
      <c r="B86" s="32"/>
      <c r="C86" s="26" t="s">
        <v>22</v>
      </c>
      <c r="D86" s="33"/>
      <c r="E86" s="33"/>
      <c r="F86" s="24" t="str">
        <f>F12</f>
        <v>Chomutov</v>
      </c>
      <c r="G86" s="33"/>
      <c r="H86" s="33"/>
      <c r="I86" s="26" t="s">
        <v>24</v>
      </c>
      <c r="J86" s="56" t="str">
        <f>IF(J12="","",J12)</f>
        <v>19. 11. 2021</v>
      </c>
      <c r="K86" s="33"/>
      <c r="L86" s="103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6.95" customHeight="1">
      <c r="A87" s="31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103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5.2" customHeight="1">
      <c r="A88" s="31"/>
      <c r="B88" s="32"/>
      <c r="C88" s="26" t="s">
        <v>26</v>
      </c>
      <c r="D88" s="33"/>
      <c r="E88" s="33"/>
      <c r="F88" s="24" t="str">
        <f>E15</f>
        <v>Statutární město Chomutov</v>
      </c>
      <c r="G88" s="33"/>
      <c r="H88" s="33"/>
      <c r="I88" s="26" t="s">
        <v>34</v>
      </c>
      <c r="J88" s="29" t="str">
        <f>E21</f>
        <v>Kamila Možná</v>
      </c>
      <c r="K88" s="33"/>
      <c r="L88" s="103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2" customFormat="1" ht="15.2" customHeight="1">
      <c r="A89" s="31"/>
      <c r="B89" s="32"/>
      <c r="C89" s="26" t="s">
        <v>32</v>
      </c>
      <c r="D89" s="33"/>
      <c r="E89" s="33"/>
      <c r="F89" s="24" t="str">
        <f>IF(E18="","",E18)</f>
        <v>Vyplň údaj</v>
      </c>
      <c r="G89" s="33"/>
      <c r="H89" s="33"/>
      <c r="I89" s="26" t="s">
        <v>38</v>
      </c>
      <c r="J89" s="29" t="str">
        <f>E24</f>
        <v>Kamila Možná</v>
      </c>
      <c r="K89" s="33"/>
      <c r="L89" s="103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65" s="2" customFormat="1" ht="10.3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103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65" s="10" customFormat="1" ht="29.25" customHeight="1">
      <c r="A91" s="137"/>
      <c r="B91" s="138"/>
      <c r="C91" s="139" t="s">
        <v>109</v>
      </c>
      <c r="D91" s="140" t="s">
        <v>61</v>
      </c>
      <c r="E91" s="140" t="s">
        <v>57</v>
      </c>
      <c r="F91" s="140" t="s">
        <v>58</v>
      </c>
      <c r="G91" s="140" t="s">
        <v>110</v>
      </c>
      <c r="H91" s="140" t="s">
        <v>111</v>
      </c>
      <c r="I91" s="140" t="s">
        <v>112</v>
      </c>
      <c r="J91" s="140" t="s">
        <v>102</v>
      </c>
      <c r="K91" s="141" t="s">
        <v>113</v>
      </c>
      <c r="L91" s="142"/>
      <c r="M91" s="65" t="s">
        <v>21</v>
      </c>
      <c r="N91" s="66" t="s">
        <v>46</v>
      </c>
      <c r="O91" s="66" t="s">
        <v>114</v>
      </c>
      <c r="P91" s="66" t="s">
        <v>115</v>
      </c>
      <c r="Q91" s="66" t="s">
        <v>116</v>
      </c>
      <c r="R91" s="66" t="s">
        <v>117</v>
      </c>
      <c r="S91" s="66" t="s">
        <v>118</v>
      </c>
      <c r="T91" s="67" t="s">
        <v>119</v>
      </c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</row>
    <row r="92" spans="1:65" s="2" customFormat="1" ht="22.9" customHeight="1">
      <c r="A92" s="31"/>
      <c r="B92" s="32"/>
      <c r="C92" s="72" t="s">
        <v>120</v>
      </c>
      <c r="D92" s="33"/>
      <c r="E92" s="33"/>
      <c r="F92" s="33"/>
      <c r="G92" s="33"/>
      <c r="H92" s="33"/>
      <c r="I92" s="33"/>
      <c r="J92" s="143">
        <f>BK92</f>
        <v>0</v>
      </c>
      <c r="K92" s="33"/>
      <c r="L92" s="36"/>
      <c r="M92" s="68"/>
      <c r="N92" s="144"/>
      <c r="O92" s="69"/>
      <c r="P92" s="145">
        <f>P93+P95+P99+P102+P123+P137+P142+P144+P147+P165+P167+P169+P175</f>
        <v>0</v>
      </c>
      <c r="Q92" s="69"/>
      <c r="R92" s="145">
        <f>R93+R95+R99+R102+R123+R137+R142+R144+R147+R165+R167+R169+R175</f>
        <v>120.58348095000001</v>
      </c>
      <c r="S92" s="69"/>
      <c r="T92" s="146">
        <f>T93+T95+T99+T102+T123+T137+T142+T144+T147+T165+T167+T169+T175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75</v>
      </c>
      <c r="AU92" s="14" t="s">
        <v>103</v>
      </c>
      <c r="BK92" s="147">
        <f>BK93+BK95+BK99+BK102+BK123+BK137+BK142+BK144+BK147+BK165+BK167+BK169+BK175</f>
        <v>0</v>
      </c>
    </row>
    <row r="93" spans="1:65" s="11" customFormat="1" ht="25.9" customHeight="1">
      <c r="B93" s="148"/>
      <c r="C93" s="149"/>
      <c r="D93" s="150" t="s">
        <v>75</v>
      </c>
      <c r="E93" s="151" t="s">
        <v>76</v>
      </c>
      <c r="F93" s="151" t="s">
        <v>346</v>
      </c>
      <c r="G93" s="149"/>
      <c r="H93" s="149"/>
      <c r="I93" s="152"/>
      <c r="J93" s="153">
        <f>BK93</f>
        <v>0</v>
      </c>
      <c r="K93" s="149"/>
      <c r="L93" s="154"/>
      <c r="M93" s="155"/>
      <c r="N93" s="156"/>
      <c r="O93" s="156"/>
      <c r="P93" s="157">
        <f>P94</f>
        <v>0</v>
      </c>
      <c r="Q93" s="156"/>
      <c r="R93" s="157">
        <f>R94</f>
        <v>0</v>
      </c>
      <c r="S93" s="156"/>
      <c r="T93" s="158">
        <f>T94</f>
        <v>0</v>
      </c>
      <c r="AR93" s="159" t="s">
        <v>84</v>
      </c>
      <c r="AT93" s="160" t="s">
        <v>75</v>
      </c>
      <c r="AU93" s="160" t="s">
        <v>76</v>
      </c>
      <c r="AY93" s="159" t="s">
        <v>123</v>
      </c>
      <c r="BK93" s="161">
        <f>BK94</f>
        <v>0</v>
      </c>
    </row>
    <row r="94" spans="1:65" s="2" customFormat="1" ht="24.2" customHeight="1">
      <c r="A94" s="31"/>
      <c r="B94" s="32"/>
      <c r="C94" s="162" t="s">
        <v>84</v>
      </c>
      <c r="D94" s="162" t="s">
        <v>124</v>
      </c>
      <c r="E94" s="163" t="s">
        <v>530</v>
      </c>
      <c r="F94" s="164" t="s">
        <v>531</v>
      </c>
      <c r="G94" s="165" t="s">
        <v>349</v>
      </c>
      <c r="H94" s="166">
        <v>1</v>
      </c>
      <c r="I94" s="167"/>
      <c r="J94" s="168">
        <f>ROUND(I94*H94,2)</f>
        <v>0</v>
      </c>
      <c r="K94" s="164" t="s">
        <v>21</v>
      </c>
      <c r="L94" s="36"/>
      <c r="M94" s="169" t="s">
        <v>21</v>
      </c>
      <c r="N94" s="170" t="s">
        <v>47</v>
      </c>
      <c r="O94" s="61"/>
      <c r="P94" s="171">
        <f>O94*H94</f>
        <v>0</v>
      </c>
      <c r="Q94" s="171">
        <v>0</v>
      </c>
      <c r="R94" s="171">
        <f>Q94*H94</f>
        <v>0</v>
      </c>
      <c r="S94" s="171">
        <v>0</v>
      </c>
      <c r="T94" s="172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73" t="s">
        <v>135</v>
      </c>
      <c r="AT94" s="173" t="s">
        <v>124</v>
      </c>
      <c r="AU94" s="173" t="s">
        <v>84</v>
      </c>
      <c r="AY94" s="14" t="s">
        <v>123</v>
      </c>
      <c r="BE94" s="174">
        <f>IF(N94="základní",J94,0)</f>
        <v>0</v>
      </c>
      <c r="BF94" s="174">
        <f>IF(N94="snížená",J94,0)</f>
        <v>0</v>
      </c>
      <c r="BG94" s="174">
        <f>IF(N94="zákl. přenesená",J94,0)</f>
        <v>0</v>
      </c>
      <c r="BH94" s="174">
        <f>IF(N94="sníž. přenesená",J94,0)</f>
        <v>0</v>
      </c>
      <c r="BI94" s="174">
        <f>IF(N94="nulová",J94,0)</f>
        <v>0</v>
      </c>
      <c r="BJ94" s="14" t="s">
        <v>84</v>
      </c>
      <c r="BK94" s="174">
        <f>ROUND(I94*H94,2)</f>
        <v>0</v>
      </c>
      <c r="BL94" s="14" t="s">
        <v>135</v>
      </c>
      <c r="BM94" s="173" t="s">
        <v>87</v>
      </c>
    </row>
    <row r="95" spans="1:65" s="11" customFormat="1" ht="25.9" customHeight="1">
      <c r="B95" s="148"/>
      <c r="C95" s="149"/>
      <c r="D95" s="150" t="s">
        <v>75</v>
      </c>
      <c r="E95" s="151" t="s">
        <v>197</v>
      </c>
      <c r="F95" s="151" t="s">
        <v>532</v>
      </c>
      <c r="G95" s="149"/>
      <c r="H95" s="149"/>
      <c r="I95" s="152"/>
      <c r="J95" s="153">
        <f>BK95</f>
        <v>0</v>
      </c>
      <c r="K95" s="149"/>
      <c r="L95" s="154"/>
      <c r="M95" s="155"/>
      <c r="N95" s="156"/>
      <c r="O95" s="156"/>
      <c r="P95" s="157">
        <f>SUM(P96:P98)</f>
        <v>0</v>
      </c>
      <c r="Q95" s="156"/>
      <c r="R95" s="157">
        <f>SUM(R96:R98)</f>
        <v>45.818293949999997</v>
      </c>
      <c r="S95" s="156"/>
      <c r="T95" s="158">
        <f>SUM(T96:T98)</f>
        <v>0</v>
      </c>
      <c r="AR95" s="159" t="s">
        <v>84</v>
      </c>
      <c r="AT95" s="160" t="s">
        <v>75</v>
      </c>
      <c r="AU95" s="160" t="s">
        <v>76</v>
      </c>
      <c r="AY95" s="159" t="s">
        <v>123</v>
      </c>
      <c r="BK95" s="161">
        <f>SUM(BK96:BK98)</f>
        <v>0</v>
      </c>
    </row>
    <row r="96" spans="1:65" s="2" customFormat="1" ht="16.5" customHeight="1">
      <c r="A96" s="31"/>
      <c r="B96" s="32"/>
      <c r="C96" s="162" t="s">
        <v>87</v>
      </c>
      <c r="D96" s="162" t="s">
        <v>124</v>
      </c>
      <c r="E96" s="163" t="s">
        <v>533</v>
      </c>
      <c r="F96" s="164" t="s">
        <v>534</v>
      </c>
      <c r="G96" s="165" t="s">
        <v>535</v>
      </c>
      <c r="H96" s="166">
        <v>15.795</v>
      </c>
      <c r="I96" s="167"/>
      <c r="J96" s="168">
        <f>ROUND(I96*H96,2)</f>
        <v>0</v>
      </c>
      <c r="K96" s="164" t="s">
        <v>128</v>
      </c>
      <c r="L96" s="36"/>
      <c r="M96" s="169" t="s">
        <v>21</v>
      </c>
      <c r="N96" s="170" t="s">
        <v>47</v>
      </c>
      <c r="O96" s="61"/>
      <c r="P96" s="171">
        <f>O96*H96</f>
        <v>0</v>
      </c>
      <c r="Q96" s="171">
        <v>2.5698099999999999</v>
      </c>
      <c r="R96" s="171">
        <f>Q96*H96</f>
        <v>40.59014895</v>
      </c>
      <c r="S96" s="171">
        <v>0</v>
      </c>
      <c r="T96" s="172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73" t="s">
        <v>135</v>
      </c>
      <c r="AT96" s="173" t="s">
        <v>124</v>
      </c>
      <c r="AU96" s="173" t="s">
        <v>84</v>
      </c>
      <c r="AY96" s="14" t="s">
        <v>123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4" t="s">
        <v>84</v>
      </c>
      <c r="BK96" s="174">
        <f>ROUND(I96*H96,2)</f>
        <v>0</v>
      </c>
      <c r="BL96" s="14" t="s">
        <v>135</v>
      </c>
      <c r="BM96" s="173" t="s">
        <v>135</v>
      </c>
    </row>
    <row r="97" spans="1:65" s="2" customFormat="1" ht="16.5" customHeight="1">
      <c r="A97" s="31"/>
      <c r="B97" s="32"/>
      <c r="C97" s="162" t="s">
        <v>138</v>
      </c>
      <c r="D97" s="162" t="s">
        <v>124</v>
      </c>
      <c r="E97" s="163" t="s">
        <v>536</v>
      </c>
      <c r="F97" s="164" t="s">
        <v>537</v>
      </c>
      <c r="G97" s="165" t="s">
        <v>133</v>
      </c>
      <c r="H97" s="166">
        <v>105.3</v>
      </c>
      <c r="I97" s="167"/>
      <c r="J97" s="168">
        <f>ROUND(I97*H97,2)</f>
        <v>0</v>
      </c>
      <c r="K97" s="164" t="s">
        <v>128</v>
      </c>
      <c r="L97" s="36"/>
      <c r="M97" s="169" t="s">
        <v>21</v>
      </c>
      <c r="N97" s="170" t="s">
        <v>47</v>
      </c>
      <c r="O97" s="61"/>
      <c r="P97" s="171">
        <f>O97*H97</f>
        <v>0</v>
      </c>
      <c r="Q97" s="171">
        <v>4.965E-2</v>
      </c>
      <c r="R97" s="171">
        <f>Q97*H97</f>
        <v>5.2281449999999996</v>
      </c>
      <c r="S97" s="171">
        <v>0</v>
      </c>
      <c r="T97" s="172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73" t="s">
        <v>135</v>
      </c>
      <c r="AT97" s="173" t="s">
        <v>124</v>
      </c>
      <c r="AU97" s="173" t="s">
        <v>84</v>
      </c>
      <c r="AY97" s="14" t="s">
        <v>123</v>
      </c>
      <c r="BE97" s="174">
        <f>IF(N97="základní",J97,0)</f>
        <v>0</v>
      </c>
      <c r="BF97" s="174">
        <f>IF(N97="snížená",J97,0)</f>
        <v>0</v>
      </c>
      <c r="BG97" s="174">
        <f>IF(N97="zákl. přenesená",J97,0)</f>
        <v>0</v>
      </c>
      <c r="BH97" s="174">
        <f>IF(N97="sníž. přenesená",J97,0)</f>
        <v>0</v>
      </c>
      <c r="BI97" s="174">
        <f>IF(N97="nulová",J97,0)</f>
        <v>0</v>
      </c>
      <c r="BJ97" s="14" t="s">
        <v>84</v>
      </c>
      <c r="BK97" s="174">
        <f>ROUND(I97*H97,2)</f>
        <v>0</v>
      </c>
      <c r="BL97" s="14" t="s">
        <v>135</v>
      </c>
      <c r="BM97" s="173" t="s">
        <v>142</v>
      </c>
    </row>
    <row r="98" spans="1:65" s="2" customFormat="1" ht="16.5" customHeight="1">
      <c r="A98" s="31"/>
      <c r="B98" s="32"/>
      <c r="C98" s="162" t="s">
        <v>135</v>
      </c>
      <c r="D98" s="162" t="s">
        <v>124</v>
      </c>
      <c r="E98" s="163" t="s">
        <v>538</v>
      </c>
      <c r="F98" s="164" t="s">
        <v>539</v>
      </c>
      <c r="G98" s="165" t="s">
        <v>133</v>
      </c>
      <c r="H98" s="166">
        <v>105.3</v>
      </c>
      <c r="I98" s="167"/>
      <c r="J98" s="168">
        <f>ROUND(I98*H98,2)</f>
        <v>0</v>
      </c>
      <c r="K98" s="164" t="s">
        <v>128</v>
      </c>
      <c r="L98" s="36"/>
      <c r="M98" s="169" t="s">
        <v>21</v>
      </c>
      <c r="N98" s="170" t="s">
        <v>47</v>
      </c>
      <c r="O98" s="61"/>
      <c r="P98" s="171">
        <f>O98*H98</f>
        <v>0</v>
      </c>
      <c r="Q98" s="171">
        <v>0</v>
      </c>
      <c r="R98" s="171">
        <f>Q98*H98</f>
        <v>0</v>
      </c>
      <c r="S98" s="171">
        <v>0</v>
      </c>
      <c r="T98" s="172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73" t="s">
        <v>135</v>
      </c>
      <c r="AT98" s="173" t="s">
        <v>124</v>
      </c>
      <c r="AU98" s="173" t="s">
        <v>84</v>
      </c>
      <c r="AY98" s="14" t="s">
        <v>123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4" t="s">
        <v>84</v>
      </c>
      <c r="BK98" s="174">
        <f>ROUND(I98*H98,2)</f>
        <v>0</v>
      </c>
      <c r="BL98" s="14" t="s">
        <v>135</v>
      </c>
      <c r="BM98" s="173" t="s">
        <v>145</v>
      </c>
    </row>
    <row r="99" spans="1:65" s="11" customFormat="1" ht="25.9" customHeight="1">
      <c r="B99" s="148"/>
      <c r="C99" s="149"/>
      <c r="D99" s="150" t="s">
        <v>75</v>
      </c>
      <c r="E99" s="151" t="s">
        <v>398</v>
      </c>
      <c r="F99" s="151" t="s">
        <v>399</v>
      </c>
      <c r="G99" s="149"/>
      <c r="H99" s="149"/>
      <c r="I99" s="152"/>
      <c r="J99" s="153">
        <f>BK99</f>
        <v>0</v>
      </c>
      <c r="K99" s="149"/>
      <c r="L99" s="154"/>
      <c r="M99" s="155"/>
      <c r="N99" s="156"/>
      <c r="O99" s="156"/>
      <c r="P99" s="157">
        <f>SUM(P100:P101)</f>
        <v>0</v>
      </c>
      <c r="Q99" s="156"/>
      <c r="R99" s="157">
        <f>SUM(R100:R101)</f>
        <v>28.043799999999997</v>
      </c>
      <c r="S99" s="156"/>
      <c r="T99" s="158">
        <f>SUM(T100:T101)</f>
        <v>0</v>
      </c>
      <c r="AR99" s="159" t="s">
        <v>84</v>
      </c>
      <c r="AT99" s="160" t="s">
        <v>75</v>
      </c>
      <c r="AU99" s="160" t="s">
        <v>76</v>
      </c>
      <c r="AY99" s="159" t="s">
        <v>123</v>
      </c>
      <c r="BK99" s="161">
        <f>SUM(BK100:BK101)</f>
        <v>0</v>
      </c>
    </row>
    <row r="100" spans="1:65" s="2" customFormat="1" ht="16.5" customHeight="1">
      <c r="A100" s="31"/>
      <c r="B100" s="32"/>
      <c r="C100" s="162" t="s">
        <v>146</v>
      </c>
      <c r="D100" s="162" t="s">
        <v>124</v>
      </c>
      <c r="E100" s="163" t="s">
        <v>540</v>
      </c>
      <c r="F100" s="164" t="s">
        <v>541</v>
      </c>
      <c r="G100" s="165" t="s">
        <v>127</v>
      </c>
      <c r="H100" s="166">
        <v>114.3</v>
      </c>
      <c r="I100" s="167"/>
      <c r="J100" s="168">
        <f>ROUND(I100*H100,2)</f>
        <v>0</v>
      </c>
      <c r="K100" s="164" t="s">
        <v>128</v>
      </c>
      <c r="L100" s="36"/>
      <c r="M100" s="169" t="s">
        <v>21</v>
      </c>
      <c r="N100" s="170" t="s">
        <v>47</v>
      </c>
      <c r="O100" s="61"/>
      <c r="P100" s="171">
        <f>O100*H100</f>
        <v>0</v>
      </c>
      <c r="Q100" s="171">
        <v>0.24</v>
      </c>
      <c r="R100" s="171">
        <f>Q100*H100</f>
        <v>27.431999999999999</v>
      </c>
      <c r="S100" s="171">
        <v>0</v>
      </c>
      <c r="T100" s="172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73" t="s">
        <v>135</v>
      </c>
      <c r="AT100" s="173" t="s">
        <v>124</v>
      </c>
      <c r="AU100" s="173" t="s">
        <v>84</v>
      </c>
      <c r="AY100" s="14" t="s">
        <v>123</v>
      </c>
      <c r="BE100" s="174">
        <f>IF(N100="základní",J100,0)</f>
        <v>0</v>
      </c>
      <c r="BF100" s="174">
        <f>IF(N100="snížená",J100,0)</f>
        <v>0</v>
      </c>
      <c r="BG100" s="174">
        <f>IF(N100="zákl. přenesená",J100,0)</f>
        <v>0</v>
      </c>
      <c r="BH100" s="174">
        <f>IF(N100="sníž. přenesená",J100,0)</f>
        <v>0</v>
      </c>
      <c r="BI100" s="174">
        <f>IF(N100="nulová",J100,0)</f>
        <v>0</v>
      </c>
      <c r="BJ100" s="14" t="s">
        <v>84</v>
      </c>
      <c r="BK100" s="174">
        <f>ROUND(I100*H100,2)</f>
        <v>0</v>
      </c>
      <c r="BL100" s="14" t="s">
        <v>135</v>
      </c>
      <c r="BM100" s="173" t="s">
        <v>149</v>
      </c>
    </row>
    <row r="101" spans="1:65" s="2" customFormat="1" ht="16.5" customHeight="1">
      <c r="A101" s="31"/>
      <c r="B101" s="32"/>
      <c r="C101" s="162" t="s">
        <v>142</v>
      </c>
      <c r="D101" s="162" t="s">
        <v>124</v>
      </c>
      <c r="E101" s="163" t="s">
        <v>542</v>
      </c>
      <c r="F101" s="164" t="s">
        <v>543</v>
      </c>
      <c r="G101" s="165" t="s">
        <v>133</v>
      </c>
      <c r="H101" s="166">
        <v>437</v>
      </c>
      <c r="I101" s="167"/>
      <c r="J101" s="168">
        <f>ROUND(I101*H101,2)</f>
        <v>0</v>
      </c>
      <c r="K101" s="164" t="s">
        <v>128</v>
      </c>
      <c r="L101" s="36"/>
      <c r="M101" s="169" t="s">
        <v>21</v>
      </c>
      <c r="N101" s="170" t="s">
        <v>47</v>
      </c>
      <c r="O101" s="61"/>
      <c r="P101" s="171">
        <f>O101*H101</f>
        <v>0</v>
      </c>
      <c r="Q101" s="171">
        <v>1.4E-3</v>
      </c>
      <c r="R101" s="171">
        <f>Q101*H101</f>
        <v>0.61180000000000001</v>
      </c>
      <c r="S101" s="171">
        <v>0</v>
      </c>
      <c r="T101" s="172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73" t="s">
        <v>135</v>
      </c>
      <c r="AT101" s="173" t="s">
        <v>124</v>
      </c>
      <c r="AU101" s="173" t="s">
        <v>84</v>
      </c>
      <c r="AY101" s="14" t="s">
        <v>123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4" t="s">
        <v>84</v>
      </c>
      <c r="BK101" s="174">
        <f>ROUND(I101*H101,2)</f>
        <v>0</v>
      </c>
      <c r="BL101" s="14" t="s">
        <v>135</v>
      </c>
      <c r="BM101" s="173" t="s">
        <v>152</v>
      </c>
    </row>
    <row r="102" spans="1:65" s="11" customFormat="1" ht="25.9" customHeight="1">
      <c r="B102" s="148"/>
      <c r="C102" s="149"/>
      <c r="D102" s="150" t="s">
        <v>75</v>
      </c>
      <c r="E102" s="151" t="s">
        <v>544</v>
      </c>
      <c r="F102" s="151" t="s">
        <v>545</v>
      </c>
      <c r="G102" s="149"/>
      <c r="H102" s="149"/>
      <c r="I102" s="152"/>
      <c r="J102" s="153">
        <f>BK102</f>
        <v>0</v>
      </c>
      <c r="K102" s="149"/>
      <c r="L102" s="154"/>
      <c r="M102" s="155"/>
      <c r="N102" s="156"/>
      <c r="O102" s="156"/>
      <c r="P102" s="157">
        <f>SUM(P103:P122)</f>
        <v>0</v>
      </c>
      <c r="Q102" s="156"/>
      <c r="R102" s="157">
        <f>SUM(R103:R122)</f>
        <v>28.295269999999999</v>
      </c>
      <c r="S102" s="156"/>
      <c r="T102" s="158">
        <f>SUM(T103:T122)</f>
        <v>0</v>
      </c>
      <c r="AR102" s="159" t="s">
        <v>87</v>
      </c>
      <c r="AT102" s="160" t="s">
        <v>75</v>
      </c>
      <c r="AU102" s="160" t="s">
        <v>76</v>
      </c>
      <c r="AY102" s="159" t="s">
        <v>123</v>
      </c>
      <c r="BK102" s="161">
        <f>SUM(BK103:BK122)</f>
        <v>0</v>
      </c>
    </row>
    <row r="103" spans="1:65" s="2" customFormat="1" ht="16.5" customHeight="1">
      <c r="A103" s="31"/>
      <c r="B103" s="32"/>
      <c r="C103" s="162" t="s">
        <v>155</v>
      </c>
      <c r="D103" s="162" t="s">
        <v>124</v>
      </c>
      <c r="E103" s="163" t="s">
        <v>546</v>
      </c>
      <c r="F103" s="164" t="s">
        <v>547</v>
      </c>
      <c r="G103" s="165" t="s">
        <v>133</v>
      </c>
      <c r="H103" s="166">
        <v>351</v>
      </c>
      <c r="I103" s="167"/>
      <c r="J103" s="168">
        <f t="shared" ref="J103:J122" si="0">ROUND(I103*H103,2)</f>
        <v>0</v>
      </c>
      <c r="K103" s="164" t="s">
        <v>128</v>
      </c>
      <c r="L103" s="36"/>
      <c r="M103" s="169" t="s">
        <v>21</v>
      </c>
      <c r="N103" s="170" t="s">
        <v>47</v>
      </c>
      <c r="O103" s="61"/>
      <c r="P103" s="171">
        <f t="shared" ref="P103:P122" si="1">O103*H103</f>
        <v>0</v>
      </c>
      <c r="Q103" s="171">
        <v>1.8400000000000001E-3</v>
      </c>
      <c r="R103" s="171">
        <f t="shared" ref="R103:R122" si="2">Q103*H103</f>
        <v>0.64583999999999997</v>
      </c>
      <c r="S103" s="171">
        <v>0</v>
      </c>
      <c r="T103" s="172">
        <f t="shared" ref="T103:T122" si="3"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73" t="s">
        <v>129</v>
      </c>
      <c r="AT103" s="173" t="s">
        <v>124</v>
      </c>
      <c r="AU103" s="173" t="s">
        <v>84</v>
      </c>
      <c r="AY103" s="14" t="s">
        <v>123</v>
      </c>
      <c r="BE103" s="174">
        <f t="shared" ref="BE103:BE122" si="4">IF(N103="základní",J103,0)</f>
        <v>0</v>
      </c>
      <c r="BF103" s="174">
        <f t="shared" ref="BF103:BF122" si="5">IF(N103="snížená",J103,0)</f>
        <v>0</v>
      </c>
      <c r="BG103" s="174">
        <f t="shared" ref="BG103:BG122" si="6">IF(N103="zákl. přenesená",J103,0)</f>
        <v>0</v>
      </c>
      <c r="BH103" s="174">
        <f t="shared" ref="BH103:BH122" si="7">IF(N103="sníž. přenesená",J103,0)</f>
        <v>0</v>
      </c>
      <c r="BI103" s="174">
        <f t="shared" ref="BI103:BI122" si="8">IF(N103="nulová",J103,0)</f>
        <v>0</v>
      </c>
      <c r="BJ103" s="14" t="s">
        <v>84</v>
      </c>
      <c r="BK103" s="174">
        <f t="shared" ref="BK103:BK122" si="9">ROUND(I103*H103,2)</f>
        <v>0</v>
      </c>
      <c r="BL103" s="14" t="s">
        <v>129</v>
      </c>
      <c r="BM103" s="173" t="s">
        <v>158</v>
      </c>
    </row>
    <row r="104" spans="1:65" s="2" customFormat="1" ht="16.5" customHeight="1">
      <c r="A104" s="31"/>
      <c r="B104" s="32"/>
      <c r="C104" s="162" t="s">
        <v>145</v>
      </c>
      <c r="D104" s="162" t="s">
        <v>124</v>
      </c>
      <c r="E104" s="163" t="s">
        <v>548</v>
      </c>
      <c r="F104" s="164" t="s">
        <v>549</v>
      </c>
      <c r="G104" s="165" t="s">
        <v>133</v>
      </c>
      <c r="H104" s="166">
        <v>351</v>
      </c>
      <c r="I104" s="167"/>
      <c r="J104" s="168">
        <f t="shared" si="0"/>
        <v>0</v>
      </c>
      <c r="K104" s="164" t="s">
        <v>128</v>
      </c>
      <c r="L104" s="36"/>
      <c r="M104" s="169" t="s">
        <v>21</v>
      </c>
      <c r="N104" s="170" t="s">
        <v>47</v>
      </c>
      <c r="O104" s="61"/>
      <c r="P104" s="171">
        <f t="shared" si="1"/>
        <v>0</v>
      </c>
      <c r="Q104" s="171">
        <v>7.6000000000000004E-4</v>
      </c>
      <c r="R104" s="171">
        <f t="shared" si="2"/>
        <v>0.26676</v>
      </c>
      <c r="S104" s="171">
        <v>0</v>
      </c>
      <c r="T104" s="172">
        <f t="shared" si="3"/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3" t="s">
        <v>129</v>
      </c>
      <c r="AT104" s="173" t="s">
        <v>124</v>
      </c>
      <c r="AU104" s="173" t="s">
        <v>84</v>
      </c>
      <c r="AY104" s="14" t="s">
        <v>123</v>
      </c>
      <c r="BE104" s="174">
        <f t="shared" si="4"/>
        <v>0</v>
      </c>
      <c r="BF104" s="174">
        <f t="shared" si="5"/>
        <v>0</v>
      </c>
      <c r="BG104" s="174">
        <f t="shared" si="6"/>
        <v>0</v>
      </c>
      <c r="BH104" s="174">
        <f t="shared" si="7"/>
        <v>0</v>
      </c>
      <c r="BI104" s="174">
        <f t="shared" si="8"/>
        <v>0</v>
      </c>
      <c r="BJ104" s="14" t="s">
        <v>84</v>
      </c>
      <c r="BK104" s="174">
        <f t="shared" si="9"/>
        <v>0</v>
      </c>
      <c r="BL104" s="14" t="s">
        <v>129</v>
      </c>
      <c r="BM104" s="173" t="s">
        <v>129</v>
      </c>
    </row>
    <row r="105" spans="1:65" s="2" customFormat="1" ht="16.5" customHeight="1">
      <c r="A105" s="31"/>
      <c r="B105" s="32"/>
      <c r="C105" s="162" t="s">
        <v>161</v>
      </c>
      <c r="D105" s="162" t="s">
        <v>124</v>
      </c>
      <c r="E105" s="163" t="s">
        <v>550</v>
      </c>
      <c r="F105" s="164" t="s">
        <v>551</v>
      </c>
      <c r="G105" s="165" t="s">
        <v>133</v>
      </c>
      <c r="H105" s="166">
        <v>702</v>
      </c>
      <c r="I105" s="167"/>
      <c r="J105" s="168">
        <f t="shared" si="0"/>
        <v>0</v>
      </c>
      <c r="K105" s="164" t="s">
        <v>128</v>
      </c>
      <c r="L105" s="36"/>
      <c r="M105" s="169" t="s">
        <v>21</v>
      </c>
      <c r="N105" s="170" t="s">
        <v>47</v>
      </c>
      <c r="O105" s="61"/>
      <c r="P105" s="171">
        <f t="shared" si="1"/>
        <v>0</v>
      </c>
      <c r="Q105" s="171">
        <v>7.6000000000000004E-4</v>
      </c>
      <c r="R105" s="171">
        <f t="shared" si="2"/>
        <v>0.53351999999999999</v>
      </c>
      <c r="S105" s="171">
        <v>0</v>
      </c>
      <c r="T105" s="172">
        <f t="shared" si="3"/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73" t="s">
        <v>129</v>
      </c>
      <c r="AT105" s="173" t="s">
        <v>124</v>
      </c>
      <c r="AU105" s="173" t="s">
        <v>84</v>
      </c>
      <c r="AY105" s="14" t="s">
        <v>123</v>
      </c>
      <c r="BE105" s="174">
        <f t="shared" si="4"/>
        <v>0</v>
      </c>
      <c r="BF105" s="174">
        <f t="shared" si="5"/>
        <v>0</v>
      </c>
      <c r="BG105" s="174">
        <f t="shared" si="6"/>
        <v>0</v>
      </c>
      <c r="BH105" s="174">
        <f t="shared" si="7"/>
        <v>0</v>
      </c>
      <c r="BI105" s="174">
        <f t="shared" si="8"/>
        <v>0</v>
      </c>
      <c r="BJ105" s="14" t="s">
        <v>84</v>
      </c>
      <c r="BK105" s="174">
        <f t="shared" si="9"/>
        <v>0</v>
      </c>
      <c r="BL105" s="14" t="s">
        <v>129</v>
      </c>
      <c r="BM105" s="173" t="s">
        <v>164</v>
      </c>
    </row>
    <row r="106" spans="1:65" s="2" customFormat="1" ht="16.5" customHeight="1">
      <c r="A106" s="31"/>
      <c r="B106" s="32"/>
      <c r="C106" s="162" t="s">
        <v>149</v>
      </c>
      <c r="D106" s="162" t="s">
        <v>124</v>
      </c>
      <c r="E106" s="163" t="s">
        <v>552</v>
      </c>
      <c r="F106" s="164" t="s">
        <v>553</v>
      </c>
      <c r="G106" s="165" t="s">
        <v>141</v>
      </c>
      <c r="H106" s="166">
        <v>9</v>
      </c>
      <c r="I106" s="167"/>
      <c r="J106" s="168">
        <f t="shared" si="0"/>
        <v>0</v>
      </c>
      <c r="K106" s="164" t="s">
        <v>21</v>
      </c>
      <c r="L106" s="36"/>
      <c r="M106" s="169" t="s">
        <v>21</v>
      </c>
      <c r="N106" s="170" t="s">
        <v>47</v>
      </c>
      <c r="O106" s="61"/>
      <c r="P106" s="171">
        <f t="shared" si="1"/>
        <v>0</v>
      </c>
      <c r="Q106" s="171">
        <v>1.4999999999999999E-2</v>
      </c>
      <c r="R106" s="171">
        <f t="shared" si="2"/>
        <v>0.13500000000000001</v>
      </c>
      <c r="S106" s="171">
        <v>0</v>
      </c>
      <c r="T106" s="172">
        <f t="shared" si="3"/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73" t="s">
        <v>129</v>
      </c>
      <c r="AT106" s="173" t="s">
        <v>124</v>
      </c>
      <c r="AU106" s="173" t="s">
        <v>84</v>
      </c>
      <c r="AY106" s="14" t="s">
        <v>123</v>
      </c>
      <c r="BE106" s="174">
        <f t="shared" si="4"/>
        <v>0</v>
      </c>
      <c r="BF106" s="174">
        <f t="shared" si="5"/>
        <v>0</v>
      </c>
      <c r="BG106" s="174">
        <f t="shared" si="6"/>
        <v>0</v>
      </c>
      <c r="BH106" s="174">
        <f t="shared" si="7"/>
        <v>0</v>
      </c>
      <c r="BI106" s="174">
        <f t="shared" si="8"/>
        <v>0</v>
      </c>
      <c r="BJ106" s="14" t="s">
        <v>84</v>
      </c>
      <c r="BK106" s="174">
        <f t="shared" si="9"/>
        <v>0</v>
      </c>
      <c r="BL106" s="14" t="s">
        <v>129</v>
      </c>
      <c r="BM106" s="173" t="s">
        <v>167</v>
      </c>
    </row>
    <row r="107" spans="1:65" s="2" customFormat="1" ht="16.5" customHeight="1">
      <c r="A107" s="31"/>
      <c r="B107" s="32"/>
      <c r="C107" s="162" t="s">
        <v>168</v>
      </c>
      <c r="D107" s="162" t="s">
        <v>124</v>
      </c>
      <c r="E107" s="163" t="s">
        <v>554</v>
      </c>
      <c r="F107" s="164" t="s">
        <v>555</v>
      </c>
      <c r="G107" s="165" t="s">
        <v>141</v>
      </c>
      <c r="H107" s="166">
        <v>9</v>
      </c>
      <c r="I107" s="167"/>
      <c r="J107" s="168">
        <f t="shared" si="0"/>
        <v>0</v>
      </c>
      <c r="K107" s="164" t="s">
        <v>128</v>
      </c>
      <c r="L107" s="36"/>
      <c r="M107" s="169" t="s">
        <v>21</v>
      </c>
      <c r="N107" s="170" t="s">
        <v>47</v>
      </c>
      <c r="O107" s="61"/>
      <c r="P107" s="171">
        <f t="shared" si="1"/>
        <v>0</v>
      </c>
      <c r="Q107" s="171">
        <v>6.0000000000000001E-3</v>
      </c>
      <c r="R107" s="171">
        <f t="shared" si="2"/>
        <v>5.3999999999999999E-2</v>
      </c>
      <c r="S107" s="171">
        <v>0</v>
      </c>
      <c r="T107" s="172">
        <f t="shared" si="3"/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73" t="s">
        <v>129</v>
      </c>
      <c r="AT107" s="173" t="s">
        <v>124</v>
      </c>
      <c r="AU107" s="173" t="s">
        <v>84</v>
      </c>
      <c r="AY107" s="14" t="s">
        <v>123</v>
      </c>
      <c r="BE107" s="174">
        <f t="shared" si="4"/>
        <v>0</v>
      </c>
      <c r="BF107" s="174">
        <f t="shared" si="5"/>
        <v>0</v>
      </c>
      <c r="BG107" s="174">
        <f t="shared" si="6"/>
        <v>0</v>
      </c>
      <c r="BH107" s="174">
        <f t="shared" si="7"/>
        <v>0</v>
      </c>
      <c r="BI107" s="174">
        <f t="shared" si="8"/>
        <v>0</v>
      </c>
      <c r="BJ107" s="14" t="s">
        <v>84</v>
      </c>
      <c r="BK107" s="174">
        <f t="shared" si="9"/>
        <v>0</v>
      </c>
      <c r="BL107" s="14" t="s">
        <v>129</v>
      </c>
      <c r="BM107" s="173" t="s">
        <v>171</v>
      </c>
    </row>
    <row r="108" spans="1:65" s="2" customFormat="1" ht="24.2" customHeight="1">
      <c r="A108" s="31"/>
      <c r="B108" s="32"/>
      <c r="C108" s="162" t="s">
        <v>152</v>
      </c>
      <c r="D108" s="162" t="s">
        <v>124</v>
      </c>
      <c r="E108" s="163" t="s">
        <v>556</v>
      </c>
      <c r="F108" s="164" t="s">
        <v>557</v>
      </c>
      <c r="G108" s="165" t="s">
        <v>141</v>
      </c>
      <c r="H108" s="166">
        <v>33</v>
      </c>
      <c r="I108" s="167"/>
      <c r="J108" s="168">
        <f t="shared" si="0"/>
        <v>0</v>
      </c>
      <c r="K108" s="164" t="s">
        <v>128</v>
      </c>
      <c r="L108" s="36"/>
      <c r="M108" s="169" t="s">
        <v>21</v>
      </c>
      <c r="N108" s="170" t="s">
        <v>47</v>
      </c>
      <c r="O108" s="61"/>
      <c r="P108" s="171">
        <f t="shared" si="1"/>
        <v>0</v>
      </c>
      <c r="Q108" s="171">
        <v>1.2999999999999999E-3</v>
      </c>
      <c r="R108" s="171">
        <f t="shared" si="2"/>
        <v>4.2900000000000001E-2</v>
      </c>
      <c r="S108" s="171">
        <v>0</v>
      </c>
      <c r="T108" s="172">
        <f t="shared" si="3"/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73" t="s">
        <v>129</v>
      </c>
      <c r="AT108" s="173" t="s">
        <v>124</v>
      </c>
      <c r="AU108" s="173" t="s">
        <v>84</v>
      </c>
      <c r="AY108" s="14" t="s">
        <v>123</v>
      </c>
      <c r="BE108" s="174">
        <f t="shared" si="4"/>
        <v>0</v>
      </c>
      <c r="BF108" s="174">
        <f t="shared" si="5"/>
        <v>0</v>
      </c>
      <c r="BG108" s="174">
        <f t="shared" si="6"/>
        <v>0</v>
      </c>
      <c r="BH108" s="174">
        <f t="shared" si="7"/>
        <v>0</v>
      </c>
      <c r="BI108" s="174">
        <f t="shared" si="8"/>
        <v>0</v>
      </c>
      <c r="BJ108" s="14" t="s">
        <v>84</v>
      </c>
      <c r="BK108" s="174">
        <f t="shared" si="9"/>
        <v>0</v>
      </c>
      <c r="BL108" s="14" t="s">
        <v>129</v>
      </c>
      <c r="BM108" s="173" t="s">
        <v>174</v>
      </c>
    </row>
    <row r="109" spans="1:65" s="2" customFormat="1" ht="16.5" customHeight="1">
      <c r="A109" s="31"/>
      <c r="B109" s="32"/>
      <c r="C109" s="162" t="s">
        <v>175</v>
      </c>
      <c r="D109" s="162" t="s">
        <v>124</v>
      </c>
      <c r="E109" s="163" t="s">
        <v>558</v>
      </c>
      <c r="F109" s="164" t="s">
        <v>559</v>
      </c>
      <c r="G109" s="165" t="s">
        <v>133</v>
      </c>
      <c r="H109" s="166">
        <v>50</v>
      </c>
      <c r="I109" s="167"/>
      <c r="J109" s="168">
        <f t="shared" si="0"/>
        <v>0</v>
      </c>
      <c r="K109" s="164" t="s">
        <v>128</v>
      </c>
      <c r="L109" s="36"/>
      <c r="M109" s="169" t="s">
        <v>21</v>
      </c>
      <c r="N109" s="170" t="s">
        <v>47</v>
      </c>
      <c r="O109" s="61"/>
      <c r="P109" s="171">
        <f t="shared" si="1"/>
        <v>0</v>
      </c>
      <c r="Q109" s="171">
        <v>1.8400000000000001E-3</v>
      </c>
      <c r="R109" s="171">
        <f t="shared" si="2"/>
        <v>9.1999999999999998E-2</v>
      </c>
      <c r="S109" s="171">
        <v>0</v>
      </c>
      <c r="T109" s="172">
        <f t="shared" si="3"/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73" t="s">
        <v>129</v>
      </c>
      <c r="AT109" s="173" t="s">
        <v>124</v>
      </c>
      <c r="AU109" s="173" t="s">
        <v>84</v>
      </c>
      <c r="AY109" s="14" t="s">
        <v>123</v>
      </c>
      <c r="BE109" s="174">
        <f t="shared" si="4"/>
        <v>0</v>
      </c>
      <c r="BF109" s="174">
        <f t="shared" si="5"/>
        <v>0</v>
      </c>
      <c r="BG109" s="174">
        <f t="shared" si="6"/>
        <v>0</v>
      </c>
      <c r="BH109" s="174">
        <f t="shared" si="7"/>
        <v>0</v>
      </c>
      <c r="BI109" s="174">
        <f t="shared" si="8"/>
        <v>0</v>
      </c>
      <c r="BJ109" s="14" t="s">
        <v>84</v>
      </c>
      <c r="BK109" s="174">
        <f t="shared" si="9"/>
        <v>0</v>
      </c>
      <c r="BL109" s="14" t="s">
        <v>129</v>
      </c>
      <c r="BM109" s="173" t="s">
        <v>178</v>
      </c>
    </row>
    <row r="110" spans="1:65" s="2" customFormat="1" ht="16.5" customHeight="1">
      <c r="A110" s="31"/>
      <c r="B110" s="32"/>
      <c r="C110" s="162" t="s">
        <v>158</v>
      </c>
      <c r="D110" s="162" t="s">
        <v>124</v>
      </c>
      <c r="E110" s="163" t="s">
        <v>560</v>
      </c>
      <c r="F110" s="164" t="s">
        <v>561</v>
      </c>
      <c r="G110" s="165" t="s">
        <v>127</v>
      </c>
      <c r="H110" s="166">
        <v>1470</v>
      </c>
      <c r="I110" s="167"/>
      <c r="J110" s="168">
        <f t="shared" si="0"/>
        <v>0</v>
      </c>
      <c r="K110" s="164" t="s">
        <v>128</v>
      </c>
      <c r="L110" s="36"/>
      <c r="M110" s="169" t="s">
        <v>21</v>
      </c>
      <c r="N110" s="170" t="s">
        <v>47</v>
      </c>
      <c r="O110" s="61"/>
      <c r="P110" s="171">
        <f t="shared" si="1"/>
        <v>0</v>
      </c>
      <c r="Q110" s="171">
        <v>0</v>
      </c>
      <c r="R110" s="171">
        <f t="shared" si="2"/>
        <v>0</v>
      </c>
      <c r="S110" s="171">
        <v>0</v>
      </c>
      <c r="T110" s="172">
        <f t="shared" si="3"/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73" t="s">
        <v>129</v>
      </c>
      <c r="AT110" s="173" t="s">
        <v>124</v>
      </c>
      <c r="AU110" s="173" t="s">
        <v>84</v>
      </c>
      <c r="AY110" s="14" t="s">
        <v>123</v>
      </c>
      <c r="BE110" s="174">
        <f t="shared" si="4"/>
        <v>0</v>
      </c>
      <c r="BF110" s="174">
        <f t="shared" si="5"/>
        <v>0</v>
      </c>
      <c r="BG110" s="174">
        <f t="shared" si="6"/>
        <v>0</v>
      </c>
      <c r="BH110" s="174">
        <f t="shared" si="7"/>
        <v>0</v>
      </c>
      <c r="BI110" s="174">
        <f t="shared" si="8"/>
        <v>0</v>
      </c>
      <c r="BJ110" s="14" t="s">
        <v>84</v>
      </c>
      <c r="BK110" s="174">
        <f t="shared" si="9"/>
        <v>0</v>
      </c>
      <c r="BL110" s="14" t="s">
        <v>129</v>
      </c>
      <c r="BM110" s="173" t="s">
        <v>181</v>
      </c>
    </row>
    <row r="111" spans="1:65" s="2" customFormat="1" ht="16.5" customHeight="1">
      <c r="A111" s="31"/>
      <c r="B111" s="32"/>
      <c r="C111" s="162" t="s">
        <v>8</v>
      </c>
      <c r="D111" s="162" t="s">
        <v>124</v>
      </c>
      <c r="E111" s="163" t="s">
        <v>562</v>
      </c>
      <c r="F111" s="164" t="s">
        <v>563</v>
      </c>
      <c r="G111" s="165" t="s">
        <v>127</v>
      </c>
      <c r="H111" s="166">
        <v>1645.5</v>
      </c>
      <c r="I111" s="167"/>
      <c r="J111" s="168">
        <f t="shared" si="0"/>
        <v>0</v>
      </c>
      <c r="K111" s="164" t="s">
        <v>128</v>
      </c>
      <c r="L111" s="36"/>
      <c r="M111" s="169" t="s">
        <v>21</v>
      </c>
      <c r="N111" s="170" t="s">
        <v>47</v>
      </c>
      <c r="O111" s="61"/>
      <c r="P111" s="171">
        <f t="shared" si="1"/>
        <v>0</v>
      </c>
      <c r="Q111" s="171">
        <v>3.5E-4</v>
      </c>
      <c r="R111" s="171">
        <f t="shared" si="2"/>
        <v>0.57592500000000002</v>
      </c>
      <c r="S111" s="171">
        <v>0</v>
      </c>
      <c r="T111" s="172">
        <f t="shared" si="3"/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73" t="s">
        <v>129</v>
      </c>
      <c r="AT111" s="173" t="s">
        <v>124</v>
      </c>
      <c r="AU111" s="173" t="s">
        <v>84</v>
      </c>
      <c r="AY111" s="14" t="s">
        <v>123</v>
      </c>
      <c r="BE111" s="174">
        <f t="shared" si="4"/>
        <v>0</v>
      </c>
      <c r="BF111" s="174">
        <f t="shared" si="5"/>
        <v>0</v>
      </c>
      <c r="BG111" s="174">
        <f t="shared" si="6"/>
        <v>0</v>
      </c>
      <c r="BH111" s="174">
        <f t="shared" si="7"/>
        <v>0</v>
      </c>
      <c r="BI111" s="174">
        <f t="shared" si="8"/>
        <v>0</v>
      </c>
      <c r="BJ111" s="14" t="s">
        <v>84</v>
      </c>
      <c r="BK111" s="174">
        <f t="shared" si="9"/>
        <v>0</v>
      </c>
      <c r="BL111" s="14" t="s">
        <v>129</v>
      </c>
      <c r="BM111" s="173" t="s">
        <v>184</v>
      </c>
    </row>
    <row r="112" spans="1:65" s="2" customFormat="1" ht="16.5" customHeight="1">
      <c r="A112" s="31"/>
      <c r="B112" s="32"/>
      <c r="C112" s="162" t="s">
        <v>129</v>
      </c>
      <c r="D112" s="162" t="s">
        <v>124</v>
      </c>
      <c r="E112" s="163" t="s">
        <v>564</v>
      </c>
      <c r="F112" s="164" t="s">
        <v>565</v>
      </c>
      <c r="G112" s="165" t="s">
        <v>127</v>
      </c>
      <c r="H112" s="166">
        <v>1892.25</v>
      </c>
      <c r="I112" s="167"/>
      <c r="J112" s="168">
        <f t="shared" si="0"/>
        <v>0</v>
      </c>
      <c r="K112" s="164" t="s">
        <v>128</v>
      </c>
      <c r="L112" s="36"/>
      <c r="M112" s="169" t="s">
        <v>21</v>
      </c>
      <c r="N112" s="170" t="s">
        <v>47</v>
      </c>
      <c r="O112" s="61"/>
      <c r="P112" s="171">
        <f t="shared" si="1"/>
        <v>0</v>
      </c>
      <c r="Q112" s="171">
        <v>4.4999999999999997E-3</v>
      </c>
      <c r="R112" s="171">
        <f t="shared" si="2"/>
        <v>8.5151249999999994</v>
      </c>
      <c r="S112" s="171">
        <v>0</v>
      </c>
      <c r="T112" s="172">
        <f t="shared" si="3"/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73" t="s">
        <v>129</v>
      </c>
      <c r="AT112" s="173" t="s">
        <v>124</v>
      </c>
      <c r="AU112" s="173" t="s">
        <v>84</v>
      </c>
      <c r="AY112" s="14" t="s">
        <v>123</v>
      </c>
      <c r="BE112" s="174">
        <f t="shared" si="4"/>
        <v>0</v>
      </c>
      <c r="BF112" s="174">
        <f t="shared" si="5"/>
        <v>0</v>
      </c>
      <c r="BG112" s="174">
        <f t="shared" si="6"/>
        <v>0</v>
      </c>
      <c r="BH112" s="174">
        <f t="shared" si="7"/>
        <v>0</v>
      </c>
      <c r="BI112" s="174">
        <f t="shared" si="8"/>
        <v>0</v>
      </c>
      <c r="BJ112" s="14" t="s">
        <v>84</v>
      </c>
      <c r="BK112" s="174">
        <f t="shared" si="9"/>
        <v>0</v>
      </c>
      <c r="BL112" s="14" t="s">
        <v>129</v>
      </c>
      <c r="BM112" s="173" t="s">
        <v>134</v>
      </c>
    </row>
    <row r="113" spans="1:65" s="2" customFormat="1" ht="16.5" customHeight="1">
      <c r="A113" s="31"/>
      <c r="B113" s="32"/>
      <c r="C113" s="162" t="s">
        <v>187</v>
      </c>
      <c r="D113" s="162" t="s">
        <v>124</v>
      </c>
      <c r="E113" s="163" t="s">
        <v>566</v>
      </c>
      <c r="F113" s="164" t="s">
        <v>567</v>
      </c>
      <c r="G113" s="165" t="s">
        <v>127</v>
      </c>
      <c r="H113" s="166">
        <v>1470</v>
      </c>
      <c r="I113" s="167"/>
      <c r="J113" s="168">
        <f t="shared" si="0"/>
        <v>0</v>
      </c>
      <c r="K113" s="164" t="s">
        <v>128</v>
      </c>
      <c r="L113" s="36"/>
      <c r="M113" s="169" t="s">
        <v>21</v>
      </c>
      <c r="N113" s="170" t="s">
        <v>47</v>
      </c>
      <c r="O113" s="61"/>
      <c r="P113" s="171">
        <f t="shared" si="1"/>
        <v>0</v>
      </c>
      <c r="Q113" s="171">
        <v>1.0000000000000001E-5</v>
      </c>
      <c r="R113" s="171">
        <f t="shared" si="2"/>
        <v>1.4700000000000001E-2</v>
      </c>
      <c r="S113" s="171">
        <v>0</v>
      </c>
      <c r="T113" s="172">
        <f t="shared" si="3"/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73" t="s">
        <v>129</v>
      </c>
      <c r="AT113" s="173" t="s">
        <v>124</v>
      </c>
      <c r="AU113" s="173" t="s">
        <v>84</v>
      </c>
      <c r="AY113" s="14" t="s">
        <v>123</v>
      </c>
      <c r="BE113" s="174">
        <f t="shared" si="4"/>
        <v>0</v>
      </c>
      <c r="BF113" s="174">
        <f t="shared" si="5"/>
        <v>0</v>
      </c>
      <c r="BG113" s="174">
        <f t="shared" si="6"/>
        <v>0</v>
      </c>
      <c r="BH113" s="174">
        <f t="shared" si="7"/>
        <v>0</v>
      </c>
      <c r="BI113" s="174">
        <f t="shared" si="8"/>
        <v>0</v>
      </c>
      <c r="BJ113" s="14" t="s">
        <v>84</v>
      </c>
      <c r="BK113" s="174">
        <f t="shared" si="9"/>
        <v>0</v>
      </c>
      <c r="BL113" s="14" t="s">
        <v>129</v>
      </c>
      <c r="BM113" s="173" t="s">
        <v>190</v>
      </c>
    </row>
    <row r="114" spans="1:65" s="2" customFormat="1" ht="16.5" customHeight="1">
      <c r="A114" s="31"/>
      <c r="B114" s="32"/>
      <c r="C114" s="162" t="s">
        <v>164</v>
      </c>
      <c r="D114" s="162" t="s">
        <v>124</v>
      </c>
      <c r="E114" s="163" t="s">
        <v>568</v>
      </c>
      <c r="F114" s="164" t="s">
        <v>569</v>
      </c>
      <c r="G114" s="165" t="s">
        <v>127</v>
      </c>
      <c r="H114" s="166">
        <v>1690.5</v>
      </c>
      <c r="I114" s="167"/>
      <c r="J114" s="168">
        <f t="shared" si="0"/>
        <v>0</v>
      </c>
      <c r="K114" s="164" t="s">
        <v>128</v>
      </c>
      <c r="L114" s="36"/>
      <c r="M114" s="169" t="s">
        <v>21</v>
      </c>
      <c r="N114" s="170" t="s">
        <v>47</v>
      </c>
      <c r="O114" s="61"/>
      <c r="P114" s="171">
        <f t="shared" si="1"/>
        <v>0</v>
      </c>
      <c r="Q114" s="171">
        <v>5.4999999999999997E-3</v>
      </c>
      <c r="R114" s="171">
        <f t="shared" si="2"/>
        <v>9.2977499999999988</v>
      </c>
      <c r="S114" s="171">
        <v>0</v>
      </c>
      <c r="T114" s="172">
        <f t="shared" si="3"/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73" t="s">
        <v>129</v>
      </c>
      <c r="AT114" s="173" t="s">
        <v>124</v>
      </c>
      <c r="AU114" s="173" t="s">
        <v>84</v>
      </c>
      <c r="AY114" s="14" t="s">
        <v>123</v>
      </c>
      <c r="BE114" s="174">
        <f t="shared" si="4"/>
        <v>0</v>
      </c>
      <c r="BF114" s="174">
        <f t="shared" si="5"/>
        <v>0</v>
      </c>
      <c r="BG114" s="174">
        <f t="shared" si="6"/>
        <v>0</v>
      </c>
      <c r="BH114" s="174">
        <f t="shared" si="7"/>
        <v>0</v>
      </c>
      <c r="BI114" s="174">
        <f t="shared" si="8"/>
        <v>0</v>
      </c>
      <c r="BJ114" s="14" t="s">
        <v>84</v>
      </c>
      <c r="BK114" s="174">
        <f t="shared" si="9"/>
        <v>0</v>
      </c>
      <c r="BL114" s="14" t="s">
        <v>129</v>
      </c>
      <c r="BM114" s="173" t="s">
        <v>193</v>
      </c>
    </row>
    <row r="115" spans="1:65" s="2" customFormat="1" ht="16.5" customHeight="1">
      <c r="A115" s="31"/>
      <c r="B115" s="32"/>
      <c r="C115" s="162" t="s">
        <v>194</v>
      </c>
      <c r="D115" s="162" t="s">
        <v>124</v>
      </c>
      <c r="E115" s="163" t="s">
        <v>570</v>
      </c>
      <c r="F115" s="164" t="s">
        <v>571</v>
      </c>
      <c r="G115" s="165" t="s">
        <v>127</v>
      </c>
      <c r="H115" s="166">
        <v>2940</v>
      </c>
      <c r="I115" s="167"/>
      <c r="J115" s="168">
        <f t="shared" si="0"/>
        <v>0</v>
      </c>
      <c r="K115" s="164" t="s">
        <v>128</v>
      </c>
      <c r="L115" s="36"/>
      <c r="M115" s="169" t="s">
        <v>21</v>
      </c>
      <c r="N115" s="170" t="s">
        <v>47</v>
      </c>
      <c r="O115" s="61"/>
      <c r="P115" s="171">
        <f t="shared" si="1"/>
        <v>0</v>
      </c>
      <c r="Q115" s="171">
        <v>0</v>
      </c>
      <c r="R115" s="171">
        <f t="shared" si="2"/>
        <v>0</v>
      </c>
      <c r="S115" s="171">
        <v>0</v>
      </c>
      <c r="T115" s="172">
        <f t="shared" si="3"/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73" t="s">
        <v>129</v>
      </c>
      <c r="AT115" s="173" t="s">
        <v>124</v>
      </c>
      <c r="AU115" s="173" t="s">
        <v>84</v>
      </c>
      <c r="AY115" s="14" t="s">
        <v>123</v>
      </c>
      <c r="BE115" s="174">
        <f t="shared" si="4"/>
        <v>0</v>
      </c>
      <c r="BF115" s="174">
        <f t="shared" si="5"/>
        <v>0</v>
      </c>
      <c r="BG115" s="174">
        <f t="shared" si="6"/>
        <v>0</v>
      </c>
      <c r="BH115" s="174">
        <f t="shared" si="7"/>
        <v>0</v>
      </c>
      <c r="BI115" s="174">
        <f t="shared" si="8"/>
        <v>0</v>
      </c>
      <c r="BJ115" s="14" t="s">
        <v>84</v>
      </c>
      <c r="BK115" s="174">
        <f t="shared" si="9"/>
        <v>0</v>
      </c>
      <c r="BL115" s="14" t="s">
        <v>129</v>
      </c>
      <c r="BM115" s="173" t="s">
        <v>197</v>
      </c>
    </row>
    <row r="116" spans="1:65" s="2" customFormat="1" ht="21.75" customHeight="1">
      <c r="A116" s="31"/>
      <c r="B116" s="32"/>
      <c r="C116" s="162" t="s">
        <v>167</v>
      </c>
      <c r="D116" s="162" t="s">
        <v>124</v>
      </c>
      <c r="E116" s="163" t="s">
        <v>572</v>
      </c>
      <c r="F116" s="164" t="s">
        <v>573</v>
      </c>
      <c r="G116" s="165" t="s">
        <v>127</v>
      </c>
      <c r="H116" s="166">
        <v>1690.5</v>
      </c>
      <c r="I116" s="167"/>
      <c r="J116" s="168">
        <f t="shared" si="0"/>
        <v>0</v>
      </c>
      <c r="K116" s="164" t="s">
        <v>128</v>
      </c>
      <c r="L116" s="36"/>
      <c r="M116" s="169" t="s">
        <v>21</v>
      </c>
      <c r="N116" s="170" t="s">
        <v>47</v>
      </c>
      <c r="O116" s="61"/>
      <c r="P116" s="171">
        <f t="shared" si="1"/>
        <v>0</v>
      </c>
      <c r="Q116" s="171">
        <v>2.9999999999999997E-4</v>
      </c>
      <c r="R116" s="171">
        <f t="shared" si="2"/>
        <v>0.50714999999999999</v>
      </c>
      <c r="S116" s="171">
        <v>0</v>
      </c>
      <c r="T116" s="172">
        <f t="shared" si="3"/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73" t="s">
        <v>129</v>
      </c>
      <c r="AT116" s="173" t="s">
        <v>124</v>
      </c>
      <c r="AU116" s="173" t="s">
        <v>84</v>
      </c>
      <c r="AY116" s="14" t="s">
        <v>123</v>
      </c>
      <c r="BE116" s="174">
        <f t="shared" si="4"/>
        <v>0</v>
      </c>
      <c r="BF116" s="174">
        <f t="shared" si="5"/>
        <v>0</v>
      </c>
      <c r="BG116" s="174">
        <f t="shared" si="6"/>
        <v>0</v>
      </c>
      <c r="BH116" s="174">
        <f t="shared" si="7"/>
        <v>0</v>
      </c>
      <c r="BI116" s="174">
        <f t="shared" si="8"/>
        <v>0</v>
      </c>
      <c r="BJ116" s="14" t="s">
        <v>84</v>
      </c>
      <c r="BK116" s="174">
        <f t="shared" si="9"/>
        <v>0</v>
      </c>
      <c r="BL116" s="14" t="s">
        <v>129</v>
      </c>
      <c r="BM116" s="173" t="s">
        <v>200</v>
      </c>
    </row>
    <row r="117" spans="1:65" s="2" customFormat="1" ht="21.75" customHeight="1">
      <c r="A117" s="31"/>
      <c r="B117" s="32"/>
      <c r="C117" s="162" t="s">
        <v>7</v>
      </c>
      <c r="D117" s="162" t="s">
        <v>124</v>
      </c>
      <c r="E117" s="163" t="s">
        <v>574</v>
      </c>
      <c r="F117" s="164" t="s">
        <v>575</v>
      </c>
      <c r="G117" s="165" t="s">
        <v>127</v>
      </c>
      <c r="H117" s="166">
        <v>1690.5</v>
      </c>
      <c r="I117" s="167"/>
      <c r="J117" s="168">
        <f t="shared" si="0"/>
        <v>0</v>
      </c>
      <c r="K117" s="164" t="s">
        <v>128</v>
      </c>
      <c r="L117" s="36"/>
      <c r="M117" s="169" t="s">
        <v>21</v>
      </c>
      <c r="N117" s="170" t="s">
        <v>47</v>
      </c>
      <c r="O117" s="61"/>
      <c r="P117" s="171">
        <f t="shared" si="1"/>
        <v>0</v>
      </c>
      <c r="Q117" s="171">
        <v>2.0000000000000001E-4</v>
      </c>
      <c r="R117" s="171">
        <f t="shared" si="2"/>
        <v>0.33810000000000001</v>
      </c>
      <c r="S117" s="171">
        <v>0</v>
      </c>
      <c r="T117" s="172">
        <f t="shared" si="3"/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73" t="s">
        <v>129</v>
      </c>
      <c r="AT117" s="173" t="s">
        <v>124</v>
      </c>
      <c r="AU117" s="173" t="s">
        <v>84</v>
      </c>
      <c r="AY117" s="14" t="s">
        <v>123</v>
      </c>
      <c r="BE117" s="174">
        <f t="shared" si="4"/>
        <v>0</v>
      </c>
      <c r="BF117" s="174">
        <f t="shared" si="5"/>
        <v>0</v>
      </c>
      <c r="BG117" s="174">
        <f t="shared" si="6"/>
        <v>0</v>
      </c>
      <c r="BH117" s="174">
        <f t="shared" si="7"/>
        <v>0</v>
      </c>
      <c r="BI117" s="174">
        <f t="shared" si="8"/>
        <v>0</v>
      </c>
      <c r="BJ117" s="14" t="s">
        <v>84</v>
      </c>
      <c r="BK117" s="174">
        <f t="shared" si="9"/>
        <v>0</v>
      </c>
      <c r="BL117" s="14" t="s">
        <v>129</v>
      </c>
      <c r="BM117" s="173" t="s">
        <v>203</v>
      </c>
    </row>
    <row r="118" spans="1:65" s="2" customFormat="1" ht="16.5" customHeight="1">
      <c r="A118" s="31"/>
      <c r="B118" s="32"/>
      <c r="C118" s="162" t="s">
        <v>171</v>
      </c>
      <c r="D118" s="162" t="s">
        <v>124</v>
      </c>
      <c r="E118" s="163" t="s">
        <v>576</v>
      </c>
      <c r="F118" s="164" t="s">
        <v>577</v>
      </c>
      <c r="G118" s="165" t="s">
        <v>127</v>
      </c>
      <c r="H118" s="166">
        <v>1470</v>
      </c>
      <c r="I118" s="167"/>
      <c r="J118" s="168">
        <f t="shared" si="0"/>
        <v>0</v>
      </c>
      <c r="K118" s="164" t="s">
        <v>128</v>
      </c>
      <c r="L118" s="36"/>
      <c r="M118" s="169" t="s">
        <v>21</v>
      </c>
      <c r="N118" s="170" t="s">
        <v>47</v>
      </c>
      <c r="O118" s="61"/>
      <c r="P118" s="171">
        <f t="shared" si="1"/>
        <v>0</v>
      </c>
      <c r="Q118" s="171">
        <v>0</v>
      </c>
      <c r="R118" s="171">
        <f t="shared" si="2"/>
        <v>0</v>
      </c>
      <c r="S118" s="171">
        <v>0</v>
      </c>
      <c r="T118" s="172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73" t="s">
        <v>129</v>
      </c>
      <c r="AT118" s="173" t="s">
        <v>124</v>
      </c>
      <c r="AU118" s="173" t="s">
        <v>84</v>
      </c>
      <c r="AY118" s="14" t="s">
        <v>123</v>
      </c>
      <c r="BE118" s="174">
        <f t="shared" si="4"/>
        <v>0</v>
      </c>
      <c r="BF118" s="174">
        <f t="shared" si="5"/>
        <v>0</v>
      </c>
      <c r="BG118" s="174">
        <f t="shared" si="6"/>
        <v>0</v>
      </c>
      <c r="BH118" s="174">
        <f t="shared" si="7"/>
        <v>0</v>
      </c>
      <c r="BI118" s="174">
        <f t="shared" si="8"/>
        <v>0</v>
      </c>
      <c r="BJ118" s="14" t="s">
        <v>84</v>
      </c>
      <c r="BK118" s="174">
        <f t="shared" si="9"/>
        <v>0</v>
      </c>
      <c r="BL118" s="14" t="s">
        <v>129</v>
      </c>
      <c r="BM118" s="173" t="s">
        <v>206</v>
      </c>
    </row>
    <row r="119" spans="1:65" s="2" customFormat="1" ht="24.2" customHeight="1">
      <c r="A119" s="31"/>
      <c r="B119" s="32"/>
      <c r="C119" s="162" t="s">
        <v>207</v>
      </c>
      <c r="D119" s="162" t="s">
        <v>124</v>
      </c>
      <c r="E119" s="163" t="s">
        <v>578</v>
      </c>
      <c r="F119" s="164" t="s">
        <v>579</v>
      </c>
      <c r="G119" s="165" t="s">
        <v>127</v>
      </c>
      <c r="H119" s="166">
        <v>1690.5</v>
      </c>
      <c r="I119" s="167"/>
      <c r="J119" s="168">
        <f t="shared" si="0"/>
        <v>0</v>
      </c>
      <c r="K119" s="164" t="s">
        <v>128</v>
      </c>
      <c r="L119" s="36"/>
      <c r="M119" s="169" t="s">
        <v>21</v>
      </c>
      <c r="N119" s="170" t="s">
        <v>47</v>
      </c>
      <c r="O119" s="61"/>
      <c r="P119" s="171">
        <f t="shared" si="1"/>
        <v>0</v>
      </c>
      <c r="Q119" s="171">
        <v>1E-3</v>
      </c>
      <c r="R119" s="171">
        <f t="shared" si="2"/>
        <v>1.6905000000000001</v>
      </c>
      <c r="S119" s="171">
        <v>0</v>
      </c>
      <c r="T119" s="172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73" t="s">
        <v>129</v>
      </c>
      <c r="AT119" s="173" t="s">
        <v>124</v>
      </c>
      <c r="AU119" s="173" t="s">
        <v>84</v>
      </c>
      <c r="AY119" s="14" t="s">
        <v>123</v>
      </c>
      <c r="BE119" s="174">
        <f t="shared" si="4"/>
        <v>0</v>
      </c>
      <c r="BF119" s="174">
        <f t="shared" si="5"/>
        <v>0</v>
      </c>
      <c r="BG119" s="174">
        <f t="shared" si="6"/>
        <v>0</v>
      </c>
      <c r="BH119" s="174">
        <f t="shared" si="7"/>
        <v>0</v>
      </c>
      <c r="BI119" s="174">
        <f t="shared" si="8"/>
        <v>0</v>
      </c>
      <c r="BJ119" s="14" t="s">
        <v>84</v>
      </c>
      <c r="BK119" s="174">
        <f t="shared" si="9"/>
        <v>0</v>
      </c>
      <c r="BL119" s="14" t="s">
        <v>129</v>
      </c>
      <c r="BM119" s="173" t="s">
        <v>210</v>
      </c>
    </row>
    <row r="120" spans="1:65" s="2" customFormat="1" ht="16.5" customHeight="1">
      <c r="A120" s="31"/>
      <c r="B120" s="32"/>
      <c r="C120" s="162" t="s">
        <v>174</v>
      </c>
      <c r="D120" s="162" t="s">
        <v>124</v>
      </c>
      <c r="E120" s="163" t="s">
        <v>580</v>
      </c>
      <c r="F120" s="164" t="s">
        <v>581</v>
      </c>
      <c r="G120" s="165" t="s">
        <v>127</v>
      </c>
      <c r="H120" s="166">
        <v>1470</v>
      </c>
      <c r="I120" s="167"/>
      <c r="J120" s="168">
        <f t="shared" si="0"/>
        <v>0</v>
      </c>
      <c r="K120" s="164" t="s">
        <v>21</v>
      </c>
      <c r="L120" s="36"/>
      <c r="M120" s="169" t="s">
        <v>21</v>
      </c>
      <c r="N120" s="170" t="s">
        <v>47</v>
      </c>
      <c r="O120" s="61"/>
      <c r="P120" s="171">
        <f t="shared" si="1"/>
        <v>0</v>
      </c>
      <c r="Q120" s="171">
        <v>0</v>
      </c>
      <c r="R120" s="171">
        <f t="shared" si="2"/>
        <v>0</v>
      </c>
      <c r="S120" s="171">
        <v>0</v>
      </c>
      <c r="T120" s="172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73" t="s">
        <v>129</v>
      </c>
      <c r="AT120" s="173" t="s">
        <v>124</v>
      </c>
      <c r="AU120" s="173" t="s">
        <v>84</v>
      </c>
      <c r="AY120" s="14" t="s">
        <v>123</v>
      </c>
      <c r="BE120" s="174">
        <f t="shared" si="4"/>
        <v>0</v>
      </c>
      <c r="BF120" s="174">
        <f t="shared" si="5"/>
        <v>0</v>
      </c>
      <c r="BG120" s="174">
        <f t="shared" si="6"/>
        <v>0</v>
      </c>
      <c r="BH120" s="174">
        <f t="shared" si="7"/>
        <v>0</v>
      </c>
      <c r="BI120" s="174">
        <f t="shared" si="8"/>
        <v>0</v>
      </c>
      <c r="BJ120" s="14" t="s">
        <v>84</v>
      </c>
      <c r="BK120" s="174">
        <f t="shared" si="9"/>
        <v>0</v>
      </c>
      <c r="BL120" s="14" t="s">
        <v>129</v>
      </c>
      <c r="BM120" s="173" t="s">
        <v>213</v>
      </c>
    </row>
    <row r="121" spans="1:65" s="2" customFormat="1" ht="16.5" customHeight="1">
      <c r="A121" s="31"/>
      <c r="B121" s="32"/>
      <c r="C121" s="162" t="s">
        <v>214</v>
      </c>
      <c r="D121" s="162" t="s">
        <v>124</v>
      </c>
      <c r="E121" s="163" t="s">
        <v>582</v>
      </c>
      <c r="F121" s="164" t="s">
        <v>583</v>
      </c>
      <c r="G121" s="165" t="s">
        <v>127</v>
      </c>
      <c r="H121" s="166">
        <v>1543.5</v>
      </c>
      <c r="I121" s="167"/>
      <c r="J121" s="168">
        <f t="shared" si="0"/>
        <v>0</v>
      </c>
      <c r="K121" s="164" t="s">
        <v>128</v>
      </c>
      <c r="L121" s="36"/>
      <c r="M121" s="169" t="s">
        <v>21</v>
      </c>
      <c r="N121" s="170" t="s">
        <v>47</v>
      </c>
      <c r="O121" s="61"/>
      <c r="P121" s="171">
        <f t="shared" si="1"/>
        <v>0</v>
      </c>
      <c r="Q121" s="171">
        <v>1E-3</v>
      </c>
      <c r="R121" s="171">
        <f t="shared" si="2"/>
        <v>1.5435000000000001</v>
      </c>
      <c r="S121" s="171">
        <v>0</v>
      </c>
      <c r="T121" s="172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73" t="s">
        <v>129</v>
      </c>
      <c r="AT121" s="173" t="s">
        <v>124</v>
      </c>
      <c r="AU121" s="173" t="s">
        <v>84</v>
      </c>
      <c r="AY121" s="14" t="s">
        <v>123</v>
      </c>
      <c r="BE121" s="174">
        <f t="shared" si="4"/>
        <v>0</v>
      </c>
      <c r="BF121" s="174">
        <f t="shared" si="5"/>
        <v>0</v>
      </c>
      <c r="BG121" s="174">
        <f t="shared" si="6"/>
        <v>0</v>
      </c>
      <c r="BH121" s="174">
        <f t="shared" si="7"/>
        <v>0</v>
      </c>
      <c r="BI121" s="174">
        <f t="shared" si="8"/>
        <v>0</v>
      </c>
      <c r="BJ121" s="14" t="s">
        <v>84</v>
      </c>
      <c r="BK121" s="174">
        <f t="shared" si="9"/>
        <v>0</v>
      </c>
      <c r="BL121" s="14" t="s">
        <v>129</v>
      </c>
      <c r="BM121" s="173" t="s">
        <v>217</v>
      </c>
    </row>
    <row r="122" spans="1:65" s="2" customFormat="1" ht="16.5" customHeight="1">
      <c r="A122" s="31"/>
      <c r="B122" s="32"/>
      <c r="C122" s="162" t="s">
        <v>178</v>
      </c>
      <c r="D122" s="162" t="s">
        <v>124</v>
      </c>
      <c r="E122" s="163" t="s">
        <v>584</v>
      </c>
      <c r="F122" s="164" t="s">
        <v>585</v>
      </c>
      <c r="G122" s="165" t="s">
        <v>535</v>
      </c>
      <c r="H122" s="166">
        <v>161.69999999999999</v>
      </c>
      <c r="I122" s="167"/>
      <c r="J122" s="168">
        <f t="shared" si="0"/>
        <v>0</v>
      </c>
      <c r="K122" s="164" t="s">
        <v>128</v>
      </c>
      <c r="L122" s="36"/>
      <c r="M122" s="169" t="s">
        <v>21</v>
      </c>
      <c r="N122" s="170" t="s">
        <v>47</v>
      </c>
      <c r="O122" s="61"/>
      <c r="P122" s="171">
        <f t="shared" si="1"/>
        <v>0</v>
      </c>
      <c r="Q122" s="171">
        <v>2.5000000000000001E-2</v>
      </c>
      <c r="R122" s="171">
        <f t="shared" si="2"/>
        <v>4.0424999999999995</v>
      </c>
      <c r="S122" s="171">
        <v>0</v>
      </c>
      <c r="T122" s="172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73" t="s">
        <v>129</v>
      </c>
      <c r="AT122" s="173" t="s">
        <v>124</v>
      </c>
      <c r="AU122" s="173" t="s">
        <v>84</v>
      </c>
      <c r="AY122" s="14" t="s">
        <v>123</v>
      </c>
      <c r="BE122" s="174">
        <f t="shared" si="4"/>
        <v>0</v>
      </c>
      <c r="BF122" s="174">
        <f t="shared" si="5"/>
        <v>0</v>
      </c>
      <c r="BG122" s="174">
        <f t="shared" si="6"/>
        <v>0</v>
      </c>
      <c r="BH122" s="174">
        <f t="shared" si="7"/>
        <v>0</v>
      </c>
      <c r="BI122" s="174">
        <f t="shared" si="8"/>
        <v>0</v>
      </c>
      <c r="BJ122" s="14" t="s">
        <v>84</v>
      </c>
      <c r="BK122" s="174">
        <f t="shared" si="9"/>
        <v>0</v>
      </c>
      <c r="BL122" s="14" t="s">
        <v>129</v>
      </c>
      <c r="BM122" s="173" t="s">
        <v>220</v>
      </c>
    </row>
    <row r="123" spans="1:65" s="11" customFormat="1" ht="25.9" customHeight="1">
      <c r="B123" s="148"/>
      <c r="C123" s="149"/>
      <c r="D123" s="150" t="s">
        <v>75</v>
      </c>
      <c r="E123" s="151" t="s">
        <v>121</v>
      </c>
      <c r="F123" s="151" t="s">
        <v>122</v>
      </c>
      <c r="G123" s="149"/>
      <c r="H123" s="149"/>
      <c r="I123" s="152"/>
      <c r="J123" s="153">
        <f>BK123</f>
        <v>0</v>
      </c>
      <c r="K123" s="149"/>
      <c r="L123" s="154"/>
      <c r="M123" s="155"/>
      <c r="N123" s="156"/>
      <c r="O123" s="156"/>
      <c r="P123" s="157">
        <f>SUM(P124:P136)</f>
        <v>0</v>
      </c>
      <c r="Q123" s="156"/>
      <c r="R123" s="157">
        <f>SUM(R124:R136)</f>
        <v>10.79246</v>
      </c>
      <c r="S123" s="156"/>
      <c r="T123" s="158">
        <f>SUM(T124:T136)</f>
        <v>0</v>
      </c>
      <c r="AR123" s="159" t="s">
        <v>87</v>
      </c>
      <c r="AT123" s="160" t="s">
        <v>75</v>
      </c>
      <c r="AU123" s="160" t="s">
        <v>76</v>
      </c>
      <c r="AY123" s="159" t="s">
        <v>123</v>
      </c>
      <c r="BK123" s="161">
        <f>SUM(BK124:BK136)</f>
        <v>0</v>
      </c>
    </row>
    <row r="124" spans="1:65" s="2" customFormat="1" ht="16.5" customHeight="1">
      <c r="A124" s="31"/>
      <c r="B124" s="32"/>
      <c r="C124" s="162" t="s">
        <v>221</v>
      </c>
      <c r="D124" s="162" t="s">
        <v>124</v>
      </c>
      <c r="E124" s="163" t="s">
        <v>586</v>
      </c>
      <c r="F124" s="164" t="s">
        <v>587</v>
      </c>
      <c r="G124" s="165" t="s">
        <v>127</v>
      </c>
      <c r="H124" s="166">
        <v>120.3</v>
      </c>
      <c r="I124" s="167"/>
      <c r="J124" s="168">
        <f t="shared" ref="J124:J136" si="10">ROUND(I124*H124,2)</f>
        <v>0</v>
      </c>
      <c r="K124" s="164" t="s">
        <v>128</v>
      </c>
      <c r="L124" s="36"/>
      <c r="M124" s="169" t="s">
        <v>21</v>
      </c>
      <c r="N124" s="170" t="s">
        <v>47</v>
      </c>
      <c r="O124" s="61"/>
      <c r="P124" s="171">
        <f t="shared" ref="P124:P136" si="11">O124*H124</f>
        <v>0</v>
      </c>
      <c r="Q124" s="171">
        <v>0</v>
      </c>
      <c r="R124" s="171">
        <f t="shared" ref="R124:R136" si="12">Q124*H124</f>
        <v>0</v>
      </c>
      <c r="S124" s="171">
        <v>0</v>
      </c>
      <c r="T124" s="172">
        <f t="shared" ref="T124:T136" si="1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3" t="s">
        <v>129</v>
      </c>
      <c r="AT124" s="173" t="s">
        <v>124</v>
      </c>
      <c r="AU124" s="173" t="s">
        <v>84</v>
      </c>
      <c r="AY124" s="14" t="s">
        <v>123</v>
      </c>
      <c r="BE124" s="174">
        <f t="shared" ref="BE124:BE136" si="14">IF(N124="základní",J124,0)</f>
        <v>0</v>
      </c>
      <c r="BF124" s="174">
        <f t="shared" ref="BF124:BF136" si="15">IF(N124="snížená",J124,0)</f>
        <v>0</v>
      </c>
      <c r="BG124" s="174">
        <f t="shared" ref="BG124:BG136" si="16">IF(N124="zákl. přenesená",J124,0)</f>
        <v>0</v>
      </c>
      <c r="BH124" s="174">
        <f t="shared" ref="BH124:BH136" si="17">IF(N124="sníž. přenesená",J124,0)</f>
        <v>0</v>
      </c>
      <c r="BI124" s="174">
        <f t="shared" ref="BI124:BI136" si="18">IF(N124="nulová",J124,0)</f>
        <v>0</v>
      </c>
      <c r="BJ124" s="14" t="s">
        <v>84</v>
      </c>
      <c r="BK124" s="174">
        <f t="shared" ref="BK124:BK136" si="19">ROUND(I124*H124,2)</f>
        <v>0</v>
      </c>
      <c r="BL124" s="14" t="s">
        <v>129</v>
      </c>
      <c r="BM124" s="173" t="s">
        <v>224</v>
      </c>
    </row>
    <row r="125" spans="1:65" s="2" customFormat="1" ht="16.5" customHeight="1">
      <c r="A125" s="31"/>
      <c r="B125" s="32"/>
      <c r="C125" s="162" t="s">
        <v>181</v>
      </c>
      <c r="D125" s="162" t="s">
        <v>124</v>
      </c>
      <c r="E125" s="163" t="s">
        <v>588</v>
      </c>
      <c r="F125" s="164" t="s">
        <v>589</v>
      </c>
      <c r="G125" s="165" t="s">
        <v>535</v>
      </c>
      <c r="H125" s="166">
        <v>13.835000000000001</v>
      </c>
      <c r="I125" s="167"/>
      <c r="J125" s="168">
        <f t="shared" si="10"/>
        <v>0</v>
      </c>
      <c r="K125" s="164" t="s">
        <v>128</v>
      </c>
      <c r="L125" s="36"/>
      <c r="M125" s="169" t="s">
        <v>21</v>
      </c>
      <c r="N125" s="170" t="s">
        <v>47</v>
      </c>
      <c r="O125" s="61"/>
      <c r="P125" s="171">
        <f t="shared" si="11"/>
        <v>0</v>
      </c>
      <c r="Q125" s="171">
        <v>3.5000000000000003E-2</v>
      </c>
      <c r="R125" s="171">
        <f t="shared" si="12"/>
        <v>0.48422500000000007</v>
      </c>
      <c r="S125" s="171">
        <v>0</v>
      </c>
      <c r="T125" s="172">
        <f t="shared" si="1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3" t="s">
        <v>129</v>
      </c>
      <c r="AT125" s="173" t="s">
        <v>124</v>
      </c>
      <c r="AU125" s="173" t="s">
        <v>84</v>
      </c>
      <c r="AY125" s="14" t="s">
        <v>123</v>
      </c>
      <c r="BE125" s="174">
        <f t="shared" si="14"/>
        <v>0</v>
      </c>
      <c r="BF125" s="174">
        <f t="shared" si="15"/>
        <v>0</v>
      </c>
      <c r="BG125" s="174">
        <f t="shared" si="16"/>
        <v>0</v>
      </c>
      <c r="BH125" s="174">
        <f t="shared" si="17"/>
        <v>0</v>
      </c>
      <c r="BI125" s="174">
        <f t="shared" si="18"/>
        <v>0</v>
      </c>
      <c r="BJ125" s="14" t="s">
        <v>84</v>
      </c>
      <c r="BK125" s="174">
        <f t="shared" si="19"/>
        <v>0</v>
      </c>
      <c r="BL125" s="14" t="s">
        <v>129</v>
      </c>
      <c r="BM125" s="173" t="s">
        <v>227</v>
      </c>
    </row>
    <row r="126" spans="1:65" s="2" customFormat="1" ht="16.5" customHeight="1">
      <c r="A126" s="31"/>
      <c r="B126" s="32"/>
      <c r="C126" s="162" t="s">
        <v>228</v>
      </c>
      <c r="D126" s="162" t="s">
        <v>124</v>
      </c>
      <c r="E126" s="163" t="s">
        <v>586</v>
      </c>
      <c r="F126" s="164" t="s">
        <v>587</v>
      </c>
      <c r="G126" s="165" t="s">
        <v>127</v>
      </c>
      <c r="H126" s="166">
        <v>175.5</v>
      </c>
      <c r="I126" s="167"/>
      <c r="J126" s="168">
        <f t="shared" si="10"/>
        <v>0</v>
      </c>
      <c r="K126" s="164" t="s">
        <v>128</v>
      </c>
      <c r="L126" s="36"/>
      <c r="M126" s="169" t="s">
        <v>21</v>
      </c>
      <c r="N126" s="170" t="s">
        <v>47</v>
      </c>
      <c r="O126" s="61"/>
      <c r="P126" s="171">
        <f t="shared" si="11"/>
        <v>0</v>
      </c>
      <c r="Q126" s="171">
        <v>0</v>
      </c>
      <c r="R126" s="171">
        <f t="shared" si="12"/>
        <v>0</v>
      </c>
      <c r="S126" s="171">
        <v>0</v>
      </c>
      <c r="T126" s="172">
        <f t="shared" si="1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3" t="s">
        <v>129</v>
      </c>
      <c r="AT126" s="173" t="s">
        <v>124</v>
      </c>
      <c r="AU126" s="173" t="s">
        <v>84</v>
      </c>
      <c r="AY126" s="14" t="s">
        <v>123</v>
      </c>
      <c r="BE126" s="174">
        <f t="shared" si="14"/>
        <v>0</v>
      </c>
      <c r="BF126" s="174">
        <f t="shared" si="15"/>
        <v>0</v>
      </c>
      <c r="BG126" s="174">
        <f t="shared" si="16"/>
        <v>0</v>
      </c>
      <c r="BH126" s="174">
        <f t="shared" si="17"/>
        <v>0</v>
      </c>
      <c r="BI126" s="174">
        <f t="shared" si="18"/>
        <v>0</v>
      </c>
      <c r="BJ126" s="14" t="s">
        <v>84</v>
      </c>
      <c r="BK126" s="174">
        <f t="shared" si="19"/>
        <v>0</v>
      </c>
      <c r="BL126" s="14" t="s">
        <v>129</v>
      </c>
      <c r="BM126" s="173" t="s">
        <v>231</v>
      </c>
    </row>
    <row r="127" spans="1:65" s="2" customFormat="1" ht="16.5" customHeight="1">
      <c r="A127" s="31"/>
      <c r="B127" s="32"/>
      <c r="C127" s="162" t="s">
        <v>184</v>
      </c>
      <c r="D127" s="162" t="s">
        <v>124</v>
      </c>
      <c r="E127" s="163" t="s">
        <v>590</v>
      </c>
      <c r="F127" s="164" t="s">
        <v>591</v>
      </c>
      <c r="G127" s="165" t="s">
        <v>535</v>
      </c>
      <c r="H127" s="166">
        <v>20.183</v>
      </c>
      <c r="I127" s="167"/>
      <c r="J127" s="168">
        <f t="shared" si="10"/>
        <v>0</v>
      </c>
      <c r="K127" s="164" t="s">
        <v>128</v>
      </c>
      <c r="L127" s="36"/>
      <c r="M127" s="169" t="s">
        <v>21</v>
      </c>
      <c r="N127" s="170" t="s">
        <v>47</v>
      </c>
      <c r="O127" s="61"/>
      <c r="P127" s="171">
        <f t="shared" si="11"/>
        <v>0</v>
      </c>
      <c r="Q127" s="171">
        <v>0.02</v>
      </c>
      <c r="R127" s="171">
        <f t="shared" si="12"/>
        <v>0.40366000000000002</v>
      </c>
      <c r="S127" s="171">
        <v>0</v>
      </c>
      <c r="T127" s="172">
        <f t="shared" si="1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3" t="s">
        <v>129</v>
      </c>
      <c r="AT127" s="173" t="s">
        <v>124</v>
      </c>
      <c r="AU127" s="173" t="s">
        <v>84</v>
      </c>
      <c r="AY127" s="14" t="s">
        <v>123</v>
      </c>
      <c r="BE127" s="174">
        <f t="shared" si="14"/>
        <v>0</v>
      </c>
      <c r="BF127" s="174">
        <f t="shared" si="15"/>
        <v>0</v>
      </c>
      <c r="BG127" s="174">
        <f t="shared" si="16"/>
        <v>0</v>
      </c>
      <c r="BH127" s="174">
        <f t="shared" si="17"/>
        <v>0</v>
      </c>
      <c r="BI127" s="174">
        <f t="shared" si="18"/>
        <v>0</v>
      </c>
      <c r="BJ127" s="14" t="s">
        <v>84</v>
      </c>
      <c r="BK127" s="174">
        <f t="shared" si="19"/>
        <v>0</v>
      </c>
      <c r="BL127" s="14" t="s">
        <v>129</v>
      </c>
      <c r="BM127" s="173" t="s">
        <v>234</v>
      </c>
    </row>
    <row r="128" spans="1:65" s="2" customFormat="1" ht="16.5" customHeight="1">
      <c r="A128" s="31"/>
      <c r="B128" s="32"/>
      <c r="C128" s="162" t="s">
        <v>235</v>
      </c>
      <c r="D128" s="162" t="s">
        <v>124</v>
      </c>
      <c r="E128" s="163" t="s">
        <v>592</v>
      </c>
      <c r="F128" s="164" t="s">
        <v>593</v>
      </c>
      <c r="G128" s="165" t="s">
        <v>127</v>
      </c>
      <c r="H128" s="166">
        <v>831.6</v>
      </c>
      <c r="I128" s="167"/>
      <c r="J128" s="168">
        <f t="shared" si="10"/>
        <v>0</v>
      </c>
      <c r="K128" s="164" t="s">
        <v>128</v>
      </c>
      <c r="L128" s="36"/>
      <c r="M128" s="169" t="s">
        <v>21</v>
      </c>
      <c r="N128" s="170" t="s">
        <v>47</v>
      </c>
      <c r="O128" s="61"/>
      <c r="P128" s="171">
        <f t="shared" si="11"/>
        <v>0</v>
      </c>
      <c r="Q128" s="171">
        <v>0</v>
      </c>
      <c r="R128" s="171">
        <f t="shared" si="12"/>
        <v>0</v>
      </c>
      <c r="S128" s="171">
        <v>0</v>
      </c>
      <c r="T128" s="172">
        <f t="shared" si="1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3" t="s">
        <v>129</v>
      </c>
      <c r="AT128" s="173" t="s">
        <v>124</v>
      </c>
      <c r="AU128" s="173" t="s">
        <v>84</v>
      </c>
      <c r="AY128" s="14" t="s">
        <v>123</v>
      </c>
      <c r="BE128" s="174">
        <f t="shared" si="14"/>
        <v>0</v>
      </c>
      <c r="BF128" s="174">
        <f t="shared" si="15"/>
        <v>0</v>
      </c>
      <c r="BG128" s="174">
        <f t="shared" si="16"/>
        <v>0</v>
      </c>
      <c r="BH128" s="174">
        <f t="shared" si="17"/>
        <v>0</v>
      </c>
      <c r="BI128" s="174">
        <f t="shared" si="18"/>
        <v>0</v>
      </c>
      <c r="BJ128" s="14" t="s">
        <v>84</v>
      </c>
      <c r="BK128" s="174">
        <f t="shared" si="19"/>
        <v>0</v>
      </c>
      <c r="BL128" s="14" t="s">
        <v>129</v>
      </c>
      <c r="BM128" s="173" t="s">
        <v>238</v>
      </c>
    </row>
    <row r="129" spans="1:65" s="2" customFormat="1" ht="21.75" customHeight="1">
      <c r="A129" s="31"/>
      <c r="B129" s="32"/>
      <c r="C129" s="162" t="s">
        <v>134</v>
      </c>
      <c r="D129" s="162" t="s">
        <v>124</v>
      </c>
      <c r="E129" s="163" t="s">
        <v>594</v>
      </c>
      <c r="F129" s="164" t="s">
        <v>595</v>
      </c>
      <c r="G129" s="165" t="s">
        <v>535</v>
      </c>
      <c r="H129" s="166">
        <v>209.56299999999999</v>
      </c>
      <c r="I129" s="167"/>
      <c r="J129" s="168">
        <f t="shared" si="10"/>
        <v>0</v>
      </c>
      <c r="K129" s="164" t="s">
        <v>128</v>
      </c>
      <c r="L129" s="36"/>
      <c r="M129" s="169" t="s">
        <v>21</v>
      </c>
      <c r="N129" s="170" t="s">
        <v>47</v>
      </c>
      <c r="O129" s="61"/>
      <c r="P129" s="171">
        <f t="shared" si="11"/>
        <v>0</v>
      </c>
      <c r="Q129" s="171">
        <v>2.5000000000000001E-2</v>
      </c>
      <c r="R129" s="171">
        <f t="shared" si="12"/>
        <v>5.2390749999999997</v>
      </c>
      <c r="S129" s="171">
        <v>0</v>
      </c>
      <c r="T129" s="172">
        <f t="shared" si="1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73" t="s">
        <v>129</v>
      </c>
      <c r="AT129" s="173" t="s">
        <v>124</v>
      </c>
      <c r="AU129" s="173" t="s">
        <v>84</v>
      </c>
      <c r="AY129" s="14" t="s">
        <v>123</v>
      </c>
      <c r="BE129" s="174">
        <f t="shared" si="14"/>
        <v>0</v>
      </c>
      <c r="BF129" s="174">
        <f t="shared" si="15"/>
        <v>0</v>
      </c>
      <c r="BG129" s="174">
        <f t="shared" si="16"/>
        <v>0</v>
      </c>
      <c r="BH129" s="174">
        <f t="shared" si="17"/>
        <v>0</v>
      </c>
      <c r="BI129" s="174">
        <f t="shared" si="18"/>
        <v>0</v>
      </c>
      <c r="BJ129" s="14" t="s">
        <v>84</v>
      </c>
      <c r="BK129" s="174">
        <f t="shared" si="19"/>
        <v>0</v>
      </c>
      <c r="BL129" s="14" t="s">
        <v>129</v>
      </c>
      <c r="BM129" s="173" t="s">
        <v>241</v>
      </c>
    </row>
    <row r="130" spans="1:65" s="2" customFormat="1" ht="16.5" customHeight="1">
      <c r="A130" s="31"/>
      <c r="B130" s="32"/>
      <c r="C130" s="162" t="s">
        <v>242</v>
      </c>
      <c r="D130" s="162" t="s">
        <v>124</v>
      </c>
      <c r="E130" s="163" t="s">
        <v>596</v>
      </c>
      <c r="F130" s="164" t="s">
        <v>597</v>
      </c>
      <c r="G130" s="165" t="s">
        <v>127</v>
      </c>
      <c r="H130" s="166">
        <v>457.5</v>
      </c>
      <c r="I130" s="167"/>
      <c r="J130" s="168">
        <f t="shared" si="10"/>
        <v>0</v>
      </c>
      <c r="K130" s="164" t="s">
        <v>128</v>
      </c>
      <c r="L130" s="36"/>
      <c r="M130" s="169" t="s">
        <v>21</v>
      </c>
      <c r="N130" s="170" t="s">
        <v>47</v>
      </c>
      <c r="O130" s="61"/>
      <c r="P130" s="171">
        <f t="shared" si="11"/>
        <v>0</v>
      </c>
      <c r="Q130" s="171">
        <v>0</v>
      </c>
      <c r="R130" s="171">
        <f t="shared" si="12"/>
        <v>0</v>
      </c>
      <c r="S130" s="171">
        <v>0</v>
      </c>
      <c r="T130" s="172">
        <f t="shared" si="1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3" t="s">
        <v>129</v>
      </c>
      <c r="AT130" s="173" t="s">
        <v>124</v>
      </c>
      <c r="AU130" s="173" t="s">
        <v>84</v>
      </c>
      <c r="AY130" s="14" t="s">
        <v>123</v>
      </c>
      <c r="BE130" s="174">
        <f t="shared" si="14"/>
        <v>0</v>
      </c>
      <c r="BF130" s="174">
        <f t="shared" si="15"/>
        <v>0</v>
      </c>
      <c r="BG130" s="174">
        <f t="shared" si="16"/>
        <v>0</v>
      </c>
      <c r="BH130" s="174">
        <f t="shared" si="17"/>
        <v>0</v>
      </c>
      <c r="BI130" s="174">
        <f t="shared" si="18"/>
        <v>0</v>
      </c>
      <c r="BJ130" s="14" t="s">
        <v>84</v>
      </c>
      <c r="BK130" s="174">
        <f t="shared" si="19"/>
        <v>0</v>
      </c>
      <c r="BL130" s="14" t="s">
        <v>129</v>
      </c>
      <c r="BM130" s="173" t="s">
        <v>245</v>
      </c>
    </row>
    <row r="131" spans="1:65" s="2" customFormat="1" ht="21.75" customHeight="1">
      <c r="A131" s="31"/>
      <c r="B131" s="32"/>
      <c r="C131" s="162" t="s">
        <v>190</v>
      </c>
      <c r="D131" s="162" t="s">
        <v>124</v>
      </c>
      <c r="E131" s="163" t="s">
        <v>594</v>
      </c>
      <c r="F131" s="164" t="s">
        <v>595</v>
      </c>
      <c r="G131" s="165" t="s">
        <v>535</v>
      </c>
      <c r="H131" s="166">
        <v>124.898</v>
      </c>
      <c r="I131" s="167"/>
      <c r="J131" s="168">
        <f t="shared" si="10"/>
        <v>0</v>
      </c>
      <c r="K131" s="164" t="s">
        <v>128</v>
      </c>
      <c r="L131" s="36"/>
      <c r="M131" s="169" t="s">
        <v>21</v>
      </c>
      <c r="N131" s="170" t="s">
        <v>47</v>
      </c>
      <c r="O131" s="61"/>
      <c r="P131" s="171">
        <f t="shared" si="11"/>
        <v>0</v>
      </c>
      <c r="Q131" s="171">
        <v>2.5000000000000001E-2</v>
      </c>
      <c r="R131" s="171">
        <f t="shared" si="12"/>
        <v>3.1224500000000002</v>
      </c>
      <c r="S131" s="171">
        <v>0</v>
      </c>
      <c r="T131" s="172">
        <f t="shared" si="1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3" t="s">
        <v>129</v>
      </c>
      <c r="AT131" s="173" t="s">
        <v>124</v>
      </c>
      <c r="AU131" s="173" t="s">
        <v>84</v>
      </c>
      <c r="AY131" s="14" t="s">
        <v>123</v>
      </c>
      <c r="BE131" s="174">
        <f t="shared" si="14"/>
        <v>0</v>
      </c>
      <c r="BF131" s="174">
        <f t="shared" si="15"/>
        <v>0</v>
      </c>
      <c r="BG131" s="174">
        <f t="shared" si="16"/>
        <v>0</v>
      </c>
      <c r="BH131" s="174">
        <f t="shared" si="17"/>
        <v>0</v>
      </c>
      <c r="BI131" s="174">
        <f t="shared" si="18"/>
        <v>0</v>
      </c>
      <c r="BJ131" s="14" t="s">
        <v>84</v>
      </c>
      <c r="BK131" s="174">
        <f t="shared" si="19"/>
        <v>0</v>
      </c>
      <c r="BL131" s="14" t="s">
        <v>129</v>
      </c>
      <c r="BM131" s="173" t="s">
        <v>248</v>
      </c>
    </row>
    <row r="132" spans="1:65" s="2" customFormat="1" ht="16.5" customHeight="1">
      <c r="A132" s="31"/>
      <c r="B132" s="32"/>
      <c r="C132" s="162" t="s">
        <v>249</v>
      </c>
      <c r="D132" s="162" t="s">
        <v>124</v>
      </c>
      <c r="E132" s="163" t="s">
        <v>586</v>
      </c>
      <c r="F132" s="164" t="s">
        <v>587</v>
      </c>
      <c r="G132" s="165" t="s">
        <v>127</v>
      </c>
      <c r="H132" s="166">
        <v>180</v>
      </c>
      <c r="I132" s="167"/>
      <c r="J132" s="168">
        <f t="shared" si="10"/>
        <v>0</v>
      </c>
      <c r="K132" s="164" t="s">
        <v>128</v>
      </c>
      <c r="L132" s="36"/>
      <c r="M132" s="169" t="s">
        <v>21</v>
      </c>
      <c r="N132" s="170" t="s">
        <v>47</v>
      </c>
      <c r="O132" s="61"/>
      <c r="P132" s="171">
        <f t="shared" si="11"/>
        <v>0</v>
      </c>
      <c r="Q132" s="171">
        <v>0</v>
      </c>
      <c r="R132" s="171">
        <f t="shared" si="12"/>
        <v>0</v>
      </c>
      <c r="S132" s="171">
        <v>0</v>
      </c>
      <c r="T132" s="172">
        <f t="shared" si="1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3" t="s">
        <v>129</v>
      </c>
      <c r="AT132" s="173" t="s">
        <v>124</v>
      </c>
      <c r="AU132" s="173" t="s">
        <v>84</v>
      </c>
      <c r="AY132" s="14" t="s">
        <v>123</v>
      </c>
      <c r="BE132" s="174">
        <f t="shared" si="14"/>
        <v>0</v>
      </c>
      <c r="BF132" s="174">
        <f t="shared" si="15"/>
        <v>0</v>
      </c>
      <c r="BG132" s="174">
        <f t="shared" si="16"/>
        <v>0</v>
      </c>
      <c r="BH132" s="174">
        <f t="shared" si="17"/>
        <v>0</v>
      </c>
      <c r="BI132" s="174">
        <f t="shared" si="18"/>
        <v>0</v>
      </c>
      <c r="BJ132" s="14" t="s">
        <v>84</v>
      </c>
      <c r="BK132" s="174">
        <f t="shared" si="19"/>
        <v>0</v>
      </c>
      <c r="BL132" s="14" t="s">
        <v>129</v>
      </c>
      <c r="BM132" s="173" t="s">
        <v>252</v>
      </c>
    </row>
    <row r="133" spans="1:65" s="2" customFormat="1" ht="21.75" customHeight="1">
      <c r="A133" s="31"/>
      <c r="B133" s="32"/>
      <c r="C133" s="162" t="s">
        <v>193</v>
      </c>
      <c r="D133" s="162" t="s">
        <v>124</v>
      </c>
      <c r="E133" s="163" t="s">
        <v>594</v>
      </c>
      <c r="F133" s="164" t="s">
        <v>595</v>
      </c>
      <c r="G133" s="165" t="s">
        <v>535</v>
      </c>
      <c r="H133" s="166">
        <v>30.24</v>
      </c>
      <c r="I133" s="167"/>
      <c r="J133" s="168">
        <f t="shared" si="10"/>
        <v>0</v>
      </c>
      <c r="K133" s="164" t="s">
        <v>128</v>
      </c>
      <c r="L133" s="36"/>
      <c r="M133" s="169" t="s">
        <v>21</v>
      </c>
      <c r="N133" s="170" t="s">
        <v>47</v>
      </c>
      <c r="O133" s="61"/>
      <c r="P133" s="171">
        <f t="shared" si="11"/>
        <v>0</v>
      </c>
      <c r="Q133" s="171">
        <v>2.5000000000000001E-2</v>
      </c>
      <c r="R133" s="171">
        <f t="shared" si="12"/>
        <v>0.75600000000000001</v>
      </c>
      <c r="S133" s="171">
        <v>0</v>
      </c>
      <c r="T133" s="172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3" t="s">
        <v>129</v>
      </c>
      <c r="AT133" s="173" t="s">
        <v>124</v>
      </c>
      <c r="AU133" s="173" t="s">
        <v>84</v>
      </c>
      <c r="AY133" s="14" t="s">
        <v>123</v>
      </c>
      <c r="BE133" s="174">
        <f t="shared" si="14"/>
        <v>0</v>
      </c>
      <c r="BF133" s="174">
        <f t="shared" si="15"/>
        <v>0</v>
      </c>
      <c r="BG133" s="174">
        <f t="shared" si="16"/>
        <v>0</v>
      </c>
      <c r="BH133" s="174">
        <f t="shared" si="17"/>
        <v>0</v>
      </c>
      <c r="BI133" s="174">
        <f t="shared" si="18"/>
        <v>0</v>
      </c>
      <c r="BJ133" s="14" t="s">
        <v>84</v>
      </c>
      <c r="BK133" s="174">
        <f t="shared" si="19"/>
        <v>0</v>
      </c>
      <c r="BL133" s="14" t="s">
        <v>129</v>
      </c>
      <c r="BM133" s="173" t="s">
        <v>255</v>
      </c>
    </row>
    <row r="134" spans="1:65" s="2" customFormat="1" ht="16.5" customHeight="1">
      <c r="A134" s="31"/>
      <c r="B134" s="32"/>
      <c r="C134" s="162" t="s">
        <v>256</v>
      </c>
      <c r="D134" s="162" t="s">
        <v>124</v>
      </c>
      <c r="E134" s="163" t="s">
        <v>598</v>
      </c>
      <c r="F134" s="164" t="s">
        <v>599</v>
      </c>
      <c r="G134" s="165" t="s">
        <v>133</v>
      </c>
      <c r="H134" s="166">
        <v>461.15</v>
      </c>
      <c r="I134" s="167"/>
      <c r="J134" s="168">
        <f t="shared" si="10"/>
        <v>0</v>
      </c>
      <c r="K134" s="164" t="s">
        <v>128</v>
      </c>
      <c r="L134" s="36"/>
      <c r="M134" s="169" t="s">
        <v>21</v>
      </c>
      <c r="N134" s="170" t="s">
        <v>47</v>
      </c>
      <c r="O134" s="61"/>
      <c r="P134" s="171">
        <f t="shared" si="11"/>
        <v>0</v>
      </c>
      <c r="Q134" s="171">
        <v>0</v>
      </c>
      <c r="R134" s="171">
        <f t="shared" si="12"/>
        <v>0</v>
      </c>
      <c r="S134" s="171">
        <v>0</v>
      </c>
      <c r="T134" s="172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3" t="s">
        <v>129</v>
      </c>
      <c r="AT134" s="173" t="s">
        <v>124</v>
      </c>
      <c r="AU134" s="173" t="s">
        <v>84</v>
      </c>
      <c r="AY134" s="14" t="s">
        <v>123</v>
      </c>
      <c r="BE134" s="174">
        <f t="shared" si="14"/>
        <v>0</v>
      </c>
      <c r="BF134" s="174">
        <f t="shared" si="15"/>
        <v>0</v>
      </c>
      <c r="BG134" s="174">
        <f t="shared" si="16"/>
        <v>0</v>
      </c>
      <c r="BH134" s="174">
        <f t="shared" si="17"/>
        <v>0</v>
      </c>
      <c r="BI134" s="174">
        <f t="shared" si="18"/>
        <v>0</v>
      </c>
      <c r="BJ134" s="14" t="s">
        <v>84</v>
      </c>
      <c r="BK134" s="174">
        <f t="shared" si="19"/>
        <v>0</v>
      </c>
      <c r="BL134" s="14" t="s">
        <v>129</v>
      </c>
      <c r="BM134" s="173" t="s">
        <v>259</v>
      </c>
    </row>
    <row r="135" spans="1:65" s="2" customFormat="1" ht="24.2" customHeight="1">
      <c r="A135" s="31"/>
      <c r="B135" s="32"/>
      <c r="C135" s="162" t="s">
        <v>197</v>
      </c>
      <c r="D135" s="162" t="s">
        <v>124</v>
      </c>
      <c r="E135" s="163" t="s">
        <v>600</v>
      </c>
      <c r="F135" s="164" t="s">
        <v>601</v>
      </c>
      <c r="G135" s="165" t="s">
        <v>127</v>
      </c>
      <c r="H135" s="166">
        <v>299.83199999999999</v>
      </c>
      <c r="I135" s="167"/>
      <c r="J135" s="168">
        <f t="shared" si="10"/>
        <v>0</v>
      </c>
      <c r="K135" s="164" t="s">
        <v>128</v>
      </c>
      <c r="L135" s="36"/>
      <c r="M135" s="169" t="s">
        <v>21</v>
      </c>
      <c r="N135" s="170" t="s">
        <v>47</v>
      </c>
      <c r="O135" s="61"/>
      <c r="P135" s="171">
        <f t="shared" si="11"/>
        <v>0</v>
      </c>
      <c r="Q135" s="171">
        <v>0</v>
      </c>
      <c r="R135" s="171">
        <f t="shared" si="12"/>
        <v>0</v>
      </c>
      <c r="S135" s="171">
        <v>0</v>
      </c>
      <c r="T135" s="172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3" t="s">
        <v>129</v>
      </c>
      <c r="AT135" s="173" t="s">
        <v>124</v>
      </c>
      <c r="AU135" s="173" t="s">
        <v>84</v>
      </c>
      <c r="AY135" s="14" t="s">
        <v>123</v>
      </c>
      <c r="BE135" s="174">
        <f t="shared" si="14"/>
        <v>0</v>
      </c>
      <c r="BF135" s="174">
        <f t="shared" si="15"/>
        <v>0</v>
      </c>
      <c r="BG135" s="174">
        <f t="shared" si="16"/>
        <v>0</v>
      </c>
      <c r="BH135" s="174">
        <f t="shared" si="17"/>
        <v>0</v>
      </c>
      <c r="BI135" s="174">
        <f t="shared" si="18"/>
        <v>0</v>
      </c>
      <c r="BJ135" s="14" t="s">
        <v>84</v>
      </c>
      <c r="BK135" s="174">
        <f t="shared" si="19"/>
        <v>0</v>
      </c>
      <c r="BL135" s="14" t="s">
        <v>129</v>
      </c>
      <c r="BM135" s="173" t="s">
        <v>262</v>
      </c>
    </row>
    <row r="136" spans="1:65" s="2" customFormat="1" ht="21.75" customHeight="1">
      <c r="A136" s="31"/>
      <c r="B136" s="32"/>
      <c r="C136" s="162" t="s">
        <v>263</v>
      </c>
      <c r="D136" s="162" t="s">
        <v>124</v>
      </c>
      <c r="E136" s="163" t="s">
        <v>594</v>
      </c>
      <c r="F136" s="164" t="s">
        <v>595</v>
      </c>
      <c r="G136" s="165" t="s">
        <v>535</v>
      </c>
      <c r="H136" s="166">
        <v>31.481999999999999</v>
      </c>
      <c r="I136" s="167"/>
      <c r="J136" s="168">
        <f t="shared" si="10"/>
        <v>0</v>
      </c>
      <c r="K136" s="164" t="s">
        <v>128</v>
      </c>
      <c r="L136" s="36"/>
      <c r="M136" s="169" t="s">
        <v>21</v>
      </c>
      <c r="N136" s="170" t="s">
        <v>47</v>
      </c>
      <c r="O136" s="61"/>
      <c r="P136" s="171">
        <f t="shared" si="11"/>
        <v>0</v>
      </c>
      <c r="Q136" s="171">
        <v>2.5000000000000001E-2</v>
      </c>
      <c r="R136" s="171">
        <f t="shared" si="12"/>
        <v>0.78705000000000003</v>
      </c>
      <c r="S136" s="171">
        <v>0</v>
      </c>
      <c r="T136" s="172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3" t="s">
        <v>129</v>
      </c>
      <c r="AT136" s="173" t="s">
        <v>124</v>
      </c>
      <c r="AU136" s="173" t="s">
        <v>84</v>
      </c>
      <c r="AY136" s="14" t="s">
        <v>123</v>
      </c>
      <c r="BE136" s="174">
        <f t="shared" si="14"/>
        <v>0</v>
      </c>
      <c r="BF136" s="174">
        <f t="shared" si="15"/>
        <v>0</v>
      </c>
      <c r="BG136" s="174">
        <f t="shared" si="16"/>
        <v>0</v>
      </c>
      <c r="BH136" s="174">
        <f t="shared" si="17"/>
        <v>0</v>
      </c>
      <c r="BI136" s="174">
        <f t="shared" si="18"/>
        <v>0</v>
      </c>
      <c r="BJ136" s="14" t="s">
        <v>84</v>
      </c>
      <c r="BK136" s="174">
        <f t="shared" si="19"/>
        <v>0</v>
      </c>
      <c r="BL136" s="14" t="s">
        <v>129</v>
      </c>
      <c r="BM136" s="173" t="s">
        <v>266</v>
      </c>
    </row>
    <row r="137" spans="1:65" s="11" customFormat="1" ht="25.9" customHeight="1">
      <c r="B137" s="148"/>
      <c r="C137" s="149"/>
      <c r="D137" s="150" t="s">
        <v>75</v>
      </c>
      <c r="E137" s="151" t="s">
        <v>602</v>
      </c>
      <c r="F137" s="151" t="s">
        <v>603</v>
      </c>
      <c r="G137" s="149"/>
      <c r="H137" s="149"/>
      <c r="I137" s="152"/>
      <c r="J137" s="153">
        <f>BK137</f>
        <v>0</v>
      </c>
      <c r="K137" s="149"/>
      <c r="L137" s="154"/>
      <c r="M137" s="155"/>
      <c r="N137" s="156"/>
      <c r="O137" s="156"/>
      <c r="P137" s="157">
        <f>SUM(P138:P141)</f>
        <v>0</v>
      </c>
      <c r="Q137" s="156"/>
      <c r="R137" s="157">
        <f>SUM(R138:R141)</f>
        <v>0.74246000000000001</v>
      </c>
      <c r="S137" s="156"/>
      <c r="T137" s="158">
        <f>SUM(T138:T141)</f>
        <v>0</v>
      </c>
      <c r="AR137" s="159" t="s">
        <v>87</v>
      </c>
      <c r="AT137" s="160" t="s">
        <v>75</v>
      </c>
      <c r="AU137" s="160" t="s">
        <v>76</v>
      </c>
      <c r="AY137" s="159" t="s">
        <v>123</v>
      </c>
      <c r="BK137" s="161">
        <f>SUM(BK138:BK141)</f>
        <v>0</v>
      </c>
    </row>
    <row r="138" spans="1:65" s="2" customFormat="1" ht="21.75" customHeight="1">
      <c r="A138" s="31"/>
      <c r="B138" s="32"/>
      <c r="C138" s="162" t="s">
        <v>200</v>
      </c>
      <c r="D138" s="162" t="s">
        <v>124</v>
      </c>
      <c r="E138" s="163" t="s">
        <v>604</v>
      </c>
      <c r="F138" s="164" t="s">
        <v>605</v>
      </c>
      <c r="G138" s="165" t="s">
        <v>141</v>
      </c>
      <c r="H138" s="166">
        <v>38</v>
      </c>
      <c r="I138" s="167"/>
      <c r="J138" s="168">
        <f>ROUND(I138*H138,2)</f>
        <v>0</v>
      </c>
      <c r="K138" s="164" t="s">
        <v>21</v>
      </c>
      <c r="L138" s="36"/>
      <c r="M138" s="169" t="s">
        <v>21</v>
      </c>
      <c r="N138" s="170" t="s">
        <v>47</v>
      </c>
      <c r="O138" s="61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3" t="s">
        <v>129</v>
      </c>
      <c r="AT138" s="173" t="s">
        <v>124</v>
      </c>
      <c r="AU138" s="173" t="s">
        <v>84</v>
      </c>
      <c r="AY138" s="14" t="s">
        <v>123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4" t="s">
        <v>84</v>
      </c>
      <c r="BK138" s="174">
        <f>ROUND(I138*H138,2)</f>
        <v>0</v>
      </c>
      <c r="BL138" s="14" t="s">
        <v>129</v>
      </c>
      <c r="BM138" s="173" t="s">
        <v>269</v>
      </c>
    </row>
    <row r="139" spans="1:65" s="2" customFormat="1" ht="16.5" customHeight="1">
      <c r="A139" s="31"/>
      <c r="B139" s="32"/>
      <c r="C139" s="162" t="s">
        <v>270</v>
      </c>
      <c r="D139" s="162" t="s">
        <v>124</v>
      </c>
      <c r="E139" s="163" t="s">
        <v>606</v>
      </c>
      <c r="F139" s="164" t="s">
        <v>607</v>
      </c>
      <c r="G139" s="165" t="s">
        <v>141</v>
      </c>
      <c r="H139" s="166">
        <v>8</v>
      </c>
      <c r="I139" s="167"/>
      <c r="J139" s="168">
        <f>ROUND(I139*H139,2)</f>
        <v>0</v>
      </c>
      <c r="K139" s="164" t="s">
        <v>128</v>
      </c>
      <c r="L139" s="36"/>
      <c r="M139" s="169" t="s">
        <v>21</v>
      </c>
      <c r="N139" s="170" t="s">
        <v>47</v>
      </c>
      <c r="O139" s="61"/>
      <c r="P139" s="171">
        <f>O139*H139</f>
        <v>0</v>
      </c>
      <c r="Q139" s="171">
        <v>2.0109999999999999E-2</v>
      </c>
      <c r="R139" s="171">
        <f>Q139*H139</f>
        <v>0.16088</v>
      </c>
      <c r="S139" s="171">
        <v>0</v>
      </c>
      <c r="T139" s="17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3" t="s">
        <v>129</v>
      </c>
      <c r="AT139" s="173" t="s">
        <v>124</v>
      </c>
      <c r="AU139" s="173" t="s">
        <v>84</v>
      </c>
      <c r="AY139" s="14" t="s">
        <v>123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4" t="s">
        <v>84</v>
      </c>
      <c r="BK139" s="174">
        <f>ROUND(I139*H139,2)</f>
        <v>0</v>
      </c>
      <c r="BL139" s="14" t="s">
        <v>129</v>
      </c>
      <c r="BM139" s="173" t="s">
        <v>274</v>
      </c>
    </row>
    <row r="140" spans="1:65" s="2" customFormat="1" ht="16.5" customHeight="1">
      <c r="A140" s="31"/>
      <c r="B140" s="32"/>
      <c r="C140" s="162" t="s">
        <v>203</v>
      </c>
      <c r="D140" s="162" t="s">
        <v>124</v>
      </c>
      <c r="E140" s="163" t="s">
        <v>608</v>
      </c>
      <c r="F140" s="164" t="s">
        <v>609</v>
      </c>
      <c r="G140" s="165" t="s">
        <v>141</v>
      </c>
      <c r="H140" s="166">
        <v>6</v>
      </c>
      <c r="I140" s="167"/>
      <c r="J140" s="168">
        <f>ROUND(I140*H140,2)</f>
        <v>0</v>
      </c>
      <c r="K140" s="164" t="s">
        <v>128</v>
      </c>
      <c r="L140" s="36"/>
      <c r="M140" s="169" t="s">
        <v>21</v>
      </c>
      <c r="N140" s="170" t="s">
        <v>47</v>
      </c>
      <c r="O140" s="61"/>
      <c r="P140" s="171">
        <f>O140*H140</f>
        <v>0</v>
      </c>
      <c r="Q140" s="171">
        <v>7.5800000000000006E-2</v>
      </c>
      <c r="R140" s="171">
        <f>Q140*H140</f>
        <v>0.45480000000000004</v>
      </c>
      <c r="S140" s="171">
        <v>0</v>
      </c>
      <c r="T140" s="17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3" t="s">
        <v>129</v>
      </c>
      <c r="AT140" s="173" t="s">
        <v>124</v>
      </c>
      <c r="AU140" s="173" t="s">
        <v>84</v>
      </c>
      <c r="AY140" s="14" t="s">
        <v>123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4" t="s">
        <v>84</v>
      </c>
      <c r="BK140" s="174">
        <f>ROUND(I140*H140,2)</f>
        <v>0</v>
      </c>
      <c r="BL140" s="14" t="s">
        <v>129</v>
      </c>
      <c r="BM140" s="173" t="s">
        <v>280</v>
      </c>
    </row>
    <row r="141" spans="1:65" s="2" customFormat="1" ht="16.5" customHeight="1">
      <c r="A141" s="31"/>
      <c r="B141" s="32"/>
      <c r="C141" s="162" t="s">
        <v>282</v>
      </c>
      <c r="D141" s="162" t="s">
        <v>124</v>
      </c>
      <c r="E141" s="163" t="s">
        <v>610</v>
      </c>
      <c r="F141" s="164" t="s">
        <v>611</v>
      </c>
      <c r="G141" s="165" t="s">
        <v>141</v>
      </c>
      <c r="H141" s="166">
        <v>6</v>
      </c>
      <c r="I141" s="167"/>
      <c r="J141" s="168">
        <f>ROUND(I141*H141,2)</f>
        <v>0</v>
      </c>
      <c r="K141" s="164" t="s">
        <v>128</v>
      </c>
      <c r="L141" s="36"/>
      <c r="M141" s="169" t="s">
        <v>21</v>
      </c>
      <c r="N141" s="170" t="s">
        <v>47</v>
      </c>
      <c r="O141" s="61"/>
      <c r="P141" s="171">
        <f>O141*H141</f>
        <v>0</v>
      </c>
      <c r="Q141" s="171">
        <v>2.1129999999999999E-2</v>
      </c>
      <c r="R141" s="171">
        <f>Q141*H141</f>
        <v>0.12678</v>
      </c>
      <c r="S141" s="171">
        <v>0</v>
      </c>
      <c r="T141" s="17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3" t="s">
        <v>129</v>
      </c>
      <c r="AT141" s="173" t="s">
        <v>124</v>
      </c>
      <c r="AU141" s="173" t="s">
        <v>84</v>
      </c>
      <c r="AY141" s="14" t="s">
        <v>123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4" t="s">
        <v>84</v>
      </c>
      <c r="BK141" s="174">
        <f>ROUND(I141*H141,2)</f>
        <v>0</v>
      </c>
      <c r="BL141" s="14" t="s">
        <v>129</v>
      </c>
      <c r="BM141" s="173" t="s">
        <v>285</v>
      </c>
    </row>
    <row r="142" spans="1:65" s="11" customFormat="1" ht="25.9" customHeight="1">
      <c r="B142" s="148"/>
      <c r="C142" s="149"/>
      <c r="D142" s="150" t="s">
        <v>75</v>
      </c>
      <c r="E142" s="151" t="s">
        <v>136</v>
      </c>
      <c r="F142" s="151" t="s">
        <v>137</v>
      </c>
      <c r="G142" s="149"/>
      <c r="H142" s="149"/>
      <c r="I142" s="152"/>
      <c r="J142" s="153">
        <f>BK142</f>
        <v>0</v>
      </c>
      <c r="K142" s="149"/>
      <c r="L142" s="154"/>
      <c r="M142" s="155"/>
      <c r="N142" s="156"/>
      <c r="O142" s="156"/>
      <c r="P142" s="157">
        <f>P143</f>
        <v>0</v>
      </c>
      <c r="Q142" s="156"/>
      <c r="R142" s="157">
        <f>R143</f>
        <v>1.485E-2</v>
      </c>
      <c r="S142" s="156"/>
      <c r="T142" s="158">
        <f>T143</f>
        <v>0</v>
      </c>
      <c r="AR142" s="159" t="s">
        <v>84</v>
      </c>
      <c r="AT142" s="160" t="s">
        <v>75</v>
      </c>
      <c r="AU142" s="160" t="s">
        <v>76</v>
      </c>
      <c r="AY142" s="159" t="s">
        <v>123</v>
      </c>
      <c r="BK142" s="161">
        <f>BK143</f>
        <v>0</v>
      </c>
    </row>
    <row r="143" spans="1:65" s="2" customFormat="1" ht="16.5" customHeight="1">
      <c r="A143" s="31"/>
      <c r="B143" s="32"/>
      <c r="C143" s="162" t="s">
        <v>206</v>
      </c>
      <c r="D143" s="162" t="s">
        <v>124</v>
      </c>
      <c r="E143" s="163" t="s">
        <v>612</v>
      </c>
      <c r="F143" s="164" t="s">
        <v>613</v>
      </c>
      <c r="G143" s="165" t="s">
        <v>141</v>
      </c>
      <c r="H143" s="166">
        <v>5</v>
      </c>
      <c r="I143" s="167"/>
      <c r="J143" s="168">
        <f>ROUND(I143*H143,2)</f>
        <v>0</v>
      </c>
      <c r="K143" s="164" t="s">
        <v>128</v>
      </c>
      <c r="L143" s="36"/>
      <c r="M143" s="169" t="s">
        <v>21</v>
      </c>
      <c r="N143" s="170" t="s">
        <v>47</v>
      </c>
      <c r="O143" s="61"/>
      <c r="P143" s="171">
        <f>O143*H143</f>
        <v>0</v>
      </c>
      <c r="Q143" s="171">
        <v>2.97E-3</v>
      </c>
      <c r="R143" s="171">
        <f>Q143*H143</f>
        <v>1.485E-2</v>
      </c>
      <c r="S143" s="171">
        <v>0</v>
      </c>
      <c r="T143" s="17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3" t="s">
        <v>135</v>
      </c>
      <c r="AT143" s="173" t="s">
        <v>124</v>
      </c>
      <c r="AU143" s="173" t="s">
        <v>84</v>
      </c>
      <c r="AY143" s="14" t="s">
        <v>123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4" t="s">
        <v>84</v>
      </c>
      <c r="BK143" s="174">
        <f>ROUND(I143*H143,2)</f>
        <v>0</v>
      </c>
      <c r="BL143" s="14" t="s">
        <v>135</v>
      </c>
      <c r="BM143" s="173" t="s">
        <v>289</v>
      </c>
    </row>
    <row r="144" spans="1:65" s="11" customFormat="1" ht="25.9" customHeight="1">
      <c r="B144" s="148"/>
      <c r="C144" s="149"/>
      <c r="D144" s="150" t="s">
        <v>75</v>
      </c>
      <c r="E144" s="151" t="s">
        <v>614</v>
      </c>
      <c r="F144" s="151" t="s">
        <v>615</v>
      </c>
      <c r="G144" s="149"/>
      <c r="H144" s="149"/>
      <c r="I144" s="152"/>
      <c r="J144" s="153">
        <f>BK144</f>
        <v>0</v>
      </c>
      <c r="K144" s="149"/>
      <c r="L144" s="154"/>
      <c r="M144" s="155"/>
      <c r="N144" s="156"/>
      <c r="O144" s="156"/>
      <c r="P144" s="157">
        <f>SUM(P145:P146)</f>
        <v>0</v>
      </c>
      <c r="Q144" s="156"/>
      <c r="R144" s="157">
        <f>SUM(R145:R146)</f>
        <v>4.4158670000000004</v>
      </c>
      <c r="S144" s="156"/>
      <c r="T144" s="158">
        <f>SUM(T145:T146)</f>
        <v>0</v>
      </c>
      <c r="AR144" s="159" t="s">
        <v>87</v>
      </c>
      <c r="AT144" s="160" t="s">
        <v>75</v>
      </c>
      <c r="AU144" s="160" t="s">
        <v>76</v>
      </c>
      <c r="AY144" s="159" t="s">
        <v>123</v>
      </c>
      <c r="BK144" s="161">
        <f>SUM(BK145:BK146)</f>
        <v>0</v>
      </c>
    </row>
    <row r="145" spans="1:65" s="2" customFormat="1" ht="16.5" customHeight="1">
      <c r="A145" s="31"/>
      <c r="B145" s="32"/>
      <c r="C145" s="162" t="s">
        <v>293</v>
      </c>
      <c r="D145" s="162" t="s">
        <v>124</v>
      </c>
      <c r="E145" s="163" t="s">
        <v>616</v>
      </c>
      <c r="F145" s="164" t="s">
        <v>617</v>
      </c>
      <c r="G145" s="165" t="s">
        <v>127</v>
      </c>
      <c r="H145" s="166">
        <v>260.60000000000002</v>
      </c>
      <c r="I145" s="167"/>
      <c r="J145" s="168">
        <f>ROUND(I145*H145,2)</f>
        <v>0</v>
      </c>
      <c r="K145" s="164" t="s">
        <v>128</v>
      </c>
      <c r="L145" s="36"/>
      <c r="M145" s="169" t="s">
        <v>21</v>
      </c>
      <c r="N145" s="170" t="s">
        <v>47</v>
      </c>
      <c r="O145" s="61"/>
      <c r="P145" s="171">
        <f>O145*H145</f>
        <v>0</v>
      </c>
      <c r="Q145" s="171">
        <v>4.0000000000000003E-5</v>
      </c>
      <c r="R145" s="171">
        <f>Q145*H145</f>
        <v>1.0424000000000001E-2</v>
      </c>
      <c r="S145" s="171">
        <v>0</v>
      </c>
      <c r="T145" s="172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3" t="s">
        <v>129</v>
      </c>
      <c r="AT145" s="173" t="s">
        <v>124</v>
      </c>
      <c r="AU145" s="173" t="s">
        <v>84</v>
      </c>
      <c r="AY145" s="14" t="s">
        <v>123</v>
      </c>
      <c r="BE145" s="174">
        <f>IF(N145="základní",J145,0)</f>
        <v>0</v>
      </c>
      <c r="BF145" s="174">
        <f>IF(N145="snížená",J145,0)</f>
        <v>0</v>
      </c>
      <c r="BG145" s="174">
        <f>IF(N145="zákl. přenesená",J145,0)</f>
        <v>0</v>
      </c>
      <c r="BH145" s="174">
        <f>IF(N145="sníž. přenesená",J145,0)</f>
        <v>0</v>
      </c>
      <c r="BI145" s="174">
        <f>IF(N145="nulová",J145,0)</f>
        <v>0</v>
      </c>
      <c r="BJ145" s="14" t="s">
        <v>84</v>
      </c>
      <c r="BK145" s="174">
        <f>ROUND(I145*H145,2)</f>
        <v>0</v>
      </c>
      <c r="BL145" s="14" t="s">
        <v>129</v>
      </c>
      <c r="BM145" s="173" t="s">
        <v>275</v>
      </c>
    </row>
    <row r="146" spans="1:65" s="2" customFormat="1" ht="16.5" customHeight="1">
      <c r="A146" s="31"/>
      <c r="B146" s="32"/>
      <c r="C146" s="162" t="s">
        <v>210</v>
      </c>
      <c r="D146" s="162" t="s">
        <v>124</v>
      </c>
      <c r="E146" s="163" t="s">
        <v>618</v>
      </c>
      <c r="F146" s="164" t="s">
        <v>619</v>
      </c>
      <c r="G146" s="165" t="s">
        <v>127</v>
      </c>
      <c r="H146" s="166">
        <v>299.69</v>
      </c>
      <c r="I146" s="167"/>
      <c r="J146" s="168">
        <f>ROUND(I146*H146,2)</f>
        <v>0</v>
      </c>
      <c r="K146" s="164" t="s">
        <v>128</v>
      </c>
      <c r="L146" s="36"/>
      <c r="M146" s="169" t="s">
        <v>21</v>
      </c>
      <c r="N146" s="170" t="s">
        <v>47</v>
      </c>
      <c r="O146" s="61"/>
      <c r="P146" s="171">
        <f>O146*H146</f>
        <v>0</v>
      </c>
      <c r="Q146" s="171">
        <v>1.47E-2</v>
      </c>
      <c r="R146" s="171">
        <f>Q146*H146</f>
        <v>4.405443</v>
      </c>
      <c r="S146" s="171">
        <v>0</v>
      </c>
      <c r="T146" s="17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3" t="s">
        <v>129</v>
      </c>
      <c r="AT146" s="173" t="s">
        <v>124</v>
      </c>
      <c r="AU146" s="173" t="s">
        <v>84</v>
      </c>
      <c r="AY146" s="14" t="s">
        <v>123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4" t="s">
        <v>84</v>
      </c>
      <c r="BK146" s="174">
        <f>ROUND(I146*H146,2)</f>
        <v>0</v>
      </c>
      <c r="BL146" s="14" t="s">
        <v>129</v>
      </c>
      <c r="BM146" s="173" t="s">
        <v>299</v>
      </c>
    </row>
    <row r="147" spans="1:65" s="11" customFormat="1" ht="25.9" customHeight="1">
      <c r="B147" s="148"/>
      <c r="C147" s="149"/>
      <c r="D147" s="150" t="s">
        <v>75</v>
      </c>
      <c r="E147" s="151" t="s">
        <v>402</v>
      </c>
      <c r="F147" s="151" t="s">
        <v>403</v>
      </c>
      <c r="G147" s="149"/>
      <c r="H147" s="149"/>
      <c r="I147" s="152"/>
      <c r="J147" s="153">
        <f>BK147</f>
        <v>0</v>
      </c>
      <c r="K147" s="149"/>
      <c r="L147" s="154"/>
      <c r="M147" s="155"/>
      <c r="N147" s="156"/>
      <c r="O147" s="156"/>
      <c r="P147" s="157">
        <f>SUM(P148:P164)</f>
        <v>0</v>
      </c>
      <c r="Q147" s="156"/>
      <c r="R147" s="157">
        <f>SUM(R148:R164)</f>
        <v>2.4604800000000004</v>
      </c>
      <c r="S147" s="156"/>
      <c r="T147" s="158">
        <f>SUM(T148:T164)</f>
        <v>0</v>
      </c>
      <c r="AR147" s="159" t="s">
        <v>87</v>
      </c>
      <c r="AT147" s="160" t="s">
        <v>75</v>
      </c>
      <c r="AU147" s="160" t="s">
        <v>76</v>
      </c>
      <c r="AY147" s="159" t="s">
        <v>123</v>
      </c>
      <c r="BK147" s="161">
        <f>SUM(BK148:BK164)</f>
        <v>0</v>
      </c>
    </row>
    <row r="148" spans="1:65" s="2" customFormat="1" ht="16.5" customHeight="1">
      <c r="A148" s="31"/>
      <c r="B148" s="32"/>
      <c r="C148" s="162" t="s">
        <v>300</v>
      </c>
      <c r="D148" s="162" t="s">
        <v>124</v>
      </c>
      <c r="E148" s="163" t="s">
        <v>620</v>
      </c>
      <c r="F148" s="164" t="s">
        <v>621</v>
      </c>
      <c r="G148" s="165" t="s">
        <v>133</v>
      </c>
      <c r="H148" s="166">
        <v>339</v>
      </c>
      <c r="I148" s="167"/>
      <c r="J148" s="168">
        <f t="shared" ref="J148:J164" si="20">ROUND(I148*H148,2)</f>
        <v>0</v>
      </c>
      <c r="K148" s="164" t="s">
        <v>128</v>
      </c>
      <c r="L148" s="36"/>
      <c r="M148" s="169" t="s">
        <v>21</v>
      </c>
      <c r="N148" s="170" t="s">
        <v>47</v>
      </c>
      <c r="O148" s="61"/>
      <c r="P148" s="171">
        <f t="shared" ref="P148:P164" si="21">O148*H148</f>
        <v>0</v>
      </c>
      <c r="Q148" s="171">
        <v>4.2599999999999999E-3</v>
      </c>
      <c r="R148" s="171">
        <f t="shared" ref="R148:R164" si="22">Q148*H148</f>
        <v>1.44414</v>
      </c>
      <c r="S148" s="171">
        <v>0</v>
      </c>
      <c r="T148" s="172">
        <f t="shared" ref="T148:T164" si="23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3" t="s">
        <v>129</v>
      </c>
      <c r="AT148" s="173" t="s">
        <v>124</v>
      </c>
      <c r="AU148" s="173" t="s">
        <v>84</v>
      </c>
      <c r="AY148" s="14" t="s">
        <v>123</v>
      </c>
      <c r="BE148" s="174">
        <f t="shared" ref="BE148:BE164" si="24">IF(N148="základní",J148,0)</f>
        <v>0</v>
      </c>
      <c r="BF148" s="174">
        <f t="shared" ref="BF148:BF164" si="25">IF(N148="snížená",J148,0)</f>
        <v>0</v>
      </c>
      <c r="BG148" s="174">
        <f t="shared" ref="BG148:BG164" si="26">IF(N148="zákl. přenesená",J148,0)</f>
        <v>0</v>
      </c>
      <c r="BH148" s="174">
        <f t="shared" ref="BH148:BH164" si="27">IF(N148="sníž. přenesená",J148,0)</f>
        <v>0</v>
      </c>
      <c r="BI148" s="174">
        <f t="shared" ref="BI148:BI164" si="28">IF(N148="nulová",J148,0)</f>
        <v>0</v>
      </c>
      <c r="BJ148" s="14" t="s">
        <v>84</v>
      </c>
      <c r="BK148" s="174">
        <f t="shared" ref="BK148:BK164" si="29">ROUND(I148*H148,2)</f>
        <v>0</v>
      </c>
      <c r="BL148" s="14" t="s">
        <v>129</v>
      </c>
      <c r="BM148" s="173" t="s">
        <v>303</v>
      </c>
    </row>
    <row r="149" spans="1:65" s="2" customFormat="1" ht="16.5" customHeight="1">
      <c r="A149" s="31"/>
      <c r="B149" s="32"/>
      <c r="C149" s="162" t="s">
        <v>213</v>
      </c>
      <c r="D149" s="162" t="s">
        <v>124</v>
      </c>
      <c r="E149" s="163" t="s">
        <v>622</v>
      </c>
      <c r="F149" s="164" t="s">
        <v>623</v>
      </c>
      <c r="G149" s="165" t="s">
        <v>133</v>
      </c>
      <c r="H149" s="166">
        <v>50</v>
      </c>
      <c r="I149" s="167"/>
      <c r="J149" s="168">
        <f t="shared" si="20"/>
        <v>0</v>
      </c>
      <c r="K149" s="164" t="s">
        <v>128</v>
      </c>
      <c r="L149" s="36"/>
      <c r="M149" s="169" t="s">
        <v>21</v>
      </c>
      <c r="N149" s="170" t="s">
        <v>47</v>
      </c>
      <c r="O149" s="61"/>
      <c r="P149" s="171">
        <f t="shared" si="21"/>
        <v>0</v>
      </c>
      <c r="Q149" s="171">
        <v>4.64E-3</v>
      </c>
      <c r="R149" s="171">
        <f t="shared" si="22"/>
        <v>0.23200000000000001</v>
      </c>
      <c r="S149" s="171">
        <v>0</v>
      </c>
      <c r="T149" s="172">
        <f t="shared" si="2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3" t="s">
        <v>129</v>
      </c>
      <c r="AT149" s="173" t="s">
        <v>124</v>
      </c>
      <c r="AU149" s="173" t="s">
        <v>84</v>
      </c>
      <c r="AY149" s="14" t="s">
        <v>123</v>
      </c>
      <c r="BE149" s="174">
        <f t="shared" si="24"/>
        <v>0</v>
      </c>
      <c r="BF149" s="174">
        <f t="shared" si="25"/>
        <v>0</v>
      </c>
      <c r="BG149" s="174">
        <f t="shared" si="26"/>
        <v>0</v>
      </c>
      <c r="BH149" s="174">
        <f t="shared" si="27"/>
        <v>0</v>
      </c>
      <c r="BI149" s="174">
        <f t="shared" si="28"/>
        <v>0</v>
      </c>
      <c r="BJ149" s="14" t="s">
        <v>84</v>
      </c>
      <c r="BK149" s="174">
        <f t="shared" si="29"/>
        <v>0</v>
      </c>
      <c r="BL149" s="14" t="s">
        <v>129</v>
      </c>
      <c r="BM149" s="173" t="s">
        <v>306</v>
      </c>
    </row>
    <row r="150" spans="1:65" s="2" customFormat="1" ht="16.5" customHeight="1">
      <c r="A150" s="31"/>
      <c r="B150" s="32"/>
      <c r="C150" s="162" t="s">
        <v>307</v>
      </c>
      <c r="D150" s="162" t="s">
        <v>124</v>
      </c>
      <c r="E150" s="163" t="s">
        <v>624</v>
      </c>
      <c r="F150" s="164" t="s">
        <v>625</v>
      </c>
      <c r="G150" s="165" t="s">
        <v>141</v>
      </c>
      <c r="H150" s="166">
        <v>64</v>
      </c>
      <c r="I150" s="167"/>
      <c r="J150" s="168">
        <f t="shared" si="20"/>
        <v>0</v>
      </c>
      <c r="K150" s="164" t="s">
        <v>128</v>
      </c>
      <c r="L150" s="36"/>
      <c r="M150" s="169" t="s">
        <v>21</v>
      </c>
      <c r="N150" s="170" t="s">
        <v>47</v>
      </c>
      <c r="O150" s="61"/>
      <c r="P150" s="171">
        <f t="shared" si="21"/>
        <v>0</v>
      </c>
      <c r="Q150" s="171">
        <v>6.8999999999999997E-4</v>
      </c>
      <c r="R150" s="171">
        <f t="shared" si="22"/>
        <v>4.4159999999999998E-2</v>
      </c>
      <c r="S150" s="171">
        <v>0</v>
      </c>
      <c r="T150" s="172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3" t="s">
        <v>129</v>
      </c>
      <c r="AT150" s="173" t="s">
        <v>124</v>
      </c>
      <c r="AU150" s="173" t="s">
        <v>84</v>
      </c>
      <c r="AY150" s="14" t="s">
        <v>123</v>
      </c>
      <c r="BE150" s="174">
        <f t="shared" si="24"/>
        <v>0</v>
      </c>
      <c r="BF150" s="174">
        <f t="shared" si="25"/>
        <v>0</v>
      </c>
      <c r="BG150" s="174">
        <f t="shared" si="26"/>
        <v>0</v>
      </c>
      <c r="BH150" s="174">
        <f t="shared" si="27"/>
        <v>0</v>
      </c>
      <c r="BI150" s="174">
        <f t="shared" si="28"/>
        <v>0</v>
      </c>
      <c r="BJ150" s="14" t="s">
        <v>84</v>
      </c>
      <c r="BK150" s="174">
        <f t="shared" si="29"/>
        <v>0</v>
      </c>
      <c r="BL150" s="14" t="s">
        <v>129</v>
      </c>
      <c r="BM150" s="173" t="s">
        <v>310</v>
      </c>
    </row>
    <row r="151" spans="1:65" s="2" customFormat="1" ht="16.5" customHeight="1">
      <c r="A151" s="31"/>
      <c r="B151" s="32"/>
      <c r="C151" s="162" t="s">
        <v>217</v>
      </c>
      <c r="D151" s="162" t="s">
        <v>124</v>
      </c>
      <c r="E151" s="163" t="s">
        <v>626</v>
      </c>
      <c r="F151" s="164" t="s">
        <v>627</v>
      </c>
      <c r="G151" s="165" t="s">
        <v>141</v>
      </c>
      <c r="H151" s="166">
        <v>11</v>
      </c>
      <c r="I151" s="167"/>
      <c r="J151" s="168">
        <f t="shared" si="20"/>
        <v>0</v>
      </c>
      <c r="K151" s="164" t="s">
        <v>128</v>
      </c>
      <c r="L151" s="36"/>
      <c r="M151" s="169" t="s">
        <v>21</v>
      </c>
      <c r="N151" s="170" t="s">
        <v>47</v>
      </c>
      <c r="O151" s="61"/>
      <c r="P151" s="171">
        <f t="shared" si="21"/>
        <v>0</v>
      </c>
      <c r="Q151" s="171">
        <v>1.15E-3</v>
      </c>
      <c r="R151" s="171">
        <f t="shared" si="22"/>
        <v>1.265E-2</v>
      </c>
      <c r="S151" s="171">
        <v>0</v>
      </c>
      <c r="T151" s="172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3" t="s">
        <v>129</v>
      </c>
      <c r="AT151" s="173" t="s">
        <v>124</v>
      </c>
      <c r="AU151" s="173" t="s">
        <v>84</v>
      </c>
      <c r="AY151" s="14" t="s">
        <v>123</v>
      </c>
      <c r="BE151" s="174">
        <f t="shared" si="24"/>
        <v>0</v>
      </c>
      <c r="BF151" s="174">
        <f t="shared" si="25"/>
        <v>0</v>
      </c>
      <c r="BG151" s="174">
        <f t="shared" si="26"/>
        <v>0</v>
      </c>
      <c r="BH151" s="174">
        <f t="shared" si="27"/>
        <v>0</v>
      </c>
      <c r="BI151" s="174">
        <f t="shared" si="28"/>
        <v>0</v>
      </c>
      <c r="BJ151" s="14" t="s">
        <v>84</v>
      </c>
      <c r="BK151" s="174">
        <f t="shared" si="29"/>
        <v>0</v>
      </c>
      <c r="BL151" s="14" t="s">
        <v>129</v>
      </c>
      <c r="BM151" s="173" t="s">
        <v>313</v>
      </c>
    </row>
    <row r="152" spans="1:65" s="2" customFormat="1" ht="21.75" customHeight="1">
      <c r="A152" s="31"/>
      <c r="B152" s="32"/>
      <c r="C152" s="162" t="s">
        <v>314</v>
      </c>
      <c r="D152" s="162" t="s">
        <v>124</v>
      </c>
      <c r="E152" s="163" t="s">
        <v>628</v>
      </c>
      <c r="F152" s="164" t="s">
        <v>629</v>
      </c>
      <c r="G152" s="165" t="s">
        <v>133</v>
      </c>
      <c r="H152" s="166">
        <v>24</v>
      </c>
      <c r="I152" s="167"/>
      <c r="J152" s="168">
        <f t="shared" si="20"/>
        <v>0</v>
      </c>
      <c r="K152" s="164" t="s">
        <v>128</v>
      </c>
      <c r="L152" s="36"/>
      <c r="M152" s="169" t="s">
        <v>21</v>
      </c>
      <c r="N152" s="170" t="s">
        <v>47</v>
      </c>
      <c r="O152" s="61"/>
      <c r="P152" s="171">
        <f t="shared" si="21"/>
        <v>0</v>
      </c>
      <c r="Q152" s="171">
        <v>2.2599999999999999E-3</v>
      </c>
      <c r="R152" s="171">
        <f t="shared" si="22"/>
        <v>5.4239999999999997E-2</v>
      </c>
      <c r="S152" s="171">
        <v>0</v>
      </c>
      <c r="T152" s="172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3" t="s">
        <v>129</v>
      </c>
      <c r="AT152" s="173" t="s">
        <v>124</v>
      </c>
      <c r="AU152" s="173" t="s">
        <v>84</v>
      </c>
      <c r="AY152" s="14" t="s">
        <v>123</v>
      </c>
      <c r="BE152" s="174">
        <f t="shared" si="24"/>
        <v>0</v>
      </c>
      <c r="BF152" s="174">
        <f t="shared" si="25"/>
        <v>0</v>
      </c>
      <c r="BG152" s="174">
        <f t="shared" si="26"/>
        <v>0</v>
      </c>
      <c r="BH152" s="174">
        <f t="shared" si="27"/>
        <v>0</v>
      </c>
      <c r="BI152" s="174">
        <f t="shared" si="28"/>
        <v>0</v>
      </c>
      <c r="BJ152" s="14" t="s">
        <v>84</v>
      </c>
      <c r="BK152" s="174">
        <f t="shared" si="29"/>
        <v>0</v>
      </c>
      <c r="BL152" s="14" t="s">
        <v>129</v>
      </c>
      <c r="BM152" s="173" t="s">
        <v>317</v>
      </c>
    </row>
    <row r="153" spans="1:65" s="2" customFormat="1" ht="16.5" customHeight="1">
      <c r="A153" s="31"/>
      <c r="B153" s="32"/>
      <c r="C153" s="162" t="s">
        <v>220</v>
      </c>
      <c r="D153" s="162" t="s">
        <v>124</v>
      </c>
      <c r="E153" s="163" t="s">
        <v>630</v>
      </c>
      <c r="F153" s="164" t="s">
        <v>631</v>
      </c>
      <c r="G153" s="165" t="s">
        <v>141</v>
      </c>
      <c r="H153" s="166">
        <v>24</v>
      </c>
      <c r="I153" s="167"/>
      <c r="J153" s="168">
        <f t="shared" si="20"/>
        <v>0</v>
      </c>
      <c r="K153" s="164" t="s">
        <v>128</v>
      </c>
      <c r="L153" s="36"/>
      <c r="M153" s="169" t="s">
        <v>21</v>
      </c>
      <c r="N153" s="170" t="s">
        <v>47</v>
      </c>
      <c r="O153" s="61"/>
      <c r="P153" s="171">
        <f t="shared" si="21"/>
        <v>0</v>
      </c>
      <c r="Q153" s="171">
        <v>9.5E-4</v>
      </c>
      <c r="R153" s="171">
        <f t="shared" si="22"/>
        <v>2.2800000000000001E-2</v>
      </c>
      <c r="S153" s="171">
        <v>0</v>
      </c>
      <c r="T153" s="172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3" t="s">
        <v>129</v>
      </c>
      <c r="AT153" s="173" t="s">
        <v>124</v>
      </c>
      <c r="AU153" s="173" t="s">
        <v>84</v>
      </c>
      <c r="AY153" s="14" t="s">
        <v>123</v>
      </c>
      <c r="BE153" s="174">
        <f t="shared" si="24"/>
        <v>0</v>
      </c>
      <c r="BF153" s="174">
        <f t="shared" si="25"/>
        <v>0</v>
      </c>
      <c r="BG153" s="174">
        <f t="shared" si="26"/>
        <v>0</v>
      </c>
      <c r="BH153" s="174">
        <f t="shared" si="27"/>
        <v>0</v>
      </c>
      <c r="BI153" s="174">
        <f t="shared" si="28"/>
        <v>0</v>
      </c>
      <c r="BJ153" s="14" t="s">
        <v>84</v>
      </c>
      <c r="BK153" s="174">
        <f t="shared" si="29"/>
        <v>0</v>
      </c>
      <c r="BL153" s="14" t="s">
        <v>129</v>
      </c>
      <c r="BM153" s="173" t="s">
        <v>320</v>
      </c>
    </row>
    <row r="154" spans="1:65" s="2" customFormat="1" ht="21.75" customHeight="1">
      <c r="A154" s="31"/>
      <c r="B154" s="32"/>
      <c r="C154" s="162" t="s">
        <v>321</v>
      </c>
      <c r="D154" s="162" t="s">
        <v>124</v>
      </c>
      <c r="E154" s="163" t="s">
        <v>632</v>
      </c>
      <c r="F154" s="164" t="s">
        <v>633</v>
      </c>
      <c r="G154" s="165" t="s">
        <v>133</v>
      </c>
      <c r="H154" s="166">
        <v>50</v>
      </c>
      <c r="I154" s="167"/>
      <c r="J154" s="168">
        <f t="shared" si="20"/>
        <v>0</v>
      </c>
      <c r="K154" s="164" t="s">
        <v>128</v>
      </c>
      <c r="L154" s="36"/>
      <c r="M154" s="169" t="s">
        <v>21</v>
      </c>
      <c r="N154" s="170" t="s">
        <v>47</v>
      </c>
      <c r="O154" s="61"/>
      <c r="P154" s="171">
        <f t="shared" si="21"/>
        <v>0</v>
      </c>
      <c r="Q154" s="171">
        <v>3.2000000000000002E-3</v>
      </c>
      <c r="R154" s="171">
        <f t="shared" si="22"/>
        <v>0.16</v>
      </c>
      <c r="S154" s="171">
        <v>0</v>
      </c>
      <c r="T154" s="172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3" t="s">
        <v>129</v>
      </c>
      <c r="AT154" s="173" t="s">
        <v>124</v>
      </c>
      <c r="AU154" s="173" t="s">
        <v>84</v>
      </c>
      <c r="AY154" s="14" t="s">
        <v>123</v>
      </c>
      <c r="BE154" s="174">
        <f t="shared" si="24"/>
        <v>0</v>
      </c>
      <c r="BF154" s="174">
        <f t="shared" si="25"/>
        <v>0</v>
      </c>
      <c r="BG154" s="174">
        <f t="shared" si="26"/>
        <v>0</v>
      </c>
      <c r="BH154" s="174">
        <f t="shared" si="27"/>
        <v>0</v>
      </c>
      <c r="BI154" s="174">
        <f t="shared" si="28"/>
        <v>0</v>
      </c>
      <c r="BJ154" s="14" t="s">
        <v>84</v>
      </c>
      <c r="BK154" s="174">
        <f t="shared" si="29"/>
        <v>0</v>
      </c>
      <c r="BL154" s="14" t="s">
        <v>129</v>
      </c>
      <c r="BM154" s="173" t="s">
        <v>324</v>
      </c>
    </row>
    <row r="155" spans="1:65" s="2" customFormat="1" ht="16.5" customHeight="1">
      <c r="A155" s="31"/>
      <c r="B155" s="32"/>
      <c r="C155" s="162" t="s">
        <v>224</v>
      </c>
      <c r="D155" s="162" t="s">
        <v>124</v>
      </c>
      <c r="E155" s="163" t="s">
        <v>634</v>
      </c>
      <c r="F155" s="164" t="s">
        <v>635</v>
      </c>
      <c r="G155" s="165" t="s">
        <v>133</v>
      </c>
      <c r="H155" s="166">
        <v>24</v>
      </c>
      <c r="I155" s="167"/>
      <c r="J155" s="168">
        <f t="shared" si="20"/>
        <v>0</v>
      </c>
      <c r="K155" s="164" t="s">
        <v>128</v>
      </c>
      <c r="L155" s="36"/>
      <c r="M155" s="169" t="s">
        <v>21</v>
      </c>
      <c r="N155" s="170" t="s">
        <v>47</v>
      </c>
      <c r="O155" s="61"/>
      <c r="P155" s="171">
        <f t="shared" si="21"/>
        <v>0</v>
      </c>
      <c r="Q155" s="171">
        <v>1.5900000000000001E-3</v>
      </c>
      <c r="R155" s="171">
        <f t="shared" si="22"/>
        <v>3.8159999999999999E-2</v>
      </c>
      <c r="S155" s="171">
        <v>0</v>
      </c>
      <c r="T155" s="172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3" t="s">
        <v>129</v>
      </c>
      <c r="AT155" s="173" t="s">
        <v>124</v>
      </c>
      <c r="AU155" s="173" t="s">
        <v>84</v>
      </c>
      <c r="AY155" s="14" t="s">
        <v>123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4" t="s">
        <v>84</v>
      </c>
      <c r="BK155" s="174">
        <f t="shared" si="29"/>
        <v>0</v>
      </c>
      <c r="BL155" s="14" t="s">
        <v>129</v>
      </c>
      <c r="BM155" s="173" t="s">
        <v>482</v>
      </c>
    </row>
    <row r="156" spans="1:65" s="2" customFormat="1" ht="16.5" customHeight="1">
      <c r="A156" s="31"/>
      <c r="B156" s="32"/>
      <c r="C156" s="162" t="s">
        <v>485</v>
      </c>
      <c r="D156" s="162" t="s">
        <v>124</v>
      </c>
      <c r="E156" s="163" t="s">
        <v>636</v>
      </c>
      <c r="F156" s="164" t="s">
        <v>637</v>
      </c>
      <c r="G156" s="165" t="s">
        <v>133</v>
      </c>
      <c r="H156" s="166">
        <v>24</v>
      </c>
      <c r="I156" s="167"/>
      <c r="J156" s="168">
        <f t="shared" si="20"/>
        <v>0</v>
      </c>
      <c r="K156" s="164" t="s">
        <v>128</v>
      </c>
      <c r="L156" s="36"/>
      <c r="M156" s="169" t="s">
        <v>21</v>
      </c>
      <c r="N156" s="170" t="s">
        <v>47</v>
      </c>
      <c r="O156" s="61"/>
      <c r="P156" s="171">
        <f t="shared" si="21"/>
        <v>0</v>
      </c>
      <c r="Q156" s="171">
        <v>5.8E-4</v>
      </c>
      <c r="R156" s="171">
        <f t="shared" si="22"/>
        <v>1.392E-2</v>
      </c>
      <c r="S156" s="171">
        <v>0</v>
      </c>
      <c r="T156" s="172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3" t="s">
        <v>129</v>
      </c>
      <c r="AT156" s="173" t="s">
        <v>124</v>
      </c>
      <c r="AU156" s="173" t="s">
        <v>84</v>
      </c>
      <c r="AY156" s="14" t="s">
        <v>123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4" t="s">
        <v>84</v>
      </c>
      <c r="BK156" s="174">
        <f t="shared" si="29"/>
        <v>0</v>
      </c>
      <c r="BL156" s="14" t="s">
        <v>129</v>
      </c>
      <c r="BM156" s="173" t="s">
        <v>488</v>
      </c>
    </row>
    <row r="157" spans="1:65" s="2" customFormat="1" ht="16.5" customHeight="1">
      <c r="A157" s="31"/>
      <c r="B157" s="32"/>
      <c r="C157" s="162" t="s">
        <v>227</v>
      </c>
      <c r="D157" s="162" t="s">
        <v>124</v>
      </c>
      <c r="E157" s="163" t="s">
        <v>638</v>
      </c>
      <c r="F157" s="164" t="s">
        <v>639</v>
      </c>
      <c r="G157" s="165" t="s">
        <v>141</v>
      </c>
      <c r="H157" s="166">
        <v>24</v>
      </c>
      <c r="I157" s="167"/>
      <c r="J157" s="168">
        <f t="shared" si="20"/>
        <v>0</v>
      </c>
      <c r="K157" s="164" t="s">
        <v>128</v>
      </c>
      <c r="L157" s="36"/>
      <c r="M157" s="169" t="s">
        <v>21</v>
      </c>
      <c r="N157" s="170" t="s">
        <v>47</v>
      </c>
      <c r="O157" s="61"/>
      <c r="P157" s="171">
        <f t="shared" si="21"/>
        <v>0</v>
      </c>
      <c r="Q157" s="171">
        <v>0</v>
      </c>
      <c r="R157" s="171">
        <f t="shared" si="22"/>
        <v>0</v>
      </c>
      <c r="S157" s="171">
        <v>0</v>
      </c>
      <c r="T157" s="172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3" t="s">
        <v>129</v>
      </c>
      <c r="AT157" s="173" t="s">
        <v>124</v>
      </c>
      <c r="AU157" s="173" t="s">
        <v>84</v>
      </c>
      <c r="AY157" s="14" t="s">
        <v>123</v>
      </c>
      <c r="BE157" s="174">
        <f t="shared" si="24"/>
        <v>0</v>
      </c>
      <c r="BF157" s="174">
        <f t="shared" si="25"/>
        <v>0</v>
      </c>
      <c r="BG157" s="174">
        <f t="shared" si="26"/>
        <v>0</v>
      </c>
      <c r="BH157" s="174">
        <f t="shared" si="27"/>
        <v>0</v>
      </c>
      <c r="BI157" s="174">
        <f t="shared" si="28"/>
        <v>0</v>
      </c>
      <c r="BJ157" s="14" t="s">
        <v>84</v>
      </c>
      <c r="BK157" s="174">
        <f t="shared" si="29"/>
        <v>0</v>
      </c>
      <c r="BL157" s="14" t="s">
        <v>129</v>
      </c>
      <c r="BM157" s="173" t="s">
        <v>491</v>
      </c>
    </row>
    <row r="158" spans="1:65" s="2" customFormat="1" ht="16.5" customHeight="1">
      <c r="A158" s="31"/>
      <c r="B158" s="32"/>
      <c r="C158" s="162" t="s">
        <v>492</v>
      </c>
      <c r="D158" s="162" t="s">
        <v>124</v>
      </c>
      <c r="E158" s="163" t="s">
        <v>640</v>
      </c>
      <c r="F158" s="164" t="s">
        <v>641</v>
      </c>
      <c r="G158" s="165" t="s">
        <v>133</v>
      </c>
      <c r="H158" s="166">
        <v>50</v>
      </c>
      <c r="I158" s="167"/>
      <c r="J158" s="168">
        <f t="shared" si="20"/>
        <v>0</v>
      </c>
      <c r="K158" s="164" t="s">
        <v>128</v>
      </c>
      <c r="L158" s="36"/>
      <c r="M158" s="169" t="s">
        <v>21</v>
      </c>
      <c r="N158" s="170" t="s">
        <v>47</v>
      </c>
      <c r="O158" s="61"/>
      <c r="P158" s="171">
        <f t="shared" si="21"/>
        <v>0</v>
      </c>
      <c r="Q158" s="171">
        <v>3.46E-3</v>
      </c>
      <c r="R158" s="171">
        <f t="shared" si="22"/>
        <v>0.17299999999999999</v>
      </c>
      <c r="S158" s="171">
        <v>0</v>
      </c>
      <c r="T158" s="172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3" t="s">
        <v>129</v>
      </c>
      <c r="AT158" s="173" t="s">
        <v>124</v>
      </c>
      <c r="AU158" s="173" t="s">
        <v>84</v>
      </c>
      <c r="AY158" s="14" t="s">
        <v>123</v>
      </c>
      <c r="BE158" s="174">
        <f t="shared" si="24"/>
        <v>0</v>
      </c>
      <c r="BF158" s="174">
        <f t="shared" si="25"/>
        <v>0</v>
      </c>
      <c r="BG158" s="174">
        <f t="shared" si="26"/>
        <v>0</v>
      </c>
      <c r="BH158" s="174">
        <f t="shared" si="27"/>
        <v>0</v>
      </c>
      <c r="BI158" s="174">
        <f t="shared" si="28"/>
        <v>0</v>
      </c>
      <c r="BJ158" s="14" t="s">
        <v>84</v>
      </c>
      <c r="BK158" s="174">
        <f t="shared" si="29"/>
        <v>0</v>
      </c>
      <c r="BL158" s="14" t="s">
        <v>129</v>
      </c>
      <c r="BM158" s="173" t="s">
        <v>495</v>
      </c>
    </row>
    <row r="159" spans="1:65" s="2" customFormat="1" ht="16.5" customHeight="1">
      <c r="A159" s="31"/>
      <c r="B159" s="32"/>
      <c r="C159" s="162" t="s">
        <v>231</v>
      </c>
      <c r="D159" s="162" t="s">
        <v>124</v>
      </c>
      <c r="E159" s="163" t="s">
        <v>642</v>
      </c>
      <c r="F159" s="164" t="s">
        <v>643</v>
      </c>
      <c r="G159" s="165" t="s">
        <v>141</v>
      </c>
      <c r="H159" s="166">
        <v>64</v>
      </c>
      <c r="I159" s="167"/>
      <c r="J159" s="168">
        <f t="shared" si="20"/>
        <v>0</v>
      </c>
      <c r="K159" s="164" t="s">
        <v>128</v>
      </c>
      <c r="L159" s="36"/>
      <c r="M159" s="169" t="s">
        <v>21</v>
      </c>
      <c r="N159" s="170" t="s">
        <v>47</v>
      </c>
      <c r="O159" s="61"/>
      <c r="P159" s="171">
        <f t="shared" si="21"/>
        <v>0</v>
      </c>
      <c r="Q159" s="171">
        <v>5.0000000000000002E-5</v>
      </c>
      <c r="R159" s="171">
        <f t="shared" si="22"/>
        <v>3.2000000000000002E-3</v>
      </c>
      <c r="S159" s="171">
        <v>0</v>
      </c>
      <c r="T159" s="172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3" t="s">
        <v>129</v>
      </c>
      <c r="AT159" s="173" t="s">
        <v>124</v>
      </c>
      <c r="AU159" s="173" t="s">
        <v>84</v>
      </c>
      <c r="AY159" s="14" t="s">
        <v>123</v>
      </c>
      <c r="BE159" s="174">
        <f t="shared" si="24"/>
        <v>0</v>
      </c>
      <c r="BF159" s="174">
        <f t="shared" si="25"/>
        <v>0</v>
      </c>
      <c r="BG159" s="174">
        <f t="shared" si="26"/>
        <v>0</v>
      </c>
      <c r="BH159" s="174">
        <f t="shared" si="27"/>
        <v>0</v>
      </c>
      <c r="BI159" s="174">
        <f t="shared" si="28"/>
        <v>0</v>
      </c>
      <c r="BJ159" s="14" t="s">
        <v>84</v>
      </c>
      <c r="BK159" s="174">
        <f t="shared" si="29"/>
        <v>0</v>
      </c>
      <c r="BL159" s="14" t="s">
        <v>129</v>
      </c>
      <c r="BM159" s="173" t="s">
        <v>500</v>
      </c>
    </row>
    <row r="160" spans="1:65" s="2" customFormat="1" ht="16.5" customHeight="1">
      <c r="A160" s="31"/>
      <c r="B160" s="32"/>
      <c r="C160" s="162" t="s">
        <v>501</v>
      </c>
      <c r="D160" s="162" t="s">
        <v>124</v>
      </c>
      <c r="E160" s="163" t="s">
        <v>644</v>
      </c>
      <c r="F160" s="164" t="s">
        <v>645</v>
      </c>
      <c r="G160" s="165" t="s">
        <v>141</v>
      </c>
      <c r="H160" s="166">
        <v>64</v>
      </c>
      <c r="I160" s="167"/>
      <c r="J160" s="168">
        <f t="shared" si="20"/>
        <v>0</v>
      </c>
      <c r="K160" s="164" t="s">
        <v>128</v>
      </c>
      <c r="L160" s="36"/>
      <c r="M160" s="169" t="s">
        <v>21</v>
      </c>
      <c r="N160" s="170" t="s">
        <v>47</v>
      </c>
      <c r="O160" s="61"/>
      <c r="P160" s="171">
        <f t="shared" si="21"/>
        <v>0</v>
      </c>
      <c r="Q160" s="171">
        <v>1E-3</v>
      </c>
      <c r="R160" s="171">
        <f t="shared" si="22"/>
        <v>6.4000000000000001E-2</v>
      </c>
      <c r="S160" s="171">
        <v>0</v>
      </c>
      <c r="T160" s="172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3" t="s">
        <v>129</v>
      </c>
      <c r="AT160" s="173" t="s">
        <v>124</v>
      </c>
      <c r="AU160" s="173" t="s">
        <v>84</v>
      </c>
      <c r="AY160" s="14" t="s">
        <v>123</v>
      </c>
      <c r="BE160" s="174">
        <f t="shared" si="24"/>
        <v>0</v>
      </c>
      <c r="BF160" s="174">
        <f t="shared" si="25"/>
        <v>0</v>
      </c>
      <c r="BG160" s="174">
        <f t="shared" si="26"/>
        <v>0</v>
      </c>
      <c r="BH160" s="174">
        <f t="shared" si="27"/>
        <v>0</v>
      </c>
      <c r="BI160" s="174">
        <f t="shared" si="28"/>
        <v>0</v>
      </c>
      <c r="BJ160" s="14" t="s">
        <v>84</v>
      </c>
      <c r="BK160" s="174">
        <f t="shared" si="29"/>
        <v>0</v>
      </c>
      <c r="BL160" s="14" t="s">
        <v>129</v>
      </c>
      <c r="BM160" s="173" t="s">
        <v>504</v>
      </c>
    </row>
    <row r="161" spans="1:65" s="2" customFormat="1" ht="16.5" customHeight="1">
      <c r="A161" s="31"/>
      <c r="B161" s="32"/>
      <c r="C161" s="162" t="s">
        <v>234</v>
      </c>
      <c r="D161" s="162" t="s">
        <v>124</v>
      </c>
      <c r="E161" s="163" t="s">
        <v>646</v>
      </c>
      <c r="F161" s="164" t="s">
        <v>647</v>
      </c>
      <c r="G161" s="165" t="s">
        <v>141</v>
      </c>
      <c r="H161" s="166">
        <v>11</v>
      </c>
      <c r="I161" s="167"/>
      <c r="J161" s="168">
        <f t="shared" si="20"/>
        <v>0</v>
      </c>
      <c r="K161" s="164" t="s">
        <v>128</v>
      </c>
      <c r="L161" s="36"/>
      <c r="M161" s="169" t="s">
        <v>21</v>
      </c>
      <c r="N161" s="170" t="s">
        <v>47</v>
      </c>
      <c r="O161" s="61"/>
      <c r="P161" s="171">
        <f t="shared" si="21"/>
        <v>0</v>
      </c>
      <c r="Q161" s="171">
        <v>6.0999999999999997E-4</v>
      </c>
      <c r="R161" s="171">
        <f t="shared" si="22"/>
        <v>6.7099999999999998E-3</v>
      </c>
      <c r="S161" s="171">
        <v>0</v>
      </c>
      <c r="T161" s="172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3" t="s">
        <v>129</v>
      </c>
      <c r="AT161" s="173" t="s">
        <v>124</v>
      </c>
      <c r="AU161" s="173" t="s">
        <v>84</v>
      </c>
      <c r="AY161" s="14" t="s">
        <v>123</v>
      </c>
      <c r="BE161" s="174">
        <f t="shared" si="24"/>
        <v>0</v>
      </c>
      <c r="BF161" s="174">
        <f t="shared" si="25"/>
        <v>0</v>
      </c>
      <c r="BG161" s="174">
        <f t="shared" si="26"/>
        <v>0</v>
      </c>
      <c r="BH161" s="174">
        <f t="shared" si="27"/>
        <v>0</v>
      </c>
      <c r="BI161" s="174">
        <f t="shared" si="28"/>
        <v>0</v>
      </c>
      <c r="BJ161" s="14" t="s">
        <v>84</v>
      </c>
      <c r="BK161" s="174">
        <f t="shared" si="29"/>
        <v>0</v>
      </c>
      <c r="BL161" s="14" t="s">
        <v>129</v>
      </c>
      <c r="BM161" s="173" t="s">
        <v>505</v>
      </c>
    </row>
    <row r="162" spans="1:65" s="2" customFormat="1" ht="16.5" customHeight="1">
      <c r="A162" s="31"/>
      <c r="B162" s="32"/>
      <c r="C162" s="162" t="s">
        <v>506</v>
      </c>
      <c r="D162" s="162" t="s">
        <v>124</v>
      </c>
      <c r="E162" s="163" t="s">
        <v>648</v>
      </c>
      <c r="F162" s="164" t="s">
        <v>649</v>
      </c>
      <c r="G162" s="165" t="s">
        <v>141</v>
      </c>
      <c r="H162" s="166">
        <v>10</v>
      </c>
      <c r="I162" s="167"/>
      <c r="J162" s="168">
        <f t="shared" si="20"/>
        <v>0</v>
      </c>
      <c r="K162" s="164" t="s">
        <v>128</v>
      </c>
      <c r="L162" s="36"/>
      <c r="M162" s="169" t="s">
        <v>21</v>
      </c>
      <c r="N162" s="170" t="s">
        <v>47</v>
      </c>
      <c r="O162" s="61"/>
      <c r="P162" s="171">
        <f t="shared" si="21"/>
        <v>0</v>
      </c>
      <c r="Q162" s="171">
        <v>3.0000000000000001E-5</v>
      </c>
      <c r="R162" s="171">
        <f t="shared" si="22"/>
        <v>3.0000000000000003E-4</v>
      </c>
      <c r="S162" s="171">
        <v>0</v>
      </c>
      <c r="T162" s="172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3" t="s">
        <v>129</v>
      </c>
      <c r="AT162" s="173" t="s">
        <v>124</v>
      </c>
      <c r="AU162" s="173" t="s">
        <v>84</v>
      </c>
      <c r="AY162" s="14" t="s">
        <v>123</v>
      </c>
      <c r="BE162" s="174">
        <f t="shared" si="24"/>
        <v>0</v>
      </c>
      <c r="BF162" s="174">
        <f t="shared" si="25"/>
        <v>0</v>
      </c>
      <c r="BG162" s="174">
        <f t="shared" si="26"/>
        <v>0</v>
      </c>
      <c r="BH162" s="174">
        <f t="shared" si="27"/>
        <v>0</v>
      </c>
      <c r="BI162" s="174">
        <f t="shared" si="28"/>
        <v>0</v>
      </c>
      <c r="BJ162" s="14" t="s">
        <v>84</v>
      </c>
      <c r="BK162" s="174">
        <f t="shared" si="29"/>
        <v>0</v>
      </c>
      <c r="BL162" s="14" t="s">
        <v>129</v>
      </c>
      <c r="BM162" s="173" t="s">
        <v>507</v>
      </c>
    </row>
    <row r="163" spans="1:65" s="2" customFormat="1" ht="16.5" customHeight="1">
      <c r="A163" s="31"/>
      <c r="B163" s="32"/>
      <c r="C163" s="162" t="s">
        <v>238</v>
      </c>
      <c r="D163" s="162" t="s">
        <v>124</v>
      </c>
      <c r="E163" s="163" t="s">
        <v>650</v>
      </c>
      <c r="F163" s="164" t="s">
        <v>651</v>
      </c>
      <c r="G163" s="165" t="s">
        <v>141</v>
      </c>
      <c r="H163" s="166">
        <v>10</v>
      </c>
      <c r="I163" s="167"/>
      <c r="J163" s="168">
        <f t="shared" si="20"/>
        <v>0</v>
      </c>
      <c r="K163" s="164" t="s">
        <v>128</v>
      </c>
      <c r="L163" s="36"/>
      <c r="M163" s="169" t="s">
        <v>21</v>
      </c>
      <c r="N163" s="170" t="s">
        <v>47</v>
      </c>
      <c r="O163" s="61"/>
      <c r="P163" s="171">
        <f t="shared" si="21"/>
        <v>0</v>
      </c>
      <c r="Q163" s="171">
        <v>4.4200000000000003E-3</v>
      </c>
      <c r="R163" s="171">
        <f t="shared" si="22"/>
        <v>4.4200000000000003E-2</v>
      </c>
      <c r="S163" s="171">
        <v>0</v>
      </c>
      <c r="T163" s="172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3" t="s">
        <v>129</v>
      </c>
      <c r="AT163" s="173" t="s">
        <v>124</v>
      </c>
      <c r="AU163" s="173" t="s">
        <v>84</v>
      </c>
      <c r="AY163" s="14" t="s">
        <v>123</v>
      </c>
      <c r="BE163" s="174">
        <f t="shared" si="24"/>
        <v>0</v>
      </c>
      <c r="BF163" s="174">
        <f t="shared" si="25"/>
        <v>0</v>
      </c>
      <c r="BG163" s="174">
        <f t="shared" si="26"/>
        <v>0</v>
      </c>
      <c r="BH163" s="174">
        <f t="shared" si="27"/>
        <v>0</v>
      </c>
      <c r="BI163" s="174">
        <f t="shared" si="28"/>
        <v>0</v>
      </c>
      <c r="BJ163" s="14" t="s">
        <v>84</v>
      </c>
      <c r="BK163" s="174">
        <f t="shared" si="29"/>
        <v>0</v>
      </c>
      <c r="BL163" s="14" t="s">
        <v>129</v>
      </c>
      <c r="BM163" s="173" t="s">
        <v>510</v>
      </c>
    </row>
    <row r="164" spans="1:65" s="2" customFormat="1" ht="16.5" customHeight="1">
      <c r="A164" s="31"/>
      <c r="B164" s="32"/>
      <c r="C164" s="162" t="s">
        <v>398</v>
      </c>
      <c r="D164" s="162" t="s">
        <v>124</v>
      </c>
      <c r="E164" s="163" t="s">
        <v>652</v>
      </c>
      <c r="F164" s="164" t="s">
        <v>653</v>
      </c>
      <c r="G164" s="165" t="s">
        <v>133</v>
      </c>
      <c r="H164" s="166">
        <v>50</v>
      </c>
      <c r="I164" s="167"/>
      <c r="J164" s="168">
        <f t="shared" si="20"/>
        <v>0</v>
      </c>
      <c r="K164" s="164" t="s">
        <v>128</v>
      </c>
      <c r="L164" s="36"/>
      <c r="M164" s="169" t="s">
        <v>21</v>
      </c>
      <c r="N164" s="170" t="s">
        <v>47</v>
      </c>
      <c r="O164" s="61"/>
      <c r="P164" s="171">
        <f t="shared" si="21"/>
        <v>0</v>
      </c>
      <c r="Q164" s="171">
        <v>2.9399999999999999E-3</v>
      </c>
      <c r="R164" s="171">
        <f t="shared" si="22"/>
        <v>0.14699999999999999</v>
      </c>
      <c r="S164" s="171">
        <v>0</v>
      </c>
      <c r="T164" s="172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3" t="s">
        <v>129</v>
      </c>
      <c r="AT164" s="173" t="s">
        <v>124</v>
      </c>
      <c r="AU164" s="173" t="s">
        <v>84</v>
      </c>
      <c r="AY164" s="14" t="s">
        <v>123</v>
      </c>
      <c r="BE164" s="174">
        <f t="shared" si="24"/>
        <v>0</v>
      </c>
      <c r="BF164" s="174">
        <f t="shared" si="25"/>
        <v>0</v>
      </c>
      <c r="BG164" s="174">
        <f t="shared" si="26"/>
        <v>0</v>
      </c>
      <c r="BH164" s="174">
        <f t="shared" si="27"/>
        <v>0</v>
      </c>
      <c r="BI164" s="174">
        <f t="shared" si="28"/>
        <v>0</v>
      </c>
      <c r="BJ164" s="14" t="s">
        <v>84</v>
      </c>
      <c r="BK164" s="174">
        <f t="shared" si="29"/>
        <v>0</v>
      </c>
      <c r="BL164" s="14" t="s">
        <v>129</v>
      </c>
      <c r="BM164" s="173" t="s">
        <v>516</v>
      </c>
    </row>
    <row r="165" spans="1:65" s="11" customFormat="1" ht="25.9" customHeight="1">
      <c r="B165" s="148"/>
      <c r="C165" s="149"/>
      <c r="D165" s="150" t="s">
        <v>75</v>
      </c>
      <c r="E165" s="151" t="s">
        <v>457</v>
      </c>
      <c r="F165" s="151" t="s">
        <v>458</v>
      </c>
      <c r="G165" s="149"/>
      <c r="H165" s="149"/>
      <c r="I165" s="152"/>
      <c r="J165" s="153">
        <f>BK165</f>
        <v>0</v>
      </c>
      <c r="K165" s="149"/>
      <c r="L165" s="154"/>
      <c r="M165" s="155"/>
      <c r="N165" s="156"/>
      <c r="O165" s="156"/>
      <c r="P165" s="157">
        <f>P166</f>
        <v>0</v>
      </c>
      <c r="Q165" s="156"/>
      <c r="R165" s="157">
        <f>R166</f>
        <v>0</v>
      </c>
      <c r="S165" s="156"/>
      <c r="T165" s="158">
        <f>T166</f>
        <v>0</v>
      </c>
      <c r="AR165" s="159" t="s">
        <v>84</v>
      </c>
      <c r="AT165" s="160" t="s">
        <v>75</v>
      </c>
      <c r="AU165" s="160" t="s">
        <v>76</v>
      </c>
      <c r="AY165" s="159" t="s">
        <v>123</v>
      </c>
      <c r="BK165" s="161">
        <f>BK166</f>
        <v>0</v>
      </c>
    </row>
    <row r="166" spans="1:65" s="2" customFormat="1" ht="16.5" customHeight="1">
      <c r="A166" s="31"/>
      <c r="B166" s="32"/>
      <c r="C166" s="162" t="s">
        <v>241</v>
      </c>
      <c r="D166" s="162" t="s">
        <v>124</v>
      </c>
      <c r="E166" s="163" t="s">
        <v>654</v>
      </c>
      <c r="F166" s="164" t="s">
        <v>655</v>
      </c>
      <c r="G166" s="165" t="s">
        <v>127</v>
      </c>
      <c r="H166" s="166">
        <v>1469.1</v>
      </c>
      <c r="I166" s="167"/>
      <c r="J166" s="168">
        <f>ROUND(I166*H166,2)</f>
        <v>0</v>
      </c>
      <c r="K166" s="164" t="s">
        <v>128</v>
      </c>
      <c r="L166" s="36"/>
      <c r="M166" s="169" t="s">
        <v>21</v>
      </c>
      <c r="N166" s="170" t="s">
        <v>47</v>
      </c>
      <c r="O166" s="61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3" t="s">
        <v>135</v>
      </c>
      <c r="AT166" s="173" t="s">
        <v>124</v>
      </c>
      <c r="AU166" s="173" t="s">
        <v>84</v>
      </c>
      <c r="AY166" s="14" t="s">
        <v>123</v>
      </c>
      <c r="BE166" s="174">
        <f>IF(N166="základní",J166,0)</f>
        <v>0</v>
      </c>
      <c r="BF166" s="174">
        <f>IF(N166="snížená",J166,0)</f>
        <v>0</v>
      </c>
      <c r="BG166" s="174">
        <f>IF(N166="zákl. přenesená",J166,0)</f>
        <v>0</v>
      </c>
      <c r="BH166" s="174">
        <f>IF(N166="sníž. přenesená",J166,0)</f>
        <v>0</v>
      </c>
      <c r="BI166" s="174">
        <f>IF(N166="nulová",J166,0)</f>
        <v>0</v>
      </c>
      <c r="BJ166" s="14" t="s">
        <v>84</v>
      </c>
      <c r="BK166" s="174">
        <f>ROUND(I166*H166,2)</f>
        <v>0</v>
      </c>
      <c r="BL166" s="14" t="s">
        <v>135</v>
      </c>
      <c r="BM166" s="173" t="s">
        <v>519</v>
      </c>
    </row>
    <row r="167" spans="1:65" s="11" customFormat="1" ht="25.9" customHeight="1">
      <c r="B167" s="148"/>
      <c r="C167" s="149"/>
      <c r="D167" s="150" t="s">
        <v>75</v>
      </c>
      <c r="E167" s="151" t="s">
        <v>478</v>
      </c>
      <c r="F167" s="151" t="s">
        <v>479</v>
      </c>
      <c r="G167" s="149"/>
      <c r="H167" s="149"/>
      <c r="I167" s="152"/>
      <c r="J167" s="153">
        <f>BK167</f>
        <v>0</v>
      </c>
      <c r="K167" s="149"/>
      <c r="L167" s="154"/>
      <c r="M167" s="155"/>
      <c r="N167" s="156"/>
      <c r="O167" s="156"/>
      <c r="P167" s="157">
        <f>P168</f>
        <v>0</v>
      </c>
      <c r="Q167" s="156"/>
      <c r="R167" s="157">
        <f>R168</f>
        <v>0</v>
      </c>
      <c r="S167" s="156"/>
      <c r="T167" s="158">
        <f>T168</f>
        <v>0</v>
      </c>
      <c r="AR167" s="159" t="s">
        <v>84</v>
      </c>
      <c r="AT167" s="160" t="s">
        <v>75</v>
      </c>
      <c r="AU167" s="160" t="s">
        <v>76</v>
      </c>
      <c r="AY167" s="159" t="s">
        <v>123</v>
      </c>
      <c r="BK167" s="161">
        <f>BK168</f>
        <v>0</v>
      </c>
    </row>
    <row r="168" spans="1:65" s="2" customFormat="1" ht="21.75" customHeight="1">
      <c r="A168" s="31"/>
      <c r="B168" s="32"/>
      <c r="C168" s="162" t="s">
        <v>520</v>
      </c>
      <c r="D168" s="162" t="s">
        <v>124</v>
      </c>
      <c r="E168" s="163" t="s">
        <v>480</v>
      </c>
      <c r="F168" s="164" t="s">
        <v>481</v>
      </c>
      <c r="G168" s="165" t="s">
        <v>273</v>
      </c>
      <c r="H168" s="166">
        <v>118.32299999999999</v>
      </c>
      <c r="I168" s="167"/>
      <c r="J168" s="168">
        <f>ROUND(I168*H168,2)</f>
        <v>0</v>
      </c>
      <c r="K168" s="164" t="s">
        <v>128</v>
      </c>
      <c r="L168" s="36"/>
      <c r="M168" s="169" t="s">
        <v>21</v>
      </c>
      <c r="N168" s="170" t="s">
        <v>47</v>
      </c>
      <c r="O168" s="61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3" t="s">
        <v>135</v>
      </c>
      <c r="AT168" s="173" t="s">
        <v>124</v>
      </c>
      <c r="AU168" s="173" t="s">
        <v>84</v>
      </c>
      <c r="AY168" s="14" t="s">
        <v>123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4" t="s">
        <v>84</v>
      </c>
      <c r="BK168" s="174">
        <f>ROUND(I168*H168,2)</f>
        <v>0</v>
      </c>
      <c r="BL168" s="14" t="s">
        <v>135</v>
      </c>
      <c r="BM168" s="173" t="s">
        <v>524</v>
      </c>
    </row>
    <row r="169" spans="1:65" s="11" customFormat="1" ht="25.9" customHeight="1">
      <c r="B169" s="148"/>
      <c r="C169" s="149"/>
      <c r="D169" s="150" t="s">
        <v>75</v>
      </c>
      <c r="E169" s="151" t="s">
        <v>496</v>
      </c>
      <c r="F169" s="151" t="s">
        <v>497</v>
      </c>
      <c r="G169" s="149"/>
      <c r="H169" s="149"/>
      <c r="I169" s="152"/>
      <c r="J169" s="153">
        <f>BK169</f>
        <v>0</v>
      </c>
      <c r="K169" s="149"/>
      <c r="L169" s="154"/>
      <c r="M169" s="155"/>
      <c r="N169" s="156"/>
      <c r="O169" s="156"/>
      <c r="P169" s="157">
        <f>SUM(P170:P174)</f>
        <v>0</v>
      </c>
      <c r="Q169" s="156"/>
      <c r="R169" s="157">
        <f>SUM(R170:R174)</f>
        <v>0</v>
      </c>
      <c r="S169" s="156"/>
      <c r="T169" s="158">
        <f>SUM(T170:T174)</f>
        <v>0</v>
      </c>
      <c r="AR169" s="159" t="s">
        <v>84</v>
      </c>
      <c r="AT169" s="160" t="s">
        <v>75</v>
      </c>
      <c r="AU169" s="160" t="s">
        <v>76</v>
      </c>
      <c r="AY169" s="159" t="s">
        <v>123</v>
      </c>
      <c r="BK169" s="161">
        <f>SUM(BK170:BK174)</f>
        <v>0</v>
      </c>
    </row>
    <row r="170" spans="1:65" s="2" customFormat="1" ht="16.5" customHeight="1">
      <c r="A170" s="31"/>
      <c r="B170" s="32"/>
      <c r="C170" s="162" t="s">
        <v>245</v>
      </c>
      <c r="D170" s="162" t="s">
        <v>124</v>
      </c>
      <c r="E170" s="163" t="s">
        <v>498</v>
      </c>
      <c r="F170" s="164" t="s">
        <v>499</v>
      </c>
      <c r="G170" s="165" t="s">
        <v>273</v>
      </c>
      <c r="H170" s="166">
        <v>2.2599999999999998</v>
      </c>
      <c r="I170" s="167"/>
      <c r="J170" s="168">
        <f>ROUND(I170*H170,2)</f>
        <v>0</v>
      </c>
      <c r="K170" s="164" t="s">
        <v>128</v>
      </c>
      <c r="L170" s="36"/>
      <c r="M170" s="169" t="s">
        <v>21</v>
      </c>
      <c r="N170" s="170" t="s">
        <v>47</v>
      </c>
      <c r="O170" s="61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3" t="s">
        <v>135</v>
      </c>
      <c r="AT170" s="173" t="s">
        <v>124</v>
      </c>
      <c r="AU170" s="173" t="s">
        <v>84</v>
      </c>
      <c r="AY170" s="14" t="s">
        <v>123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4" t="s">
        <v>84</v>
      </c>
      <c r="BK170" s="174">
        <f>ROUND(I170*H170,2)</f>
        <v>0</v>
      </c>
      <c r="BL170" s="14" t="s">
        <v>135</v>
      </c>
      <c r="BM170" s="173" t="s">
        <v>656</v>
      </c>
    </row>
    <row r="171" spans="1:65" s="2" customFormat="1" ht="16.5" customHeight="1">
      <c r="A171" s="31"/>
      <c r="B171" s="32"/>
      <c r="C171" s="162" t="s">
        <v>657</v>
      </c>
      <c r="D171" s="162" t="s">
        <v>124</v>
      </c>
      <c r="E171" s="163" t="s">
        <v>502</v>
      </c>
      <c r="F171" s="164" t="s">
        <v>503</v>
      </c>
      <c r="G171" s="165" t="s">
        <v>273</v>
      </c>
      <c r="H171" s="166">
        <v>2.2599999999999998</v>
      </c>
      <c r="I171" s="167"/>
      <c r="J171" s="168">
        <f>ROUND(I171*H171,2)</f>
        <v>0</v>
      </c>
      <c r="K171" s="164" t="s">
        <v>128</v>
      </c>
      <c r="L171" s="36"/>
      <c r="M171" s="169" t="s">
        <v>21</v>
      </c>
      <c r="N171" s="170" t="s">
        <v>47</v>
      </c>
      <c r="O171" s="61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3" t="s">
        <v>135</v>
      </c>
      <c r="AT171" s="173" t="s">
        <v>124</v>
      </c>
      <c r="AU171" s="173" t="s">
        <v>84</v>
      </c>
      <c r="AY171" s="14" t="s">
        <v>123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4" t="s">
        <v>84</v>
      </c>
      <c r="BK171" s="174">
        <f>ROUND(I171*H171,2)</f>
        <v>0</v>
      </c>
      <c r="BL171" s="14" t="s">
        <v>135</v>
      </c>
      <c r="BM171" s="173" t="s">
        <v>658</v>
      </c>
    </row>
    <row r="172" spans="1:65" s="2" customFormat="1" ht="21.75" customHeight="1">
      <c r="A172" s="31"/>
      <c r="B172" s="32"/>
      <c r="C172" s="162" t="s">
        <v>248</v>
      </c>
      <c r="D172" s="162" t="s">
        <v>124</v>
      </c>
      <c r="E172" s="163" t="s">
        <v>315</v>
      </c>
      <c r="F172" s="164" t="s">
        <v>316</v>
      </c>
      <c r="G172" s="165" t="s">
        <v>273</v>
      </c>
      <c r="H172" s="166">
        <v>2.2599999999999998</v>
      </c>
      <c r="I172" s="167"/>
      <c r="J172" s="168">
        <f>ROUND(I172*H172,2)</f>
        <v>0</v>
      </c>
      <c r="K172" s="164" t="s">
        <v>128</v>
      </c>
      <c r="L172" s="36"/>
      <c r="M172" s="169" t="s">
        <v>21</v>
      </c>
      <c r="N172" s="170" t="s">
        <v>47</v>
      </c>
      <c r="O172" s="61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3" t="s">
        <v>135</v>
      </c>
      <c r="AT172" s="173" t="s">
        <v>124</v>
      </c>
      <c r="AU172" s="173" t="s">
        <v>84</v>
      </c>
      <c r="AY172" s="14" t="s">
        <v>123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4" t="s">
        <v>84</v>
      </c>
      <c r="BK172" s="174">
        <f>ROUND(I172*H172,2)</f>
        <v>0</v>
      </c>
      <c r="BL172" s="14" t="s">
        <v>135</v>
      </c>
      <c r="BM172" s="173" t="s">
        <v>659</v>
      </c>
    </row>
    <row r="173" spans="1:65" s="2" customFormat="1" ht="16.5" customHeight="1">
      <c r="A173" s="31"/>
      <c r="B173" s="32"/>
      <c r="C173" s="162" t="s">
        <v>660</v>
      </c>
      <c r="D173" s="162" t="s">
        <v>124</v>
      </c>
      <c r="E173" s="163" t="s">
        <v>318</v>
      </c>
      <c r="F173" s="164" t="s">
        <v>319</v>
      </c>
      <c r="G173" s="165" t="s">
        <v>273</v>
      </c>
      <c r="H173" s="166">
        <v>42.94</v>
      </c>
      <c r="I173" s="167"/>
      <c r="J173" s="168">
        <f>ROUND(I173*H173,2)</f>
        <v>0</v>
      </c>
      <c r="K173" s="164" t="s">
        <v>128</v>
      </c>
      <c r="L173" s="36"/>
      <c r="M173" s="169" t="s">
        <v>21</v>
      </c>
      <c r="N173" s="170" t="s">
        <v>47</v>
      </c>
      <c r="O173" s="61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3" t="s">
        <v>135</v>
      </c>
      <c r="AT173" s="173" t="s">
        <v>124</v>
      </c>
      <c r="AU173" s="173" t="s">
        <v>84</v>
      </c>
      <c r="AY173" s="14" t="s">
        <v>123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4" t="s">
        <v>84</v>
      </c>
      <c r="BK173" s="174">
        <f>ROUND(I173*H173,2)</f>
        <v>0</v>
      </c>
      <c r="BL173" s="14" t="s">
        <v>135</v>
      </c>
      <c r="BM173" s="173" t="s">
        <v>661</v>
      </c>
    </row>
    <row r="174" spans="1:65" s="2" customFormat="1" ht="16.5" customHeight="1">
      <c r="A174" s="31"/>
      <c r="B174" s="32"/>
      <c r="C174" s="162" t="s">
        <v>252</v>
      </c>
      <c r="D174" s="162" t="s">
        <v>124</v>
      </c>
      <c r="E174" s="163" t="s">
        <v>508</v>
      </c>
      <c r="F174" s="164" t="s">
        <v>509</v>
      </c>
      <c r="G174" s="165" t="s">
        <v>273</v>
      </c>
      <c r="H174" s="166">
        <v>2.2599999999999998</v>
      </c>
      <c r="I174" s="167"/>
      <c r="J174" s="168">
        <f>ROUND(I174*H174,2)</f>
        <v>0</v>
      </c>
      <c r="K174" s="164" t="s">
        <v>128</v>
      </c>
      <c r="L174" s="36"/>
      <c r="M174" s="169" t="s">
        <v>21</v>
      </c>
      <c r="N174" s="170" t="s">
        <v>47</v>
      </c>
      <c r="O174" s="61"/>
      <c r="P174" s="171">
        <f>O174*H174</f>
        <v>0</v>
      </c>
      <c r="Q174" s="171">
        <v>0</v>
      </c>
      <c r="R174" s="171">
        <f>Q174*H174</f>
        <v>0</v>
      </c>
      <c r="S174" s="171">
        <v>0</v>
      </c>
      <c r="T174" s="172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3" t="s">
        <v>135</v>
      </c>
      <c r="AT174" s="173" t="s">
        <v>124</v>
      </c>
      <c r="AU174" s="173" t="s">
        <v>84</v>
      </c>
      <c r="AY174" s="14" t="s">
        <v>123</v>
      </c>
      <c r="BE174" s="174">
        <f>IF(N174="základní",J174,0)</f>
        <v>0</v>
      </c>
      <c r="BF174" s="174">
        <f>IF(N174="snížená",J174,0)</f>
        <v>0</v>
      </c>
      <c r="BG174" s="174">
        <f>IF(N174="zákl. přenesená",J174,0)</f>
        <v>0</v>
      </c>
      <c r="BH174" s="174">
        <f>IF(N174="sníž. přenesená",J174,0)</f>
        <v>0</v>
      </c>
      <c r="BI174" s="174">
        <f>IF(N174="nulová",J174,0)</f>
        <v>0</v>
      </c>
      <c r="BJ174" s="14" t="s">
        <v>84</v>
      </c>
      <c r="BK174" s="174">
        <f>ROUND(I174*H174,2)</f>
        <v>0</v>
      </c>
      <c r="BL174" s="14" t="s">
        <v>135</v>
      </c>
      <c r="BM174" s="173" t="s">
        <v>662</v>
      </c>
    </row>
    <row r="175" spans="1:65" s="11" customFormat="1" ht="25.9" customHeight="1">
      <c r="B175" s="148"/>
      <c r="C175" s="149"/>
      <c r="D175" s="150" t="s">
        <v>75</v>
      </c>
      <c r="E175" s="151" t="s">
        <v>511</v>
      </c>
      <c r="F175" s="151" t="s">
        <v>512</v>
      </c>
      <c r="G175" s="149"/>
      <c r="H175" s="149"/>
      <c r="I175" s="152"/>
      <c r="J175" s="153">
        <f>BK175</f>
        <v>0</v>
      </c>
      <c r="K175" s="149"/>
      <c r="L175" s="154"/>
      <c r="M175" s="155"/>
      <c r="N175" s="156"/>
      <c r="O175" s="156"/>
      <c r="P175" s="157">
        <f>SUM(P176:P178)</f>
        <v>0</v>
      </c>
      <c r="Q175" s="156"/>
      <c r="R175" s="157">
        <f>SUM(R176:R178)</f>
        <v>0</v>
      </c>
      <c r="S175" s="156"/>
      <c r="T175" s="158">
        <f>SUM(T176:T178)</f>
        <v>0</v>
      </c>
      <c r="AR175" s="159" t="s">
        <v>84</v>
      </c>
      <c r="AT175" s="160" t="s">
        <v>75</v>
      </c>
      <c r="AU175" s="160" t="s">
        <v>76</v>
      </c>
      <c r="AY175" s="159" t="s">
        <v>123</v>
      </c>
      <c r="BK175" s="161">
        <f>SUM(BK176:BK178)</f>
        <v>0</v>
      </c>
    </row>
    <row r="176" spans="1:65" s="2" customFormat="1" ht="16.5" customHeight="1">
      <c r="A176" s="31"/>
      <c r="B176" s="32"/>
      <c r="C176" s="162" t="s">
        <v>663</v>
      </c>
      <c r="D176" s="162" t="s">
        <v>124</v>
      </c>
      <c r="E176" s="163" t="s">
        <v>513</v>
      </c>
      <c r="F176" s="164" t="s">
        <v>514</v>
      </c>
      <c r="G176" s="165" t="s">
        <v>515</v>
      </c>
      <c r="H176" s="195"/>
      <c r="I176" s="167"/>
      <c r="J176" s="168">
        <f>ROUND(I176*H176,2)</f>
        <v>0</v>
      </c>
      <c r="K176" s="164" t="s">
        <v>21</v>
      </c>
      <c r="L176" s="36"/>
      <c r="M176" s="169" t="s">
        <v>21</v>
      </c>
      <c r="N176" s="170" t="s">
        <v>47</v>
      </c>
      <c r="O176" s="61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3" t="s">
        <v>135</v>
      </c>
      <c r="AT176" s="173" t="s">
        <v>124</v>
      </c>
      <c r="AU176" s="173" t="s">
        <v>84</v>
      </c>
      <c r="AY176" s="14" t="s">
        <v>123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4" t="s">
        <v>84</v>
      </c>
      <c r="BK176" s="174">
        <f>ROUND(I176*H176,2)</f>
        <v>0</v>
      </c>
      <c r="BL176" s="14" t="s">
        <v>135</v>
      </c>
      <c r="BM176" s="173" t="s">
        <v>664</v>
      </c>
    </row>
    <row r="177" spans="1:65" s="2" customFormat="1" ht="16.5" customHeight="1">
      <c r="A177" s="31"/>
      <c r="B177" s="32"/>
      <c r="C177" s="162" t="s">
        <v>255</v>
      </c>
      <c r="D177" s="162" t="s">
        <v>124</v>
      </c>
      <c r="E177" s="163" t="s">
        <v>517</v>
      </c>
      <c r="F177" s="164" t="s">
        <v>518</v>
      </c>
      <c r="G177" s="165" t="s">
        <v>515</v>
      </c>
      <c r="H177" s="195"/>
      <c r="I177" s="167"/>
      <c r="J177" s="168">
        <f>ROUND(I177*H177,2)</f>
        <v>0</v>
      </c>
      <c r="K177" s="164" t="s">
        <v>21</v>
      </c>
      <c r="L177" s="36"/>
      <c r="M177" s="169" t="s">
        <v>21</v>
      </c>
      <c r="N177" s="170" t="s">
        <v>47</v>
      </c>
      <c r="O177" s="61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3" t="s">
        <v>135</v>
      </c>
      <c r="AT177" s="173" t="s">
        <v>124</v>
      </c>
      <c r="AU177" s="173" t="s">
        <v>84</v>
      </c>
      <c r="AY177" s="14" t="s">
        <v>123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4" t="s">
        <v>84</v>
      </c>
      <c r="BK177" s="174">
        <f>ROUND(I177*H177,2)</f>
        <v>0</v>
      </c>
      <c r="BL177" s="14" t="s">
        <v>135</v>
      </c>
      <c r="BM177" s="173" t="s">
        <v>665</v>
      </c>
    </row>
    <row r="178" spans="1:65" s="2" customFormat="1" ht="16.5" customHeight="1">
      <c r="A178" s="31"/>
      <c r="B178" s="32"/>
      <c r="C178" s="162" t="s">
        <v>666</v>
      </c>
      <c r="D178" s="162" t="s">
        <v>124</v>
      </c>
      <c r="E178" s="163" t="s">
        <v>521</v>
      </c>
      <c r="F178" s="164" t="s">
        <v>522</v>
      </c>
      <c r="G178" s="165" t="s">
        <v>523</v>
      </c>
      <c r="H178" s="166">
        <v>1</v>
      </c>
      <c r="I178" s="167"/>
      <c r="J178" s="168">
        <f>ROUND(I178*H178,2)</f>
        <v>0</v>
      </c>
      <c r="K178" s="164" t="s">
        <v>21</v>
      </c>
      <c r="L178" s="36"/>
      <c r="M178" s="190" t="s">
        <v>21</v>
      </c>
      <c r="N178" s="191" t="s">
        <v>47</v>
      </c>
      <c r="O178" s="192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3" t="s">
        <v>135</v>
      </c>
      <c r="AT178" s="173" t="s">
        <v>124</v>
      </c>
      <c r="AU178" s="173" t="s">
        <v>84</v>
      </c>
      <c r="AY178" s="14" t="s">
        <v>123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4" t="s">
        <v>84</v>
      </c>
      <c r="BK178" s="174">
        <f>ROUND(I178*H178,2)</f>
        <v>0</v>
      </c>
      <c r="BL178" s="14" t="s">
        <v>135</v>
      </c>
      <c r="BM178" s="173" t="s">
        <v>667</v>
      </c>
    </row>
    <row r="179" spans="1:65" s="2" customFormat="1" ht="6.95" customHeight="1">
      <c r="A179" s="31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6"/>
      <c r="M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</sheetData>
  <sheetProtection algorithmName="SHA-512" hashValue="IPUP27EJg4PeaFxgoB+5Lst+W5nb9zglIaZfkGXF354PfAXepYWea3vD4uJwpXXe3SB432FrqHDaA+oXppdKBw==" saltValue="oR+/Dwv79MXw4AMk1EhysUQCwZ4UZvvPd9VX36f5tdCov22cb8sX7T9VwlJfwRpFQEYLL/LwQDPKkw8RjVs34Q==" spinCount="100000" sheet="1" objects="1" scenarios="1" formatColumns="0" formatRows="0" autoFilter="0"/>
  <autoFilter ref="C91:K17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4" t="s">
        <v>96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87</v>
      </c>
    </row>
    <row r="4" spans="1:46" s="1" customFormat="1" ht="24.95" customHeight="1">
      <c r="B4" s="17"/>
      <c r="D4" s="100" t="s">
        <v>97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20" t="str">
        <f>'Rekapitulace stavby'!K6</f>
        <v>Snížení energetické náročnosti budovy MŠ Zahradní</v>
      </c>
      <c r="F7" s="321"/>
      <c r="G7" s="321"/>
      <c r="H7" s="321"/>
      <c r="L7" s="17"/>
    </row>
    <row r="8" spans="1:46" s="2" customFormat="1" ht="12" customHeight="1">
      <c r="A8" s="31"/>
      <c r="B8" s="36"/>
      <c r="C8" s="31"/>
      <c r="D8" s="102" t="s">
        <v>98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22" t="s">
        <v>668</v>
      </c>
      <c r="F9" s="323"/>
      <c r="G9" s="323"/>
      <c r="H9" s="32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86</v>
      </c>
      <c r="G11" s="31"/>
      <c r="H11" s="31"/>
      <c r="I11" s="102" t="s">
        <v>20</v>
      </c>
      <c r="J11" s="104" t="s">
        <v>21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22</v>
      </c>
      <c r="E12" s="31"/>
      <c r="F12" s="104" t="s">
        <v>23</v>
      </c>
      <c r="G12" s="31"/>
      <c r="H12" s="31"/>
      <c r="I12" s="102" t="s">
        <v>24</v>
      </c>
      <c r="J12" s="105" t="str">
        <f>'Rekapitulace stavby'!AN8</f>
        <v>19. 11. 2021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26</v>
      </c>
      <c r="E14" s="31"/>
      <c r="F14" s="31"/>
      <c r="G14" s="31"/>
      <c r="H14" s="31"/>
      <c r="I14" s="102" t="s">
        <v>27</v>
      </c>
      <c r="J14" s="104" t="s">
        <v>28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29</v>
      </c>
      <c r="F15" s="31"/>
      <c r="G15" s="31"/>
      <c r="H15" s="31"/>
      <c r="I15" s="102" t="s">
        <v>30</v>
      </c>
      <c r="J15" s="104" t="s">
        <v>31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32</v>
      </c>
      <c r="E17" s="31"/>
      <c r="F17" s="31"/>
      <c r="G17" s="31"/>
      <c r="H17" s="31"/>
      <c r="I17" s="102" t="s">
        <v>27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24" t="str">
        <f>'Rekapitulace stavby'!E14</f>
        <v>Vyplň údaj</v>
      </c>
      <c r="F18" s="325"/>
      <c r="G18" s="325"/>
      <c r="H18" s="325"/>
      <c r="I18" s="102" t="s">
        <v>30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34</v>
      </c>
      <c r="E20" s="31"/>
      <c r="F20" s="31"/>
      <c r="G20" s="31"/>
      <c r="H20" s="31"/>
      <c r="I20" s="102" t="s">
        <v>27</v>
      </c>
      <c r="J20" s="104" t="s">
        <v>35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36</v>
      </c>
      <c r="F21" s="31"/>
      <c r="G21" s="31"/>
      <c r="H21" s="31"/>
      <c r="I21" s="102" t="s">
        <v>30</v>
      </c>
      <c r="J21" s="104" t="s">
        <v>21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38</v>
      </c>
      <c r="E23" s="31"/>
      <c r="F23" s="31"/>
      <c r="G23" s="31"/>
      <c r="H23" s="31"/>
      <c r="I23" s="102" t="s">
        <v>27</v>
      </c>
      <c r="J23" s="104" t="s">
        <v>21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39</v>
      </c>
      <c r="F24" s="31"/>
      <c r="G24" s="31"/>
      <c r="H24" s="31"/>
      <c r="I24" s="102" t="s">
        <v>30</v>
      </c>
      <c r="J24" s="104" t="s">
        <v>21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40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71.25" customHeight="1">
      <c r="A27" s="106"/>
      <c r="B27" s="107"/>
      <c r="C27" s="106"/>
      <c r="D27" s="106"/>
      <c r="E27" s="326" t="s">
        <v>41</v>
      </c>
      <c r="F27" s="326"/>
      <c r="G27" s="326"/>
      <c r="H27" s="326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42</v>
      </c>
      <c r="E30" s="31"/>
      <c r="F30" s="31"/>
      <c r="G30" s="31"/>
      <c r="H30" s="31"/>
      <c r="I30" s="31"/>
      <c r="J30" s="111">
        <f>ROUND(J83,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44</v>
      </c>
      <c r="G32" s="31"/>
      <c r="H32" s="31"/>
      <c r="I32" s="112" t="s">
        <v>43</v>
      </c>
      <c r="J32" s="112" t="s">
        <v>45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46</v>
      </c>
      <c r="E33" s="102" t="s">
        <v>47</v>
      </c>
      <c r="F33" s="114">
        <f>ROUND((SUM(BE83:BE110)),  2)</f>
        <v>0</v>
      </c>
      <c r="G33" s="31"/>
      <c r="H33" s="31"/>
      <c r="I33" s="115">
        <v>0.21</v>
      </c>
      <c r="J33" s="114">
        <f>ROUND(((SUM(BE83:BE110))*I33),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48</v>
      </c>
      <c r="F34" s="114">
        <f>ROUND((SUM(BF83:BF110)),  2)</f>
        <v>0</v>
      </c>
      <c r="G34" s="31"/>
      <c r="H34" s="31"/>
      <c r="I34" s="115">
        <v>0.15</v>
      </c>
      <c r="J34" s="114">
        <f>ROUND(((SUM(BF83:BF110))*I34),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49</v>
      </c>
      <c r="F35" s="114">
        <f>ROUND((SUM(BG83:BG110)),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50</v>
      </c>
      <c r="F36" s="114">
        <f>ROUND((SUM(BH83:BH110)),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51</v>
      </c>
      <c r="F37" s="114">
        <f>ROUND((SUM(BI83:BI110)),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52</v>
      </c>
      <c r="E39" s="118"/>
      <c r="F39" s="118"/>
      <c r="G39" s="119" t="s">
        <v>53</v>
      </c>
      <c r="H39" s="120" t="s">
        <v>54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100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27" t="str">
        <f>E7</f>
        <v>Snížení energetické náročnosti budovy MŠ Zahradní</v>
      </c>
      <c r="F48" s="328"/>
      <c r="G48" s="328"/>
      <c r="H48" s="328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98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0" t="str">
        <f>E9</f>
        <v>Snížení energetické - VYTÁPĚNÍ</v>
      </c>
      <c r="F50" s="329"/>
      <c r="G50" s="329"/>
      <c r="H50" s="329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22</v>
      </c>
      <c r="D52" s="33"/>
      <c r="E52" s="33"/>
      <c r="F52" s="24" t="str">
        <f>F12</f>
        <v>Chomutov</v>
      </c>
      <c r="G52" s="33"/>
      <c r="H52" s="33"/>
      <c r="I52" s="26" t="s">
        <v>24</v>
      </c>
      <c r="J52" s="56" t="str">
        <f>IF(J12="","",J12)</f>
        <v>19. 11. 2021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6" t="s">
        <v>26</v>
      </c>
      <c r="D54" s="33"/>
      <c r="E54" s="33"/>
      <c r="F54" s="24" t="str">
        <f>E15</f>
        <v>Statutární město Chomutov</v>
      </c>
      <c r="G54" s="33"/>
      <c r="H54" s="33"/>
      <c r="I54" s="26" t="s">
        <v>34</v>
      </c>
      <c r="J54" s="29" t="str">
        <f>E21</f>
        <v>Kamila Možná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32</v>
      </c>
      <c r="D55" s="33"/>
      <c r="E55" s="33"/>
      <c r="F55" s="24" t="str">
        <f>IF(E18="","",E18)</f>
        <v>Vyplň údaj</v>
      </c>
      <c r="G55" s="33"/>
      <c r="H55" s="33"/>
      <c r="I55" s="26" t="s">
        <v>38</v>
      </c>
      <c r="J55" s="29" t="str">
        <f>E24</f>
        <v>Ing. Radek Fokt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101</v>
      </c>
      <c r="D57" s="128"/>
      <c r="E57" s="128"/>
      <c r="F57" s="128"/>
      <c r="G57" s="128"/>
      <c r="H57" s="128"/>
      <c r="I57" s="128"/>
      <c r="J57" s="129" t="s">
        <v>102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74</v>
      </c>
      <c r="D59" s="33"/>
      <c r="E59" s="33"/>
      <c r="F59" s="33"/>
      <c r="G59" s="33"/>
      <c r="H59" s="33"/>
      <c r="I59" s="33"/>
      <c r="J59" s="74">
        <f>J83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103</v>
      </c>
    </row>
    <row r="60" spans="1:47" s="9" customFormat="1" ht="24.95" customHeight="1">
      <c r="B60" s="131"/>
      <c r="C60" s="132"/>
      <c r="D60" s="133" t="s">
        <v>669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9" customFormat="1" ht="24.95" customHeight="1">
      <c r="B61" s="131"/>
      <c r="C61" s="132"/>
      <c r="D61" s="133" t="s">
        <v>670</v>
      </c>
      <c r="E61" s="134"/>
      <c r="F61" s="134"/>
      <c r="G61" s="134"/>
      <c r="H61" s="134"/>
      <c r="I61" s="134"/>
      <c r="J61" s="135">
        <f>J96</f>
        <v>0</v>
      </c>
      <c r="K61" s="132"/>
      <c r="L61" s="136"/>
    </row>
    <row r="62" spans="1:47" s="9" customFormat="1" ht="24.95" customHeight="1">
      <c r="B62" s="131"/>
      <c r="C62" s="132"/>
      <c r="D62" s="133" t="s">
        <v>671</v>
      </c>
      <c r="E62" s="134"/>
      <c r="F62" s="134"/>
      <c r="G62" s="134"/>
      <c r="H62" s="134"/>
      <c r="I62" s="134"/>
      <c r="J62" s="135">
        <f>J106</f>
        <v>0</v>
      </c>
      <c r="K62" s="132"/>
      <c r="L62" s="136"/>
    </row>
    <row r="63" spans="1:47" s="9" customFormat="1" ht="24.95" customHeight="1">
      <c r="B63" s="131"/>
      <c r="C63" s="132"/>
      <c r="D63" s="133" t="s">
        <v>106</v>
      </c>
      <c r="E63" s="134"/>
      <c r="F63" s="134"/>
      <c r="G63" s="134"/>
      <c r="H63" s="134"/>
      <c r="I63" s="134"/>
      <c r="J63" s="135">
        <f>J108</f>
        <v>0</v>
      </c>
      <c r="K63" s="132"/>
      <c r="L63" s="136"/>
    </row>
    <row r="64" spans="1:47" s="2" customFormat="1" ht="21.75" customHeight="1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103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s="2" customFormat="1" ht="6.95" customHeight="1">
      <c r="A65" s="31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103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9" spans="1:31" s="2" customFormat="1" ht="6.95" customHeight="1">
      <c r="A69" s="31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24.95" customHeight="1">
      <c r="A70" s="31"/>
      <c r="B70" s="32"/>
      <c r="C70" s="20" t="s">
        <v>108</v>
      </c>
      <c r="D70" s="33"/>
      <c r="E70" s="33"/>
      <c r="F70" s="33"/>
      <c r="G70" s="33"/>
      <c r="H70" s="33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6.95" customHeight="1">
      <c r="A71" s="3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16</v>
      </c>
      <c r="D72" s="33"/>
      <c r="E72" s="33"/>
      <c r="F72" s="33"/>
      <c r="G72" s="33"/>
      <c r="H72" s="33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3"/>
      <c r="D73" s="33"/>
      <c r="E73" s="327" t="str">
        <f>E7</f>
        <v>Snížení energetické náročnosti budovy MŠ Zahradní</v>
      </c>
      <c r="F73" s="328"/>
      <c r="G73" s="328"/>
      <c r="H73" s="328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6" t="s">
        <v>98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3"/>
      <c r="D75" s="33"/>
      <c r="E75" s="280" t="str">
        <f>E9</f>
        <v>Snížení energetické - VYTÁPĚNÍ</v>
      </c>
      <c r="F75" s="329"/>
      <c r="G75" s="329"/>
      <c r="H75" s="329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>
      <c r="A77" s="31"/>
      <c r="B77" s="32"/>
      <c r="C77" s="26" t="s">
        <v>22</v>
      </c>
      <c r="D77" s="33"/>
      <c r="E77" s="33"/>
      <c r="F77" s="24" t="str">
        <f>F12</f>
        <v>Chomutov</v>
      </c>
      <c r="G77" s="33"/>
      <c r="H77" s="33"/>
      <c r="I77" s="26" t="s">
        <v>24</v>
      </c>
      <c r="J77" s="56" t="str">
        <f>IF(J12="","",J12)</f>
        <v>19. 11. 2021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5.2" customHeight="1">
      <c r="A79" s="31"/>
      <c r="B79" s="32"/>
      <c r="C79" s="26" t="s">
        <v>26</v>
      </c>
      <c r="D79" s="33"/>
      <c r="E79" s="33"/>
      <c r="F79" s="24" t="str">
        <f>E15</f>
        <v>Statutární město Chomutov</v>
      </c>
      <c r="G79" s="33"/>
      <c r="H79" s="33"/>
      <c r="I79" s="26" t="s">
        <v>34</v>
      </c>
      <c r="J79" s="29" t="str">
        <f>E21</f>
        <v>Kamila Možná</v>
      </c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5.2" customHeight="1">
      <c r="A80" s="31"/>
      <c r="B80" s="32"/>
      <c r="C80" s="26" t="s">
        <v>32</v>
      </c>
      <c r="D80" s="33"/>
      <c r="E80" s="33"/>
      <c r="F80" s="24" t="str">
        <f>IF(E18="","",E18)</f>
        <v>Vyplň údaj</v>
      </c>
      <c r="G80" s="33"/>
      <c r="H80" s="33"/>
      <c r="I80" s="26" t="s">
        <v>38</v>
      </c>
      <c r="J80" s="29" t="str">
        <f>E24</f>
        <v>Ing. Radek Fokt</v>
      </c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0.35" customHeight="1">
      <c r="A81" s="3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0" customFormat="1" ht="29.25" customHeight="1">
      <c r="A82" s="137"/>
      <c r="B82" s="138"/>
      <c r="C82" s="139" t="s">
        <v>109</v>
      </c>
      <c r="D82" s="140" t="s">
        <v>61</v>
      </c>
      <c r="E82" s="140" t="s">
        <v>57</v>
      </c>
      <c r="F82" s="140" t="s">
        <v>58</v>
      </c>
      <c r="G82" s="140" t="s">
        <v>110</v>
      </c>
      <c r="H82" s="140" t="s">
        <v>111</v>
      </c>
      <c r="I82" s="140" t="s">
        <v>112</v>
      </c>
      <c r="J82" s="140" t="s">
        <v>102</v>
      </c>
      <c r="K82" s="141" t="s">
        <v>113</v>
      </c>
      <c r="L82" s="142"/>
      <c r="M82" s="65" t="s">
        <v>21</v>
      </c>
      <c r="N82" s="66" t="s">
        <v>46</v>
      </c>
      <c r="O82" s="66" t="s">
        <v>114</v>
      </c>
      <c r="P82" s="66" t="s">
        <v>115</v>
      </c>
      <c r="Q82" s="66" t="s">
        <v>116</v>
      </c>
      <c r="R82" s="66" t="s">
        <v>117</v>
      </c>
      <c r="S82" s="66" t="s">
        <v>118</v>
      </c>
      <c r="T82" s="67" t="s">
        <v>119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</row>
    <row r="83" spans="1:65" s="2" customFormat="1" ht="22.9" customHeight="1">
      <c r="A83" s="31"/>
      <c r="B83" s="32"/>
      <c r="C83" s="72" t="s">
        <v>120</v>
      </c>
      <c r="D83" s="33"/>
      <c r="E83" s="33"/>
      <c r="F83" s="33"/>
      <c r="G83" s="33"/>
      <c r="H83" s="33"/>
      <c r="I83" s="33"/>
      <c r="J83" s="143">
        <f>BK83</f>
        <v>0</v>
      </c>
      <c r="K83" s="33"/>
      <c r="L83" s="36"/>
      <c r="M83" s="68"/>
      <c r="N83" s="144"/>
      <c r="O83" s="69"/>
      <c r="P83" s="145">
        <f>P84+P96+P106+P108</f>
        <v>0</v>
      </c>
      <c r="Q83" s="69"/>
      <c r="R83" s="145">
        <f>R84+R96+R106+R108</f>
        <v>6.7280000000000006E-2</v>
      </c>
      <c r="S83" s="69"/>
      <c r="T83" s="146">
        <f>T84+T96+T106+T108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75</v>
      </c>
      <c r="AU83" s="14" t="s">
        <v>103</v>
      </c>
      <c r="BK83" s="147">
        <f>BK84+BK96+BK106+BK108</f>
        <v>0</v>
      </c>
    </row>
    <row r="84" spans="1:65" s="11" customFormat="1" ht="25.9" customHeight="1">
      <c r="B84" s="148"/>
      <c r="C84" s="149"/>
      <c r="D84" s="150" t="s">
        <v>75</v>
      </c>
      <c r="E84" s="151" t="s">
        <v>672</v>
      </c>
      <c r="F84" s="151" t="s">
        <v>673</v>
      </c>
      <c r="G84" s="149"/>
      <c r="H84" s="149"/>
      <c r="I84" s="152"/>
      <c r="J84" s="153">
        <f>BK84</f>
        <v>0</v>
      </c>
      <c r="K84" s="149"/>
      <c r="L84" s="154"/>
      <c r="M84" s="155"/>
      <c r="N84" s="156"/>
      <c r="O84" s="156"/>
      <c r="P84" s="157">
        <f>SUM(P85:P95)</f>
        <v>0</v>
      </c>
      <c r="Q84" s="156"/>
      <c r="R84" s="157">
        <f>SUM(R85:R95)</f>
        <v>4.8399999999999999E-2</v>
      </c>
      <c r="S84" s="156"/>
      <c r="T84" s="158">
        <f>SUM(T85:T95)</f>
        <v>0</v>
      </c>
      <c r="AR84" s="159" t="s">
        <v>84</v>
      </c>
      <c r="AT84" s="160" t="s">
        <v>75</v>
      </c>
      <c r="AU84" s="160" t="s">
        <v>76</v>
      </c>
      <c r="AY84" s="159" t="s">
        <v>123</v>
      </c>
      <c r="BK84" s="161">
        <f>SUM(BK85:BK95)</f>
        <v>0</v>
      </c>
    </row>
    <row r="85" spans="1:65" s="2" customFormat="1" ht="16.5" customHeight="1">
      <c r="A85" s="31"/>
      <c r="B85" s="32"/>
      <c r="C85" s="162" t="s">
        <v>84</v>
      </c>
      <c r="D85" s="162" t="s">
        <v>124</v>
      </c>
      <c r="E85" s="163" t="s">
        <v>674</v>
      </c>
      <c r="F85" s="164" t="s">
        <v>675</v>
      </c>
      <c r="G85" s="165" t="s">
        <v>676</v>
      </c>
      <c r="H85" s="166">
        <v>4</v>
      </c>
      <c r="I85" s="167"/>
      <c r="J85" s="168">
        <f t="shared" ref="J85:J95" si="0">ROUND(I85*H85,2)</f>
        <v>0</v>
      </c>
      <c r="K85" s="164" t="s">
        <v>128</v>
      </c>
      <c r="L85" s="36"/>
      <c r="M85" s="169" t="s">
        <v>21</v>
      </c>
      <c r="N85" s="170" t="s">
        <v>47</v>
      </c>
      <c r="O85" s="61"/>
      <c r="P85" s="171">
        <f t="shared" ref="P85:P95" si="1">O85*H85</f>
        <v>0</v>
      </c>
      <c r="Q85" s="171">
        <v>5.0000000000000001E-3</v>
      </c>
      <c r="R85" s="171">
        <f t="shared" ref="R85:R95" si="2">Q85*H85</f>
        <v>0.02</v>
      </c>
      <c r="S85" s="171">
        <v>0</v>
      </c>
      <c r="T85" s="172">
        <f t="shared" ref="T85:T95" si="3"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73" t="s">
        <v>135</v>
      </c>
      <c r="AT85" s="173" t="s">
        <v>124</v>
      </c>
      <c r="AU85" s="173" t="s">
        <v>84</v>
      </c>
      <c r="AY85" s="14" t="s">
        <v>123</v>
      </c>
      <c r="BE85" s="174">
        <f t="shared" ref="BE85:BE95" si="4">IF(N85="základní",J85,0)</f>
        <v>0</v>
      </c>
      <c r="BF85" s="174">
        <f t="shared" ref="BF85:BF95" si="5">IF(N85="snížená",J85,0)</f>
        <v>0</v>
      </c>
      <c r="BG85" s="174">
        <f t="shared" ref="BG85:BG95" si="6">IF(N85="zákl. přenesená",J85,0)</f>
        <v>0</v>
      </c>
      <c r="BH85" s="174">
        <f t="shared" ref="BH85:BH95" si="7">IF(N85="sníž. přenesená",J85,0)</f>
        <v>0</v>
      </c>
      <c r="BI85" s="174">
        <f t="shared" ref="BI85:BI95" si="8">IF(N85="nulová",J85,0)</f>
        <v>0</v>
      </c>
      <c r="BJ85" s="14" t="s">
        <v>84</v>
      </c>
      <c r="BK85" s="174">
        <f t="shared" ref="BK85:BK95" si="9">ROUND(I85*H85,2)</f>
        <v>0</v>
      </c>
      <c r="BL85" s="14" t="s">
        <v>135</v>
      </c>
      <c r="BM85" s="173" t="s">
        <v>87</v>
      </c>
    </row>
    <row r="86" spans="1:65" s="2" customFormat="1" ht="21.75" customHeight="1">
      <c r="A86" s="31"/>
      <c r="B86" s="32"/>
      <c r="C86" s="162" t="s">
        <v>87</v>
      </c>
      <c r="D86" s="162" t="s">
        <v>124</v>
      </c>
      <c r="E86" s="163" t="s">
        <v>677</v>
      </c>
      <c r="F86" s="164" t="s">
        <v>678</v>
      </c>
      <c r="G86" s="165" t="s">
        <v>273</v>
      </c>
      <c r="H86" s="166">
        <v>0.02</v>
      </c>
      <c r="I86" s="167"/>
      <c r="J86" s="168">
        <f t="shared" si="0"/>
        <v>0</v>
      </c>
      <c r="K86" s="164" t="s">
        <v>128</v>
      </c>
      <c r="L86" s="36"/>
      <c r="M86" s="169" t="s">
        <v>21</v>
      </c>
      <c r="N86" s="170" t="s">
        <v>47</v>
      </c>
      <c r="O86" s="61"/>
      <c r="P86" s="171">
        <f t="shared" si="1"/>
        <v>0</v>
      </c>
      <c r="Q86" s="171">
        <v>0</v>
      </c>
      <c r="R86" s="171">
        <f t="shared" si="2"/>
        <v>0</v>
      </c>
      <c r="S86" s="171">
        <v>0</v>
      </c>
      <c r="T86" s="172">
        <f t="shared" si="3"/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73" t="s">
        <v>135</v>
      </c>
      <c r="AT86" s="173" t="s">
        <v>124</v>
      </c>
      <c r="AU86" s="173" t="s">
        <v>84</v>
      </c>
      <c r="AY86" s="14" t="s">
        <v>123</v>
      </c>
      <c r="BE86" s="174">
        <f t="shared" si="4"/>
        <v>0</v>
      </c>
      <c r="BF86" s="174">
        <f t="shared" si="5"/>
        <v>0</v>
      </c>
      <c r="BG86" s="174">
        <f t="shared" si="6"/>
        <v>0</v>
      </c>
      <c r="BH86" s="174">
        <f t="shared" si="7"/>
        <v>0</v>
      </c>
      <c r="BI86" s="174">
        <f t="shared" si="8"/>
        <v>0</v>
      </c>
      <c r="BJ86" s="14" t="s">
        <v>84</v>
      </c>
      <c r="BK86" s="174">
        <f t="shared" si="9"/>
        <v>0</v>
      </c>
      <c r="BL86" s="14" t="s">
        <v>135</v>
      </c>
      <c r="BM86" s="173" t="s">
        <v>135</v>
      </c>
    </row>
    <row r="87" spans="1:65" s="2" customFormat="1" ht="16.5" customHeight="1">
      <c r="A87" s="31"/>
      <c r="B87" s="32"/>
      <c r="C87" s="162" t="s">
        <v>138</v>
      </c>
      <c r="D87" s="162" t="s">
        <v>124</v>
      </c>
      <c r="E87" s="163" t="s">
        <v>679</v>
      </c>
      <c r="F87" s="164" t="s">
        <v>680</v>
      </c>
      <c r="G87" s="165" t="s">
        <v>681</v>
      </c>
      <c r="H87" s="166">
        <v>8</v>
      </c>
      <c r="I87" s="167"/>
      <c r="J87" s="168">
        <f t="shared" si="0"/>
        <v>0</v>
      </c>
      <c r="K87" s="164" t="s">
        <v>682</v>
      </c>
      <c r="L87" s="36"/>
      <c r="M87" s="169" t="s">
        <v>21</v>
      </c>
      <c r="N87" s="170" t="s">
        <v>47</v>
      </c>
      <c r="O87" s="61"/>
      <c r="P87" s="171">
        <f t="shared" si="1"/>
        <v>0</v>
      </c>
      <c r="Q87" s="171">
        <v>0</v>
      </c>
      <c r="R87" s="171">
        <f t="shared" si="2"/>
        <v>0</v>
      </c>
      <c r="S87" s="171">
        <v>0</v>
      </c>
      <c r="T87" s="172">
        <f t="shared" si="3"/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73" t="s">
        <v>135</v>
      </c>
      <c r="AT87" s="173" t="s">
        <v>124</v>
      </c>
      <c r="AU87" s="173" t="s">
        <v>84</v>
      </c>
      <c r="AY87" s="14" t="s">
        <v>123</v>
      </c>
      <c r="BE87" s="174">
        <f t="shared" si="4"/>
        <v>0</v>
      </c>
      <c r="BF87" s="174">
        <f t="shared" si="5"/>
        <v>0</v>
      </c>
      <c r="BG87" s="174">
        <f t="shared" si="6"/>
        <v>0</v>
      </c>
      <c r="BH87" s="174">
        <f t="shared" si="7"/>
        <v>0</v>
      </c>
      <c r="BI87" s="174">
        <f t="shared" si="8"/>
        <v>0</v>
      </c>
      <c r="BJ87" s="14" t="s">
        <v>84</v>
      </c>
      <c r="BK87" s="174">
        <f t="shared" si="9"/>
        <v>0</v>
      </c>
      <c r="BL87" s="14" t="s">
        <v>135</v>
      </c>
      <c r="BM87" s="173" t="s">
        <v>142</v>
      </c>
    </row>
    <row r="88" spans="1:65" s="2" customFormat="1" ht="16.5" customHeight="1">
      <c r="A88" s="31"/>
      <c r="B88" s="32"/>
      <c r="C88" s="162" t="s">
        <v>135</v>
      </c>
      <c r="D88" s="162" t="s">
        <v>124</v>
      </c>
      <c r="E88" s="163" t="s">
        <v>683</v>
      </c>
      <c r="F88" s="164" t="s">
        <v>684</v>
      </c>
      <c r="G88" s="165" t="s">
        <v>685</v>
      </c>
      <c r="H88" s="166">
        <v>4</v>
      </c>
      <c r="I88" s="167"/>
      <c r="J88" s="168">
        <f t="shared" si="0"/>
        <v>0</v>
      </c>
      <c r="K88" s="164" t="s">
        <v>21</v>
      </c>
      <c r="L88" s="36"/>
      <c r="M88" s="169" t="s">
        <v>21</v>
      </c>
      <c r="N88" s="170" t="s">
        <v>47</v>
      </c>
      <c r="O88" s="61"/>
      <c r="P88" s="171">
        <f t="shared" si="1"/>
        <v>0</v>
      </c>
      <c r="Q88" s="171">
        <v>0</v>
      </c>
      <c r="R88" s="171">
        <f t="shared" si="2"/>
        <v>0</v>
      </c>
      <c r="S88" s="171">
        <v>0</v>
      </c>
      <c r="T88" s="172">
        <f t="shared" si="3"/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73" t="s">
        <v>135</v>
      </c>
      <c r="AT88" s="173" t="s">
        <v>124</v>
      </c>
      <c r="AU88" s="173" t="s">
        <v>84</v>
      </c>
      <c r="AY88" s="14" t="s">
        <v>123</v>
      </c>
      <c r="BE88" s="174">
        <f t="shared" si="4"/>
        <v>0</v>
      </c>
      <c r="BF88" s="174">
        <f t="shared" si="5"/>
        <v>0</v>
      </c>
      <c r="BG88" s="174">
        <f t="shared" si="6"/>
        <v>0</v>
      </c>
      <c r="BH88" s="174">
        <f t="shared" si="7"/>
        <v>0</v>
      </c>
      <c r="BI88" s="174">
        <f t="shared" si="8"/>
        <v>0</v>
      </c>
      <c r="BJ88" s="14" t="s">
        <v>84</v>
      </c>
      <c r="BK88" s="174">
        <f t="shared" si="9"/>
        <v>0</v>
      </c>
      <c r="BL88" s="14" t="s">
        <v>135</v>
      </c>
      <c r="BM88" s="173" t="s">
        <v>145</v>
      </c>
    </row>
    <row r="89" spans="1:65" s="2" customFormat="1" ht="16.5" customHeight="1">
      <c r="A89" s="31"/>
      <c r="B89" s="32"/>
      <c r="C89" s="175" t="s">
        <v>146</v>
      </c>
      <c r="D89" s="175" t="s">
        <v>130</v>
      </c>
      <c r="E89" s="176" t="s">
        <v>686</v>
      </c>
      <c r="F89" s="177" t="s">
        <v>687</v>
      </c>
      <c r="G89" s="178" t="s">
        <v>141</v>
      </c>
      <c r="H89" s="179">
        <v>4</v>
      </c>
      <c r="I89" s="180"/>
      <c r="J89" s="181">
        <f t="shared" si="0"/>
        <v>0</v>
      </c>
      <c r="K89" s="177" t="s">
        <v>21</v>
      </c>
      <c r="L89" s="182"/>
      <c r="M89" s="183" t="s">
        <v>21</v>
      </c>
      <c r="N89" s="184" t="s">
        <v>47</v>
      </c>
      <c r="O89" s="61"/>
      <c r="P89" s="171">
        <f t="shared" si="1"/>
        <v>0</v>
      </c>
      <c r="Q89" s="171">
        <v>2E-3</v>
      </c>
      <c r="R89" s="171">
        <f t="shared" si="2"/>
        <v>8.0000000000000002E-3</v>
      </c>
      <c r="S89" s="171">
        <v>0</v>
      </c>
      <c r="T89" s="172">
        <f t="shared" si="3"/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73" t="s">
        <v>145</v>
      </c>
      <c r="AT89" s="173" t="s">
        <v>130</v>
      </c>
      <c r="AU89" s="173" t="s">
        <v>84</v>
      </c>
      <c r="AY89" s="14" t="s">
        <v>123</v>
      </c>
      <c r="BE89" s="174">
        <f t="shared" si="4"/>
        <v>0</v>
      </c>
      <c r="BF89" s="174">
        <f t="shared" si="5"/>
        <v>0</v>
      </c>
      <c r="BG89" s="174">
        <f t="shared" si="6"/>
        <v>0</v>
      </c>
      <c r="BH89" s="174">
        <f t="shared" si="7"/>
        <v>0</v>
      </c>
      <c r="BI89" s="174">
        <f t="shared" si="8"/>
        <v>0</v>
      </c>
      <c r="BJ89" s="14" t="s">
        <v>84</v>
      </c>
      <c r="BK89" s="174">
        <f t="shared" si="9"/>
        <v>0</v>
      </c>
      <c r="BL89" s="14" t="s">
        <v>135</v>
      </c>
      <c r="BM89" s="173" t="s">
        <v>149</v>
      </c>
    </row>
    <row r="90" spans="1:65" s="2" customFormat="1" ht="24.2" customHeight="1">
      <c r="A90" s="31"/>
      <c r="B90" s="32"/>
      <c r="C90" s="175" t="s">
        <v>142</v>
      </c>
      <c r="D90" s="175" t="s">
        <v>130</v>
      </c>
      <c r="E90" s="176" t="s">
        <v>688</v>
      </c>
      <c r="F90" s="177" t="s">
        <v>689</v>
      </c>
      <c r="G90" s="178" t="s">
        <v>676</v>
      </c>
      <c r="H90" s="179">
        <v>4</v>
      </c>
      <c r="I90" s="180"/>
      <c r="J90" s="181">
        <f t="shared" si="0"/>
        <v>0</v>
      </c>
      <c r="K90" s="177" t="s">
        <v>21</v>
      </c>
      <c r="L90" s="182"/>
      <c r="M90" s="183" t="s">
        <v>21</v>
      </c>
      <c r="N90" s="184" t="s">
        <v>47</v>
      </c>
      <c r="O90" s="61"/>
      <c r="P90" s="171">
        <f t="shared" si="1"/>
        <v>0</v>
      </c>
      <c r="Q90" s="171">
        <v>0</v>
      </c>
      <c r="R90" s="171">
        <f t="shared" si="2"/>
        <v>0</v>
      </c>
      <c r="S90" s="171">
        <v>0</v>
      </c>
      <c r="T90" s="172">
        <f t="shared" si="3"/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73" t="s">
        <v>145</v>
      </c>
      <c r="AT90" s="173" t="s">
        <v>130</v>
      </c>
      <c r="AU90" s="173" t="s">
        <v>84</v>
      </c>
      <c r="AY90" s="14" t="s">
        <v>123</v>
      </c>
      <c r="BE90" s="174">
        <f t="shared" si="4"/>
        <v>0</v>
      </c>
      <c r="BF90" s="174">
        <f t="shared" si="5"/>
        <v>0</v>
      </c>
      <c r="BG90" s="174">
        <f t="shared" si="6"/>
        <v>0</v>
      </c>
      <c r="BH90" s="174">
        <f t="shared" si="7"/>
        <v>0</v>
      </c>
      <c r="BI90" s="174">
        <f t="shared" si="8"/>
        <v>0</v>
      </c>
      <c r="BJ90" s="14" t="s">
        <v>84</v>
      </c>
      <c r="BK90" s="174">
        <f t="shared" si="9"/>
        <v>0</v>
      </c>
      <c r="BL90" s="14" t="s">
        <v>135</v>
      </c>
      <c r="BM90" s="173" t="s">
        <v>152</v>
      </c>
    </row>
    <row r="91" spans="1:65" s="2" customFormat="1" ht="16.5" customHeight="1">
      <c r="A91" s="31"/>
      <c r="B91" s="32"/>
      <c r="C91" s="175" t="s">
        <v>155</v>
      </c>
      <c r="D91" s="175" t="s">
        <v>130</v>
      </c>
      <c r="E91" s="176" t="s">
        <v>690</v>
      </c>
      <c r="F91" s="177" t="s">
        <v>691</v>
      </c>
      <c r="G91" s="178" t="s">
        <v>141</v>
      </c>
      <c r="H91" s="179">
        <v>4</v>
      </c>
      <c r="I91" s="180"/>
      <c r="J91" s="181">
        <f t="shared" si="0"/>
        <v>0</v>
      </c>
      <c r="K91" s="177" t="s">
        <v>21</v>
      </c>
      <c r="L91" s="182"/>
      <c r="M91" s="183" t="s">
        <v>21</v>
      </c>
      <c r="N91" s="184" t="s">
        <v>47</v>
      </c>
      <c r="O91" s="61"/>
      <c r="P91" s="171">
        <f t="shared" si="1"/>
        <v>0</v>
      </c>
      <c r="Q91" s="171">
        <v>1E-3</v>
      </c>
      <c r="R91" s="171">
        <f t="shared" si="2"/>
        <v>4.0000000000000001E-3</v>
      </c>
      <c r="S91" s="171">
        <v>0</v>
      </c>
      <c r="T91" s="172">
        <f t="shared" si="3"/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73" t="s">
        <v>145</v>
      </c>
      <c r="AT91" s="173" t="s">
        <v>130</v>
      </c>
      <c r="AU91" s="173" t="s">
        <v>84</v>
      </c>
      <c r="AY91" s="14" t="s">
        <v>123</v>
      </c>
      <c r="BE91" s="174">
        <f t="shared" si="4"/>
        <v>0</v>
      </c>
      <c r="BF91" s="174">
        <f t="shared" si="5"/>
        <v>0</v>
      </c>
      <c r="BG91" s="174">
        <f t="shared" si="6"/>
        <v>0</v>
      </c>
      <c r="BH91" s="174">
        <f t="shared" si="7"/>
        <v>0</v>
      </c>
      <c r="BI91" s="174">
        <f t="shared" si="8"/>
        <v>0</v>
      </c>
      <c r="BJ91" s="14" t="s">
        <v>84</v>
      </c>
      <c r="BK91" s="174">
        <f t="shared" si="9"/>
        <v>0</v>
      </c>
      <c r="BL91" s="14" t="s">
        <v>135</v>
      </c>
      <c r="BM91" s="173" t="s">
        <v>158</v>
      </c>
    </row>
    <row r="92" spans="1:65" s="2" customFormat="1" ht="16.5" customHeight="1">
      <c r="A92" s="31"/>
      <c r="B92" s="32"/>
      <c r="C92" s="175" t="s">
        <v>145</v>
      </c>
      <c r="D92" s="175" t="s">
        <v>130</v>
      </c>
      <c r="E92" s="176" t="s">
        <v>692</v>
      </c>
      <c r="F92" s="177" t="s">
        <v>693</v>
      </c>
      <c r="G92" s="178" t="s">
        <v>141</v>
      </c>
      <c r="H92" s="179">
        <v>4</v>
      </c>
      <c r="I92" s="180"/>
      <c r="J92" s="181">
        <f t="shared" si="0"/>
        <v>0</v>
      </c>
      <c r="K92" s="177" t="s">
        <v>21</v>
      </c>
      <c r="L92" s="182"/>
      <c r="M92" s="183" t="s">
        <v>21</v>
      </c>
      <c r="N92" s="184" t="s">
        <v>47</v>
      </c>
      <c r="O92" s="61"/>
      <c r="P92" s="171">
        <f t="shared" si="1"/>
        <v>0</v>
      </c>
      <c r="Q92" s="171">
        <v>2.0000000000000001E-4</v>
      </c>
      <c r="R92" s="171">
        <f t="shared" si="2"/>
        <v>8.0000000000000004E-4</v>
      </c>
      <c r="S92" s="171">
        <v>0</v>
      </c>
      <c r="T92" s="172">
        <f t="shared" si="3"/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73" t="s">
        <v>145</v>
      </c>
      <c r="AT92" s="173" t="s">
        <v>130</v>
      </c>
      <c r="AU92" s="173" t="s">
        <v>84</v>
      </c>
      <c r="AY92" s="14" t="s">
        <v>123</v>
      </c>
      <c r="BE92" s="174">
        <f t="shared" si="4"/>
        <v>0</v>
      </c>
      <c r="BF92" s="174">
        <f t="shared" si="5"/>
        <v>0</v>
      </c>
      <c r="BG92" s="174">
        <f t="shared" si="6"/>
        <v>0</v>
      </c>
      <c r="BH92" s="174">
        <f t="shared" si="7"/>
        <v>0</v>
      </c>
      <c r="BI92" s="174">
        <f t="shared" si="8"/>
        <v>0</v>
      </c>
      <c r="BJ92" s="14" t="s">
        <v>84</v>
      </c>
      <c r="BK92" s="174">
        <f t="shared" si="9"/>
        <v>0</v>
      </c>
      <c r="BL92" s="14" t="s">
        <v>135</v>
      </c>
      <c r="BM92" s="173" t="s">
        <v>129</v>
      </c>
    </row>
    <row r="93" spans="1:65" s="2" customFormat="1" ht="16.5" customHeight="1">
      <c r="A93" s="31"/>
      <c r="B93" s="32"/>
      <c r="C93" s="175" t="s">
        <v>161</v>
      </c>
      <c r="D93" s="175" t="s">
        <v>130</v>
      </c>
      <c r="E93" s="176" t="s">
        <v>694</v>
      </c>
      <c r="F93" s="177" t="s">
        <v>695</v>
      </c>
      <c r="G93" s="178" t="s">
        <v>141</v>
      </c>
      <c r="H93" s="179">
        <v>4</v>
      </c>
      <c r="I93" s="180"/>
      <c r="J93" s="181">
        <f t="shared" si="0"/>
        <v>0</v>
      </c>
      <c r="K93" s="177" t="s">
        <v>696</v>
      </c>
      <c r="L93" s="182"/>
      <c r="M93" s="183" t="s">
        <v>21</v>
      </c>
      <c r="N93" s="184" t="s">
        <v>47</v>
      </c>
      <c r="O93" s="61"/>
      <c r="P93" s="171">
        <f t="shared" si="1"/>
        <v>0</v>
      </c>
      <c r="Q93" s="171">
        <v>3.8999999999999998E-3</v>
      </c>
      <c r="R93" s="171">
        <f t="shared" si="2"/>
        <v>1.5599999999999999E-2</v>
      </c>
      <c r="S93" s="171">
        <v>0</v>
      </c>
      <c r="T93" s="172">
        <f t="shared" si="3"/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73" t="s">
        <v>145</v>
      </c>
      <c r="AT93" s="173" t="s">
        <v>130</v>
      </c>
      <c r="AU93" s="173" t="s">
        <v>84</v>
      </c>
      <c r="AY93" s="14" t="s">
        <v>123</v>
      </c>
      <c r="BE93" s="174">
        <f t="shared" si="4"/>
        <v>0</v>
      </c>
      <c r="BF93" s="174">
        <f t="shared" si="5"/>
        <v>0</v>
      </c>
      <c r="BG93" s="174">
        <f t="shared" si="6"/>
        <v>0</v>
      </c>
      <c r="BH93" s="174">
        <f t="shared" si="7"/>
        <v>0</v>
      </c>
      <c r="BI93" s="174">
        <f t="shared" si="8"/>
        <v>0</v>
      </c>
      <c r="BJ93" s="14" t="s">
        <v>84</v>
      </c>
      <c r="BK93" s="174">
        <f t="shared" si="9"/>
        <v>0</v>
      </c>
      <c r="BL93" s="14" t="s">
        <v>135</v>
      </c>
      <c r="BM93" s="173" t="s">
        <v>164</v>
      </c>
    </row>
    <row r="94" spans="1:65" s="2" customFormat="1" ht="16.5" customHeight="1">
      <c r="A94" s="31"/>
      <c r="B94" s="32"/>
      <c r="C94" s="162" t="s">
        <v>149</v>
      </c>
      <c r="D94" s="162" t="s">
        <v>124</v>
      </c>
      <c r="E94" s="163" t="s">
        <v>697</v>
      </c>
      <c r="F94" s="164" t="s">
        <v>698</v>
      </c>
      <c r="G94" s="165" t="s">
        <v>141</v>
      </c>
      <c r="H94" s="166">
        <v>4</v>
      </c>
      <c r="I94" s="167"/>
      <c r="J94" s="168">
        <f t="shared" si="0"/>
        <v>0</v>
      </c>
      <c r="K94" s="164" t="s">
        <v>682</v>
      </c>
      <c r="L94" s="36"/>
      <c r="M94" s="169" t="s">
        <v>21</v>
      </c>
      <c r="N94" s="170" t="s">
        <v>47</v>
      </c>
      <c r="O94" s="61"/>
      <c r="P94" s="171">
        <f t="shared" si="1"/>
        <v>0</v>
      </c>
      <c r="Q94" s="171">
        <v>0</v>
      </c>
      <c r="R94" s="171">
        <f t="shared" si="2"/>
        <v>0</v>
      </c>
      <c r="S94" s="171">
        <v>0</v>
      </c>
      <c r="T94" s="172">
        <f t="shared" si="3"/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73" t="s">
        <v>135</v>
      </c>
      <c r="AT94" s="173" t="s">
        <v>124</v>
      </c>
      <c r="AU94" s="173" t="s">
        <v>84</v>
      </c>
      <c r="AY94" s="14" t="s">
        <v>123</v>
      </c>
      <c r="BE94" s="174">
        <f t="shared" si="4"/>
        <v>0</v>
      </c>
      <c r="BF94" s="174">
        <f t="shared" si="5"/>
        <v>0</v>
      </c>
      <c r="BG94" s="174">
        <f t="shared" si="6"/>
        <v>0</v>
      </c>
      <c r="BH94" s="174">
        <f t="shared" si="7"/>
        <v>0</v>
      </c>
      <c r="BI94" s="174">
        <f t="shared" si="8"/>
        <v>0</v>
      </c>
      <c r="BJ94" s="14" t="s">
        <v>84</v>
      </c>
      <c r="BK94" s="174">
        <f t="shared" si="9"/>
        <v>0</v>
      </c>
      <c r="BL94" s="14" t="s">
        <v>135</v>
      </c>
      <c r="BM94" s="173" t="s">
        <v>167</v>
      </c>
    </row>
    <row r="95" spans="1:65" s="2" customFormat="1" ht="16.5" customHeight="1">
      <c r="A95" s="31"/>
      <c r="B95" s="32"/>
      <c r="C95" s="162" t="s">
        <v>168</v>
      </c>
      <c r="D95" s="162" t="s">
        <v>124</v>
      </c>
      <c r="E95" s="163" t="s">
        <v>699</v>
      </c>
      <c r="F95" s="164" t="s">
        <v>700</v>
      </c>
      <c r="G95" s="165" t="s">
        <v>273</v>
      </c>
      <c r="H95" s="166">
        <v>2.8000000000000001E-2</v>
      </c>
      <c r="I95" s="167"/>
      <c r="J95" s="168">
        <f t="shared" si="0"/>
        <v>0</v>
      </c>
      <c r="K95" s="164" t="s">
        <v>696</v>
      </c>
      <c r="L95" s="36"/>
      <c r="M95" s="169" t="s">
        <v>21</v>
      </c>
      <c r="N95" s="170" t="s">
        <v>47</v>
      </c>
      <c r="O95" s="61"/>
      <c r="P95" s="171">
        <f t="shared" si="1"/>
        <v>0</v>
      </c>
      <c r="Q95" s="171">
        <v>0</v>
      </c>
      <c r="R95" s="171">
        <f t="shared" si="2"/>
        <v>0</v>
      </c>
      <c r="S95" s="171">
        <v>0</v>
      </c>
      <c r="T95" s="172">
        <f t="shared" si="3"/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73" t="s">
        <v>135</v>
      </c>
      <c r="AT95" s="173" t="s">
        <v>124</v>
      </c>
      <c r="AU95" s="173" t="s">
        <v>84</v>
      </c>
      <c r="AY95" s="14" t="s">
        <v>123</v>
      </c>
      <c r="BE95" s="174">
        <f t="shared" si="4"/>
        <v>0</v>
      </c>
      <c r="BF95" s="174">
        <f t="shared" si="5"/>
        <v>0</v>
      </c>
      <c r="BG95" s="174">
        <f t="shared" si="6"/>
        <v>0</v>
      </c>
      <c r="BH95" s="174">
        <f t="shared" si="7"/>
        <v>0</v>
      </c>
      <c r="BI95" s="174">
        <f t="shared" si="8"/>
        <v>0</v>
      </c>
      <c r="BJ95" s="14" t="s">
        <v>84</v>
      </c>
      <c r="BK95" s="174">
        <f t="shared" si="9"/>
        <v>0</v>
      </c>
      <c r="BL95" s="14" t="s">
        <v>135</v>
      </c>
      <c r="BM95" s="173" t="s">
        <v>171</v>
      </c>
    </row>
    <row r="96" spans="1:65" s="11" customFormat="1" ht="25.9" customHeight="1">
      <c r="B96" s="148"/>
      <c r="C96" s="149"/>
      <c r="D96" s="150" t="s">
        <v>75</v>
      </c>
      <c r="E96" s="151" t="s">
        <v>701</v>
      </c>
      <c r="F96" s="151" t="s">
        <v>702</v>
      </c>
      <c r="G96" s="149"/>
      <c r="H96" s="149"/>
      <c r="I96" s="152"/>
      <c r="J96" s="153">
        <f>BK96</f>
        <v>0</v>
      </c>
      <c r="K96" s="149"/>
      <c r="L96" s="154"/>
      <c r="M96" s="155"/>
      <c r="N96" s="156"/>
      <c r="O96" s="156"/>
      <c r="P96" s="157">
        <f>SUM(P97:P105)</f>
        <v>0</v>
      </c>
      <c r="Q96" s="156"/>
      <c r="R96" s="157">
        <f>SUM(R97:R105)</f>
        <v>1.8880000000000001E-2</v>
      </c>
      <c r="S96" s="156"/>
      <c r="T96" s="158">
        <f>SUM(T97:T105)</f>
        <v>0</v>
      </c>
      <c r="AR96" s="159" t="s">
        <v>87</v>
      </c>
      <c r="AT96" s="160" t="s">
        <v>75</v>
      </c>
      <c r="AU96" s="160" t="s">
        <v>76</v>
      </c>
      <c r="AY96" s="159" t="s">
        <v>123</v>
      </c>
      <c r="BK96" s="161">
        <f>SUM(BK97:BK105)</f>
        <v>0</v>
      </c>
    </row>
    <row r="97" spans="1:65" s="2" customFormat="1" ht="16.5" customHeight="1">
      <c r="A97" s="31"/>
      <c r="B97" s="32"/>
      <c r="C97" s="162" t="s">
        <v>152</v>
      </c>
      <c r="D97" s="162" t="s">
        <v>124</v>
      </c>
      <c r="E97" s="163" t="s">
        <v>703</v>
      </c>
      <c r="F97" s="164" t="s">
        <v>704</v>
      </c>
      <c r="G97" s="165" t="s">
        <v>141</v>
      </c>
      <c r="H97" s="166">
        <v>4</v>
      </c>
      <c r="I97" s="167"/>
      <c r="J97" s="168">
        <f>ROUND(I97*H97,2)</f>
        <v>0</v>
      </c>
      <c r="K97" s="164" t="s">
        <v>128</v>
      </c>
      <c r="L97" s="36"/>
      <c r="M97" s="169" t="s">
        <v>21</v>
      </c>
      <c r="N97" s="170" t="s">
        <v>47</v>
      </c>
      <c r="O97" s="61"/>
      <c r="P97" s="171">
        <f>O97*H97</f>
        <v>0</v>
      </c>
      <c r="Q97" s="171">
        <v>1.5200000000000001E-3</v>
      </c>
      <c r="R97" s="171">
        <f>Q97*H97</f>
        <v>6.0800000000000003E-3</v>
      </c>
      <c r="S97" s="171">
        <v>0</v>
      </c>
      <c r="T97" s="172">
        <f>S97*H97</f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73" t="s">
        <v>129</v>
      </c>
      <c r="AT97" s="173" t="s">
        <v>124</v>
      </c>
      <c r="AU97" s="173" t="s">
        <v>84</v>
      </c>
      <c r="AY97" s="14" t="s">
        <v>123</v>
      </c>
      <c r="BE97" s="174">
        <f>IF(N97="základní",J97,0)</f>
        <v>0</v>
      </c>
      <c r="BF97" s="174">
        <f>IF(N97="snížená",J97,0)</f>
        <v>0</v>
      </c>
      <c r="BG97" s="174">
        <f>IF(N97="zákl. přenesená",J97,0)</f>
        <v>0</v>
      </c>
      <c r="BH97" s="174">
        <f>IF(N97="sníž. přenesená",J97,0)</f>
        <v>0</v>
      </c>
      <c r="BI97" s="174">
        <f>IF(N97="nulová",J97,0)</f>
        <v>0</v>
      </c>
      <c r="BJ97" s="14" t="s">
        <v>84</v>
      </c>
      <c r="BK97" s="174">
        <f>ROUND(I97*H97,2)</f>
        <v>0</v>
      </c>
      <c r="BL97" s="14" t="s">
        <v>129</v>
      </c>
      <c r="BM97" s="173" t="s">
        <v>174</v>
      </c>
    </row>
    <row r="98" spans="1:65" s="2" customFormat="1" ht="16.5" customHeight="1">
      <c r="A98" s="31"/>
      <c r="B98" s="32"/>
      <c r="C98" s="162" t="s">
        <v>175</v>
      </c>
      <c r="D98" s="162" t="s">
        <v>124</v>
      </c>
      <c r="E98" s="163" t="s">
        <v>705</v>
      </c>
      <c r="F98" s="164" t="s">
        <v>706</v>
      </c>
      <c r="G98" s="165" t="s">
        <v>141</v>
      </c>
      <c r="H98" s="166">
        <v>2</v>
      </c>
      <c r="I98" s="167"/>
      <c r="J98" s="168">
        <f>ROUND(I98*H98,2)</f>
        <v>0</v>
      </c>
      <c r="K98" s="164" t="s">
        <v>128</v>
      </c>
      <c r="L98" s="36"/>
      <c r="M98" s="169" t="s">
        <v>21</v>
      </c>
      <c r="N98" s="170" t="s">
        <v>47</v>
      </c>
      <c r="O98" s="61"/>
      <c r="P98" s="171">
        <f>O98*H98</f>
        <v>0</v>
      </c>
      <c r="Q98" s="171">
        <v>1.9E-3</v>
      </c>
      <c r="R98" s="171">
        <f>Q98*H98</f>
        <v>3.8E-3</v>
      </c>
      <c r="S98" s="171">
        <v>0</v>
      </c>
      <c r="T98" s="172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73" t="s">
        <v>129</v>
      </c>
      <c r="AT98" s="173" t="s">
        <v>124</v>
      </c>
      <c r="AU98" s="173" t="s">
        <v>84</v>
      </c>
      <c r="AY98" s="14" t="s">
        <v>123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4" t="s">
        <v>84</v>
      </c>
      <c r="BK98" s="174">
        <f>ROUND(I98*H98,2)</f>
        <v>0</v>
      </c>
      <c r="BL98" s="14" t="s">
        <v>129</v>
      </c>
      <c r="BM98" s="173" t="s">
        <v>178</v>
      </c>
    </row>
    <row r="99" spans="1:65" s="2" customFormat="1" ht="24.2" customHeight="1">
      <c r="A99" s="31"/>
      <c r="B99" s="32"/>
      <c r="C99" s="162" t="s">
        <v>158</v>
      </c>
      <c r="D99" s="162" t="s">
        <v>124</v>
      </c>
      <c r="E99" s="163" t="s">
        <v>707</v>
      </c>
      <c r="F99" s="164" t="s">
        <v>708</v>
      </c>
      <c r="G99" s="165" t="s">
        <v>141</v>
      </c>
      <c r="H99" s="166">
        <v>15</v>
      </c>
      <c r="I99" s="167"/>
      <c r="J99" s="168">
        <f>ROUND(I99*H99,2)</f>
        <v>0</v>
      </c>
      <c r="K99" s="164" t="s">
        <v>128</v>
      </c>
      <c r="L99" s="36"/>
      <c r="M99" s="169" t="s">
        <v>21</v>
      </c>
      <c r="N99" s="170" t="s">
        <v>47</v>
      </c>
      <c r="O99" s="61"/>
      <c r="P99" s="171">
        <f>O99*H99</f>
        <v>0</v>
      </c>
      <c r="Q99" s="171">
        <v>1.2E-4</v>
      </c>
      <c r="R99" s="171">
        <f>Q99*H99</f>
        <v>1.8E-3</v>
      </c>
      <c r="S99" s="171">
        <v>0</v>
      </c>
      <c r="T99" s="172">
        <f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73" t="s">
        <v>129</v>
      </c>
      <c r="AT99" s="173" t="s">
        <v>124</v>
      </c>
      <c r="AU99" s="173" t="s">
        <v>84</v>
      </c>
      <c r="AY99" s="14" t="s">
        <v>123</v>
      </c>
      <c r="BE99" s="174">
        <f>IF(N99="základní",J99,0)</f>
        <v>0</v>
      </c>
      <c r="BF99" s="174">
        <f>IF(N99="snížená",J99,0)</f>
        <v>0</v>
      </c>
      <c r="BG99" s="174">
        <f>IF(N99="zákl. přenesená",J99,0)</f>
        <v>0</v>
      </c>
      <c r="BH99" s="174">
        <f>IF(N99="sníž. přenesená",J99,0)</f>
        <v>0</v>
      </c>
      <c r="BI99" s="174">
        <f>IF(N99="nulová",J99,0)</f>
        <v>0</v>
      </c>
      <c r="BJ99" s="14" t="s">
        <v>84</v>
      </c>
      <c r="BK99" s="174">
        <f>ROUND(I99*H99,2)</f>
        <v>0</v>
      </c>
      <c r="BL99" s="14" t="s">
        <v>129</v>
      </c>
      <c r="BM99" s="173" t="s">
        <v>181</v>
      </c>
    </row>
    <row r="100" spans="1:65" s="2" customFormat="1" ht="19.5">
      <c r="A100" s="31"/>
      <c r="B100" s="32"/>
      <c r="C100" s="33"/>
      <c r="D100" s="185" t="s">
        <v>153</v>
      </c>
      <c r="E100" s="33"/>
      <c r="F100" s="186" t="s">
        <v>709</v>
      </c>
      <c r="G100" s="33"/>
      <c r="H100" s="33"/>
      <c r="I100" s="187"/>
      <c r="J100" s="33"/>
      <c r="K100" s="33"/>
      <c r="L100" s="36"/>
      <c r="M100" s="188"/>
      <c r="N100" s="189"/>
      <c r="O100" s="61"/>
      <c r="P100" s="61"/>
      <c r="Q100" s="61"/>
      <c r="R100" s="61"/>
      <c r="S100" s="61"/>
      <c r="T100" s="62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4" t="s">
        <v>153</v>
      </c>
      <c r="AU100" s="14" t="s">
        <v>84</v>
      </c>
    </row>
    <row r="101" spans="1:65" s="2" customFormat="1" ht="24.2" customHeight="1">
      <c r="A101" s="31"/>
      <c r="B101" s="32"/>
      <c r="C101" s="162" t="s">
        <v>8</v>
      </c>
      <c r="D101" s="162" t="s">
        <v>124</v>
      </c>
      <c r="E101" s="163" t="s">
        <v>710</v>
      </c>
      <c r="F101" s="164" t="s">
        <v>711</v>
      </c>
      <c r="G101" s="165" t="s">
        <v>141</v>
      </c>
      <c r="H101" s="166">
        <v>15</v>
      </c>
      <c r="I101" s="167"/>
      <c r="J101" s="168">
        <f>ROUND(I101*H101,2)</f>
        <v>0</v>
      </c>
      <c r="K101" s="164" t="s">
        <v>128</v>
      </c>
      <c r="L101" s="36"/>
      <c r="M101" s="169" t="s">
        <v>21</v>
      </c>
      <c r="N101" s="170" t="s">
        <v>47</v>
      </c>
      <c r="O101" s="61"/>
      <c r="P101" s="171">
        <f>O101*H101</f>
        <v>0</v>
      </c>
      <c r="Q101" s="171">
        <v>1.3999999999999999E-4</v>
      </c>
      <c r="R101" s="171">
        <f>Q101*H101</f>
        <v>2.0999999999999999E-3</v>
      </c>
      <c r="S101" s="171">
        <v>0</v>
      </c>
      <c r="T101" s="172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73" t="s">
        <v>129</v>
      </c>
      <c r="AT101" s="173" t="s">
        <v>124</v>
      </c>
      <c r="AU101" s="173" t="s">
        <v>84</v>
      </c>
      <c r="AY101" s="14" t="s">
        <v>123</v>
      </c>
      <c r="BE101" s="174">
        <f>IF(N101="základní",J101,0)</f>
        <v>0</v>
      </c>
      <c r="BF101" s="174">
        <f>IF(N101="snížená",J101,0)</f>
        <v>0</v>
      </c>
      <c r="BG101" s="174">
        <f>IF(N101="zákl. přenesená",J101,0)</f>
        <v>0</v>
      </c>
      <c r="BH101" s="174">
        <f>IF(N101="sníž. přenesená",J101,0)</f>
        <v>0</v>
      </c>
      <c r="BI101" s="174">
        <f>IF(N101="nulová",J101,0)</f>
        <v>0</v>
      </c>
      <c r="BJ101" s="14" t="s">
        <v>84</v>
      </c>
      <c r="BK101" s="174">
        <f>ROUND(I101*H101,2)</f>
        <v>0</v>
      </c>
      <c r="BL101" s="14" t="s">
        <v>129</v>
      </c>
      <c r="BM101" s="173" t="s">
        <v>184</v>
      </c>
    </row>
    <row r="102" spans="1:65" s="2" customFormat="1" ht="19.5">
      <c r="A102" s="31"/>
      <c r="B102" s="32"/>
      <c r="C102" s="33"/>
      <c r="D102" s="185" t="s">
        <v>153</v>
      </c>
      <c r="E102" s="33"/>
      <c r="F102" s="186" t="s">
        <v>709</v>
      </c>
      <c r="G102" s="33"/>
      <c r="H102" s="33"/>
      <c r="I102" s="187"/>
      <c r="J102" s="33"/>
      <c r="K102" s="33"/>
      <c r="L102" s="36"/>
      <c r="M102" s="188"/>
      <c r="N102" s="189"/>
      <c r="O102" s="61"/>
      <c r="P102" s="61"/>
      <c r="Q102" s="61"/>
      <c r="R102" s="61"/>
      <c r="S102" s="61"/>
      <c r="T102" s="62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4" t="s">
        <v>153</v>
      </c>
      <c r="AU102" s="14" t="s">
        <v>84</v>
      </c>
    </row>
    <row r="103" spans="1:65" s="2" customFormat="1" ht="16.5" customHeight="1">
      <c r="A103" s="31"/>
      <c r="B103" s="32"/>
      <c r="C103" s="162" t="s">
        <v>129</v>
      </c>
      <c r="D103" s="162" t="s">
        <v>124</v>
      </c>
      <c r="E103" s="163" t="s">
        <v>712</v>
      </c>
      <c r="F103" s="164" t="s">
        <v>713</v>
      </c>
      <c r="G103" s="165" t="s">
        <v>273</v>
      </c>
      <c r="H103" s="166">
        <v>1.4E-2</v>
      </c>
      <c r="I103" s="167"/>
      <c r="J103" s="168">
        <f>ROUND(I103*H103,2)</f>
        <v>0</v>
      </c>
      <c r="K103" s="164" t="s">
        <v>128</v>
      </c>
      <c r="L103" s="36"/>
      <c r="M103" s="169" t="s">
        <v>21</v>
      </c>
      <c r="N103" s="170" t="s">
        <v>47</v>
      </c>
      <c r="O103" s="61"/>
      <c r="P103" s="171">
        <f>O103*H103</f>
        <v>0</v>
      </c>
      <c r="Q103" s="171">
        <v>0</v>
      </c>
      <c r="R103" s="171">
        <f>Q103*H103</f>
        <v>0</v>
      </c>
      <c r="S103" s="171">
        <v>0</v>
      </c>
      <c r="T103" s="172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73" t="s">
        <v>129</v>
      </c>
      <c r="AT103" s="173" t="s">
        <v>124</v>
      </c>
      <c r="AU103" s="173" t="s">
        <v>84</v>
      </c>
      <c r="AY103" s="14" t="s">
        <v>123</v>
      </c>
      <c r="BE103" s="174">
        <f>IF(N103="základní",J103,0)</f>
        <v>0</v>
      </c>
      <c r="BF103" s="174">
        <f>IF(N103="snížená",J103,0)</f>
        <v>0</v>
      </c>
      <c r="BG103" s="174">
        <f>IF(N103="zákl. přenesená",J103,0)</f>
        <v>0</v>
      </c>
      <c r="BH103" s="174">
        <f>IF(N103="sníž. přenesená",J103,0)</f>
        <v>0</v>
      </c>
      <c r="BI103" s="174">
        <f>IF(N103="nulová",J103,0)</f>
        <v>0</v>
      </c>
      <c r="BJ103" s="14" t="s">
        <v>84</v>
      </c>
      <c r="BK103" s="174">
        <f>ROUND(I103*H103,2)</f>
        <v>0</v>
      </c>
      <c r="BL103" s="14" t="s">
        <v>129</v>
      </c>
      <c r="BM103" s="173" t="s">
        <v>134</v>
      </c>
    </row>
    <row r="104" spans="1:65" s="2" customFormat="1" ht="16.5" customHeight="1">
      <c r="A104" s="31"/>
      <c r="B104" s="32"/>
      <c r="C104" s="162" t="s">
        <v>187</v>
      </c>
      <c r="D104" s="162" t="s">
        <v>124</v>
      </c>
      <c r="E104" s="163" t="s">
        <v>714</v>
      </c>
      <c r="F104" s="164" t="s">
        <v>715</v>
      </c>
      <c r="G104" s="165" t="s">
        <v>141</v>
      </c>
      <c r="H104" s="166">
        <v>30</v>
      </c>
      <c r="I104" s="167"/>
      <c r="J104" s="168">
        <f>ROUND(I104*H104,2)</f>
        <v>0</v>
      </c>
      <c r="K104" s="164" t="s">
        <v>128</v>
      </c>
      <c r="L104" s="36"/>
      <c r="M104" s="169" t="s">
        <v>21</v>
      </c>
      <c r="N104" s="170" t="s">
        <v>47</v>
      </c>
      <c r="O104" s="61"/>
      <c r="P104" s="171">
        <f>O104*H104</f>
        <v>0</v>
      </c>
      <c r="Q104" s="171">
        <v>1.7000000000000001E-4</v>
      </c>
      <c r="R104" s="171">
        <f>Q104*H104</f>
        <v>5.1000000000000004E-3</v>
      </c>
      <c r="S104" s="171">
        <v>0</v>
      </c>
      <c r="T104" s="172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3" t="s">
        <v>129</v>
      </c>
      <c r="AT104" s="173" t="s">
        <v>124</v>
      </c>
      <c r="AU104" s="173" t="s">
        <v>84</v>
      </c>
      <c r="AY104" s="14" t="s">
        <v>123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4" t="s">
        <v>84</v>
      </c>
      <c r="BK104" s="174">
        <f>ROUND(I104*H104,2)</f>
        <v>0</v>
      </c>
      <c r="BL104" s="14" t="s">
        <v>129</v>
      </c>
      <c r="BM104" s="173" t="s">
        <v>190</v>
      </c>
    </row>
    <row r="105" spans="1:65" s="2" customFormat="1" ht="21.75" customHeight="1">
      <c r="A105" s="31"/>
      <c r="B105" s="32"/>
      <c r="C105" s="162" t="s">
        <v>164</v>
      </c>
      <c r="D105" s="162" t="s">
        <v>124</v>
      </c>
      <c r="E105" s="163" t="s">
        <v>716</v>
      </c>
      <c r="F105" s="164" t="s">
        <v>717</v>
      </c>
      <c r="G105" s="165" t="s">
        <v>273</v>
      </c>
      <c r="H105" s="166">
        <v>0</v>
      </c>
      <c r="I105" s="167"/>
      <c r="J105" s="168">
        <f>ROUND(I105*H105,2)</f>
        <v>0</v>
      </c>
      <c r="K105" s="164" t="s">
        <v>128</v>
      </c>
      <c r="L105" s="36"/>
      <c r="M105" s="169" t="s">
        <v>21</v>
      </c>
      <c r="N105" s="170" t="s">
        <v>47</v>
      </c>
      <c r="O105" s="61"/>
      <c r="P105" s="171">
        <f>O105*H105</f>
        <v>0</v>
      </c>
      <c r="Q105" s="171">
        <v>0</v>
      </c>
      <c r="R105" s="171">
        <f>Q105*H105</f>
        <v>0</v>
      </c>
      <c r="S105" s="171">
        <v>0</v>
      </c>
      <c r="T105" s="172">
        <f>S105*H105</f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73" t="s">
        <v>129</v>
      </c>
      <c r="AT105" s="173" t="s">
        <v>124</v>
      </c>
      <c r="AU105" s="173" t="s">
        <v>84</v>
      </c>
      <c r="AY105" s="14" t="s">
        <v>123</v>
      </c>
      <c r="BE105" s="174">
        <f>IF(N105="základní",J105,0)</f>
        <v>0</v>
      </c>
      <c r="BF105" s="174">
        <f>IF(N105="snížená",J105,0)</f>
        <v>0</v>
      </c>
      <c r="BG105" s="174">
        <f>IF(N105="zákl. přenesená",J105,0)</f>
        <v>0</v>
      </c>
      <c r="BH105" s="174">
        <f>IF(N105="sníž. přenesená",J105,0)</f>
        <v>0</v>
      </c>
      <c r="BI105" s="174">
        <f>IF(N105="nulová",J105,0)</f>
        <v>0</v>
      </c>
      <c r="BJ105" s="14" t="s">
        <v>84</v>
      </c>
      <c r="BK105" s="174">
        <f>ROUND(I105*H105,2)</f>
        <v>0</v>
      </c>
      <c r="BL105" s="14" t="s">
        <v>129</v>
      </c>
      <c r="BM105" s="173" t="s">
        <v>193</v>
      </c>
    </row>
    <row r="106" spans="1:65" s="11" customFormat="1" ht="25.9" customHeight="1">
      <c r="B106" s="148"/>
      <c r="C106" s="149"/>
      <c r="D106" s="150" t="s">
        <v>75</v>
      </c>
      <c r="E106" s="151" t="s">
        <v>718</v>
      </c>
      <c r="F106" s="151" t="s">
        <v>719</v>
      </c>
      <c r="G106" s="149"/>
      <c r="H106" s="149"/>
      <c r="I106" s="152"/>
      <c r="J106" s="153">
        <f>BK106</f>
        <v>0</v>
      </c>
      <c r="K106" s="149"/>
      <c r="L106" s="154"/>
      <c r="M106" s="155"/>
      <c r="N106" s="156"/>
      <c r="O106" s="156"/>
      <c r="P106" s="157">
        <f>P107</f>
        <v>0</v>
      </c>
      <c r="Q106" s="156"/>
      <c r="R106" s="157">
        <f>R107</f>
        <v>0</v>
      </c>
      <c r="S106" s="156"/>
      <c r="T106" s="158">
        <f>T107</f>
        <v>0</v>
      </c>
      <c r="AR106" s="159" t="s">
        <v>87</v>
      </c>
      <c r="AT106" s="160" t="s">
        <v>75</v>
      </c>
      <c r="AU106" s="160" t="s">
        <v>76</v>
      </c>
      <c r="AY106" s="159" t="s">
        <v>123</v>
      </c>
      <c r="BK106" s="161">
        <f>BK107</f>
        <v>0</v>
      </c>
    </row>
    <row r="107" spans="1:65" s="2" customFormat="1" ht="16.5" customHeight="1">
      <c r="A107" s="31"/>
      <c r="B107" s="32"/>
      <c r="C107" s="162" t="s">
        <v>194</v>
      </c>
      <c r="D107" s="162" t="s">
        <v>124</v>
      </c>
      <c r="E107" s="163" t="s">
        <v>720</v>
      </c>
      <c r="F107" s="164" t="s">
        <v>721</v>
      </c>
      <c r="G107" s="165" t="s">
        <v>141</v>
      </c>
      <c r="H107" s="166">
        <v>86</v>
      </c>
      <c r="I107" s="167"/>
      <c r="J107" s="168">
        <f>ROUND(I107*H107,2)</f>
        <v>0</v>
      </c>
      <c r="K107" s="164" t="s">
        <v>128</v>
      </c>
      <c r="L107" s="36"/>
      <c r="M107" s="169" t="s">
        <v>21</v>
      </c>
      <c r="N107" s="170" t="s">
        <v>47</v>
      </c>
      <c r="O107" s="61"/>
      <c r="P107" s="171">
        <f>O107*H107</f>
        <v>0</v>
      </c>
      <c r="Q107" s="171">
        <v>0</v>
      </c>
      <c r="R107" s="171">
        <f>Q107*H107</f>
        <v>0</v>
      </c>
      <c r="S107" s="171">
        <v>0</v>
      </c>
      <c r="T107" s="172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73" t="s">
        <v>129</v>
      </c>
      <c r="AT107" s="173" t="s">
        <v>124</v>
      </c>
      <c r="AU107" s="173" t="s">
        <v>84</v>
      </c>
      <c r="AY107" s="14" t="s">
        <v>123</v>
      </c>
      <c r="BE107" s="174">
        <f>IF(N107="základní",J107,0)</f>
        <v>0</v>
      </c>
      <c r="BF107" s="174">
        <f>IF(N107="snížená",J107,0)</f>
        <v>0</v>
      </c>
      <c r="BG107" s="174">
        <f>IF(N107="zákl. přenesená",J107,0)</f>
        <v>0</v>
      </c>
      <c r="BH107" s="174">
        <f>IF(N107="sníž. přenesená",J107,0)</f>
        <v>0</v>
      </c>
      <c r="BI107" s="174">
        <f>IF(N107="nulová",J107,0)</f>
        <v>0</v>
      </c>
      <c r="BJ107" s="14" t="s">
        <v>84</v>
      </c>
      <c r="BK107" s="174">
        <f>ROUND(I107*H107,2)</f>
        <v>0</v>
      </c>
      <c r="BL107" s="14" t="s">
        <v>129</v>
      </c>
      <c r="BM107" s="173" t="s">
        <v>197</v>
      </c>
    </row>
    <row r="108" spans="1:65" s="11" customFormat="1" ht="25.9" customHeight="1">
      <c r="B108" s="148"/>
      <c r="C108" s="149"/>
      <c r="D108" s="150" t="s">
        <v>75</v>
      </c>
      <c r="E108" s="151" t="s">
        <v>275</v>
      </c>
      <c r="F108" s="151" t="s">
        <v>276</v>
      </c>
      <c r="G108" s="149"/>
      <c r="H108" s="149"/>
      <c r="I108" s="152"/>
      <c r="J108" s="153">
        <f>BK108</f>
        <v>0</v>
      </c>
      <c r="K108" s="149"/>
      <c r="L108" s="154"/>
      <c r="M108" s="155"/>
      <c r="N108" s="156"/>
      <c r="O108" s="156"/>
      <c r="P108" s="157">
        <f>SUM(P109:P110)</f>
        <v>0</v>
      </c>
      <c r="Q108" s="156"/>
      <c r="R108" s="157">
        <f>SUM(R109:R110)</f>
        <v>0</v>
      </c>
      <c r="S108" s="156"/>
      <c r="T108" s="158">
        <f>SUM(T109:T110)</f>
        <v>0</v>
      </c>
      <c r="AR108" s="159" t="s">
        <v>84</v>
      </c>
      <c r="AT108" s="160" t="s">
        <v>75</v>
      </c>
      <c r="AU108" s="160" t="s">
        <v>76</v>
      </c>
      <c r="AY108" s="159" t="s">
        <v>123</v>
      </c>
      <c r="BK108" s="161">
        <f>SUM(BK109:BK110)</f>
        <v>0</v>
      </c>
    </row>
    <row r="109" spans="1:65" s="2" customFormat="1" ht="21.75" customHeight="1">
      <c r="A109" s="31"/>
      <c r="B109" s="32"/>
      <c r="C109" s="162" t="s">
        <v>167</v>
      </c>
      <c r="D109" s="162" t="s">
        <v>124</v>
      </c>
      <c r="E109" s="163" t="s">
        <v>722</v>
      </c>
      <c r="F109" s="164" t="s">
        <v>723</v>
      </c>
      <c r="G109" s="165" t="s">
        <v>279</v>
      </c>
      <c r="H109" s="166">
        <v>24</v>
      </c>
      <c r="I109" s="167"/>
      <c r="J109" s="168">
        <f>ROUND(I109*H109,2)</f>
        <v>0</v>
      </c>
      <c r="K109" s="164" t="s">
        <v>128</v>
      </c>
      <c r="L109" s="36"/>
      <c r="M109" s="169" t="s">
        <v>21</v>
      </c>
      <c r="N109" s="170" t="s">
        <v>47</v>
      </c>
      <c r="O109" s="61"/>
      <c r="P109" s="171">
        <f>O109*H109</f>
        <v>0</v>
      </c>
      <c r="Q109" s="171">
        <v>0</v>
      </c>
      <c r="R109" s="171">
        <f>Q109*H109</f>
        <v>0</v>
      </c>
      <c r="S109" s="171">
        <v>0</v>
      </c>
      <c r="T109" s="172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73" t="s">
        <v>135</v>
      </c>
      <c r="AT109" s="173" t="s">
        <v>124</v>
      </c>
      <c r="AU109" s="173" t="s">
        <v>84</v>
      </c>
      <c r="AY109" s="14" t="s">
        <v>123</v>
      </c>
      <c r="BE109" s="174">
        <f>IF(N109="základní",J109,0)</f>
        <v>0</v>
      </c>
      <c r="BF109" s="174">
        <f>IF(N109="snížená",J109,0)</f>
        <v>0</v>
      </c>
      <c r="BG109" s="174">
        <f>IF(N109="zákl. přenesená",J109,0)</f>
        <v>0</v>
      </c>
      <c r="BH109" s="174">
        <f>IF(N109="sníž. přenesená",J109,0)</f>
        <v>0</v>
      </c>
      <c r="BI109" s="174">
        <f>IF(N109="nulová",J109,0)</f>
        <v>0</v>
      </c>
      <c r="BJ109" s="14" t="s">
        <v>84</v>
      </c>
      <c r="BK109" s="174">
        <f>ROUND(I109*H109,2)</f>
        <v>0</v>
      </c>
      <c r="BL109" s="14" t="s">
        <v>135</v>
      </c>
      <c r="BM109" s="173" t="s">
        <v>200</v>
      </c>
    </row>
    <row r="110" spans="1:65" s="2" customFormat="1" ht="19.5">
      <c r="A110" s="31"/>
      <c r="B110" s="32"/>
      <c r="C110" s="33"/>
      <c r="D110" s="185" t="s">
        <v>153</v>
      </c>
      <c r="E110" s="33"/>
      <c r="F110" s="186" t="s">
        <v>724</v>
      </c>
      <c r="G110" s="33"/>
      <c r="H110" s="33"/>
      <c r="I110" s="187"/>
      <c r="J110" s="33"/>
      <c r="K110" s="33"/>
      <c r="L110" s="36"/>
      <c r="M110" s="196"/>
      <c r="N110" s="197"/>
      <c r="O110" s="192"/>
      <c r="P110" s="192"/>
      <c r="Q110" s="192"/>
      <c r="R110" s="192"/>
      <c r="S110" s="192"/>
      <c r="T110" s="198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4" t="s">
        <v>153</v>
      </c>
      <c r="AU110" s="14" t="s">
        <v>84</v>
      </c>
    </row>
    <row r="111" spans="1:65" s="2" customFormat="1" ht="6.95" customHeight="1">
      <c r="A111" s="31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6"/>
      <c r="M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</sheetData>
  <sheetProtection algorithmName="SHA-512" hashValue="7bp9T+Jofu5C56BuVeK2m+HpRGTbO9hnlTZU8zPilzFSGj6TN3L9c6IHrXBAiiePmwY5jYF0W9KIb0wmUSV+tg==" saltValue="ctd5tEGFGrE8q+vJWuKdProi/LFqH6HjrmWU6qc7UnBzJDqyQMn+K+PRNDMVJNjiz7WUHGiRP7zio7ZA9ZmkVw==" spinCount="100000" sheet="1" objects="1" scenarios="1" formatColumns="0" formatRows="0" autoFilter="0"/>
  <autoFilter ref="C82:K11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2" customFormat="1" ht="45" customHeight="1">
      <c r="B3" s="203"/>
      <c r="C3" s="331" t="s">
        <v>725</v>
      </c>
      <c r="D3" s="331"/>
      <c r="E3" s="331"/>
      <c r="F3" s="331"/>
      <c r="G3" s="331"/>
      <c r="H3" s="331"/>
      <c r="I3" s="331"/>
      <c r="J3" s="331"/>
      <c r="K3" s="204"/>
    </row>
    <row r="4" spans="2:11" s="1" customFormat="1" ht="25.5" customHeight="1">
      <c r="B4" s="205"/>
      <c r="C4" s="336" t="s">
        <v>726</v>
      </c>
      <c r="D4" s="336"/>
      <c r="E4" s="336"/>
      <c r="F4" s="336"/>
      <c r="G4" s="336"/>
      <c r="H4" s="336"/>
      <c r="I4" s="336"/>
      <c r="J4" s="336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15" customHeight="1">
      <c r="B6" s="205"/>
      <c r="C6" s="335" t="s">
        <v>727</v>
      </c>
      <c r="D6" s="335"/>
      <c r="E6" s="335"/>
      <c r="F6" s="335"/>
      <c r="G6" s="335"/>
      <c r="H6" s="335"/>
      <c r="I6" s="335"/>
      <c r="J6" s="335"/>
      <c r="K6" s="206"/>
    </row>
    <row r="7" spans="2:11" s="1" customFormat="1" ht="15" customHeight="1">
      <c r="B7" s="209"/>
      <c r="C7" s="335" t="s">
        <v>728</v>
      </c>
      <c r="D7" s="335"/>
      <c r="E7" s="335"/>
      <c r="F7" s="335"/>
      <c r="G7" s="335"/>
      <c r="H7" s="335"/>
      <c r="I7" s="335"/>
      <c r="J7" s="335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15" customHeight="1">
      <c r="B9" s="209"/>
      <c r="C9" s="335" t="s">
        <v>729</v>
      </c>
      <c r="D9" s="335"/>
      <c r="E9" s="335"/>
      <c r="F9" s="335"/>
      <c r="G9" s="335"/>
      <c r="H9" s="335"/>
      <c r="I9" s="335"/>
      <c r="J9" s="335"/>
      <c r="K9" s="206"/>
    </row>
    <row r="10" spans="2:11" s="1" customFormat="1" ht="15" customHeight="1">
      <c r="B10" s="209"/>
      <c r="C10" s="208"/>
      <c r="D10" s="335" t="s">
        <v>730</v>
      </c>
      <c r="E10" s="335"/>
      <c r="F10" s="335"/>
      <c r="G10" s="335"/>
      <c r="H10" s="335"/>
      <c r="I10" s="335"/>
      <c r="J10" s="335"/>
      <c r="K10" s="206"/>
    </row>
    <row r="11" spans="2:11" s="1" customFormat="1" ht="15" customHeight="1">
      <c r="B11" s="209"/>
      <c r="C11" s="210"/>
      <c r="D11" s="335" t="s">
        <v>731</v>
      </c>
      <c r="E11" s="335"/>
      <c r="F11" s="335"/>
      <c r="G11" s="335"/>
      <c r="H11" s="335"/>
      <c r="I11" s="335"/>
      <c r="J11" s="335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732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335" t="s">
        <v>733</v>
      </c>
      <c r="E15" s="335"/>
      <c r="F15" s="335"/>
      <c r="G15" s="335"/>
      <c r="H15" s="335"/>
      <c r="I15" s="335"/>
      <c r="J15" s="335"/>
      <c r="K15" s="206"/>
    </row>
    <row r="16" spans="2:11" s="1" customFormat="1" ht="15" customHeight="1">
      <c r="B16" s="209"/>
      <c r="C16" s="210"/>
      <c r="D16" s="335" t="s">
        <v>734</v>
      </c>
      <c r="E16" s="335"/>
      <c r="F16" s="335"/>
      <c r="G16" s="335"/>
      <c r="H16" s="335"/>
      <c r="I16" s="335"/>
      <c r="J16" s="335"/>
      <c r="K16" s="206"/>
    </row>
    <row r="17" spans="2:11" s="1" customFormat="1" ht="15" customHeight="1">
      <c r="B17" s="209"/>
      <c r="C17" s="210"/>
      <c r="D17" s="335" t="s">
        <v>735</v>
      </c>
      <c r="E17" s="335"/>
      <c r="F17" s="335"/>
      <c r="G17" s="335"/>
      <c r="H17" s="335"/>
      <c r="I17" s="335"/>
      <c r="J17" s="335"/>
      <c r="K17" s="206"/>
    </row>
    <row r="18" spans="2:11" s="1" customFormat="1" ht="15" customHeight="1">
      <c r="B18" s="209"/>
      <c r="C18" s="210"/>
      <c r="D18" s="210"/>
      <c r="E18" s="212" t="s">
        <v>83</v>
      </c>
      <c r="F18" s="335" t="s">
        <v>736</v>
      </c>
      <c r="G18" s="335"/>
      <c r="H18" s="335"/>
      <c r="I18" s="335"/>
      <c r="J18" s="335"/>
      <c r="K18" s="206"/>
    </row>
    <row r="19" spans="2:11" s="1" customFormat="1" ht="15" customHeight="1">
      <c r="B19" s="209"/>
      <c r="C19" s="210"/>
      <c r="D19" s="210"/>
      <c r="E19" s="212" t="s">
        <v>737</v>
      </c>
      <c r="F19" s="335" t="s">
        <v>738</v>
      </c>
      <c r="G19" s="335"/>
      <c r="H19" s="335"/>
      <c r="I19" s="335"/>
      <c r="J19" s="335"/>
      <c r="K19" s="206"/>
    </row>
    <row r="20" spans="2:11" s="1" customFormat="1" ht="15" customHeight="1">
      <c r="B20" s="209"/>
      <c r="C20" s="210"/>
      <c r="D20" s="210"/>
      <c r="E20" s="212" t="s">
        <v>739</v>
      </c>
      <c r="F20" s="335" t="s">
        <v>740</v>
      </c>
      <c r="G20" s="335"/>
      <c r="H20" s="335"/>
      <c r="I20" s="335"/>
      <c r="J20" s="335"/>
      <c r="K20" s="206"/>
    </row>
    <row r="21" spans="2:11" s="1" customFormat="1" ht="15" customHeight="1">
      <c r="B21" s="209"/>
      <c r="C21" s="210"/>
      <c r="D21" s="210"/>
      <c r="E21" s="212" t="s">
        <v>741</v>
      </c>
      <c r="F21" s="335" t="s">
        <v>742</v>
      </c>
      <c r="G21" s="335"/>
      <c r="H21" s="335"/>
      <c r="I21" s="335"/>
      <c r="J21" s="335"/>
      <c r="K21" s="206"/>
    </row>
    <row r="22" spans="2:11" s="1" customFormat="1" ht="15" customHeight="1">
      <c r="B22" s="209"/>
      <c r="C22" s="210"/>
      <c r="D22" s="210"/>
      <c r="E22" s="212" t="s">
        <v>743</v>
      </c>
      <c r="F22" s="335" t="s">
        <v>744</v>
      </c>
      <c r="G22" s="335"/>
      <c r="H22" s="335"/>
      <c r="I22" s="335"/>
      <c r="J22" s="335"/>
      <c r="K22" s="206"/>
    </row>
    <row r="23" spans="2:11" s="1" customFormat="1" ht="15" customHeight="1">
      <c r="B23" s="209"/>
      <c r="C23" s="210"/>
      <c r="D23" s="210"/>
      <c r="E23" s="212" t="s">
        <v>745</v>
      </c>
      <c r="F23" s="335" t="s">
        <v>746</v>
      </c>
      <c r="G23" s="335"/>
      <c r="H23" s="335"/>
      <c r="I23" s="335"/>
      <c r="J23" s="335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15" customHeight="1">
      <c r="B25" s="209"/>
      <c r="C25" s="335" t="s">
        <v>747</v>
      </c>
      <c r="D25" s="335"/>
      <c r="E25" s="335"/>
      <c r="F25" s="335"/>
      <c r="G25" s="335"/>
      <c r="H25" s="335"/>
      <c r="I25" s="335"/>
      <c r="J25" s="335"/>
      <c r="K25" s="206"/>
    </row>
    <row r="26" spans="2:11" s="1" customFormat="1" ht="15" customHeight="1">
      <c r="B26" s="209"/>
      <c r="C26" s="335" t="s">
        <v>748</v>
      </c>
      <c r="D26" s="335"/>
      <c r="E26" s="335"/>
      <c r="F26" s="335"/>
      <c r="G26" s="335"/>
      <c r="H26" s="335"/>
      <c r="I26" s="335"/>
      <c r="J26" s="335"/>
      <c r="K26" s="206"/>
    </row>
    <row r="27" spans="2:11" s="1" customFormat="1" ht="15" customHeight="1">
      <c r="B27" s="209"/>
      <c r="C27" s="208"/>
      <c r="D27" s="335" t="s">
        <v>749</v>
      </c>
      <c r="E27" s="335"/>
      <c r="F27" s="335"/>
      <c r="G27" s="335"/>
      <c r="H27" s="335"/>
      <c r="I27" s="335"/>
      <c r="J27" s="335"/>
      <c r="K27" s="206"/>
    </row>
    <row r="28" spans="2:11" s="1" customFormat="1" ht="15" customHeight="1">
      <c r="B28" s="209"/>
      <c r="C28" s="210"/>
      <c r="D28" s="335" t="s">
        <v>750</v>
      </c>
      <c r="E28" s="335"/>
      <c r="F28" s="335"/>
      <c r="G28" s="335"/>
      <c r="H28" s="335"/>
      <c r="I28" s="335"/>
      <c r="J28" s="335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335" t="s">
        <v>751</v>
      </c>
      <c r="E30" s="335"/>
      <c r="F30" s="335"/>
      <c r="G30" s="335"/>
      <c r="H30" s="335"/>
      <c r="I30" s="335"/>
      <c r="J30" s="335"/>
      <c r="K30" s="206"/>
    </row>
    <row r="31" spans="2:11" s="1" customFormat="1" ht="15" customHeight="1">
      <c r="B31" s="209"/>
      <c r="C31" s="210"/>
      <c r="D31" s="335" t="s">
        <v>752</v>
      </c>
      <c r="E31" s="335"/>
      <c r="F31" s="335"/>
      <c r="G31" s="335"/>
      <c r="H31" s="335"/>
      <c r="I31" s="335"/>
      <c r="J31" s="335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15" customHeight="1">
      <c r="B33" s="209"/>
      <c r="C33" s="210"/>
      <c r="D33" s="335" t="s">
        <v>753</v>
      </c>
      <c r="E33" s="335"/>
      <c r="F33" s="335"/>
      <c r="G33" s="335"/>
      <c r="H33" s="335"/>
      <c r="I33" s="335"/>
      <c r="J33" s="335"/>
      <c r="K33" s="206"/>
    </row>
    <row r="34" spans="2:11" s="1" customFormat="1" ht="15" customHeight="1">
      <c r="B34" s="209"/>
      <c r="C34" s="210"/>
      <c r="D34" s="335" t="s">
        <v>754</v>
      </c>
      <c r="E34" s="335"/>
      <c r="F34" s="335"/>
      <c r="G34" s="335"/>
      <c r="H34" s="335"/>
      <c r="I34" s="335"/>
      <c r="J34" s="335"/>
      <c r="K34" s="206"/>
    </row>
    <row r="35" spans="2:11" s="1" customFormat="1" ht="15" customHeight="1">
      <c r="B35" s="209"/>
      <c r="C35" s="210"/>
      <c r="D35" s="335" t="s">
        <v>755</v>
      </c>
      <c r="E35" s="335"/>
      <c r="F35" s="335"/>
      <c r="G35" s="335"/>
      <c r="H35" s="335"/>
      <c r="I35" s="335"/>
      <c r="J35" s="335"/>
      <c r="K35" s="206"/>
    </row>
    <row r="36" spans="2:11" s="1" customFormat="1" ht="15" customHeight="1">
      <c r="B36" s="209"/>
      <c r="C36" s="210"/>
      <c r="D36" s="208"/>
      <c r="E36" s="211" t="s">
        <v>109</v>
      </c>
      <c r="F36" s="208"/>
      <c r="G36" s="335" t="s">
        <v>756</v>
      </c>
      <c r="H36" s="335"/>
      <c r="I36" s="335"/>
      <c r="J36" s="335"/>
      <c r="K36" s="206"/>
    </row>
    <row r="37" spans="2:11" s="1" customFormat="1" ht="30.75" customHeight="1">
      <c r="B37" s="209"/>
      <c r="C37" s="210"/>
      <c r="D37" s="208"/>
      <c r="E37" s="211" t="s">
        <v>757</v>
      </c>
      <c r="F37" s="208"/>
      <c r="G37" s="335" t="s">
        <v>758</v>
      </c>
      <c r="H37" s="335"/>
      <c r="I37" s="335"/>
      <c r="J37" s="335"/>
      <c r="K37" s="206"/>
    </row>
    <row r="38" spans="2:11" s="1" customFormat="1" ht="15" customHeight="1">
      <c r="B38" s="209"/>
      <c r="C38" s="210"/>
      <c r="D38" s="208"/>
      <c r="E38" s="211" t="s">
        <v>57</v>
      </c>
      <c r="F38" s="208"/>
      <c r="G38" s="335" t="s">
        <v>759</v>
      </c>
      <c r="H38" s="335"/>
      <c r="I38" s="335"/>
      <c r="J38" s="335"/>
      <c r="K38" s="206"/>
    </row>
    <row r="39" spans="2:11" s="1" customFormat="1" ht="15" customHeight="1">
      <c r="B39" s="209"/>
      <c r="C39" s="210"/>
      <c r="D39" s="208"/>
      <c r="E39" s="211" t="s">
        <v>58</v>
      </c>
      <c r="F39" s="208"/>
      <c r="G39" s="335" t="s">
        <v>760</v>
      </c>
      <c r="H39" s="335"/>
      <c r="I39" s="335"/>
      <c r="J39" s="335"/>
      <c r="K39" s="206"/>
    </row>
    <row r="40" spans="2:11" s="1" customFormat="1" ht="15" customHeight="1">
      <c r="B40" s="209"/>
      <c r="C40" s="210"/>
      <c r="D40" s="208"/>
      <c r="E40" s="211" t="s">
        <v>110</v>
      </c>
      <c r="F40" s="208"/>
      <c r="G40" s="335" t="s">
        <v>761</v>
      </c>
      <c r="H40" s="335"/>
      <c r="I40" s="335"/>
      <c r="J40" s="335"/>
      <c r="K40" s="206"/>
    </row>
    <row r="41" spans="2:11" s="1" customFormat="1" ht="15" customHeight="1">
      <c r="B41" s="209"/>
      <c r="C41" s="210"/>
      <c r="D41" s="208"/>
      <c r="E41" s="211" t="s">
        <v>111</v>
      </c>
      <c r="F41" s="208"/>
      <c r="G41" s="335" t="s">
        <v>762</v>
      </c>
      <c r="H41" s="335"/>
      <c r="I41" s="335"/>
      <c r="J41" s="335"/>
      <c r="K41" s="206"/>
    </row>
    <row r="42" spans="2:11" s="1" customFormat="1" ht="15" customHeight="1">
      <c r="B42" s="209"/>
      <c r="C42" s="210"/>
      <c r="D42" s="208"/>
      <c r="E42" s="211" t="s">
        <v>763</v>
      </c>
      <c r="F42" s="208"/>
      <c r="G42" s="335" t="s">
        <v>764</v>
      </c>
      <c r="H42" s="335"/>
      <c r="I42" s="335"/>
      <c r="J42" s="335"/>
      <c r="K42" s="206"/>
    </row>
    <row r="43" spans="2:11" s="1" customFormat="1" ht="15" customHeight="1">
      <c r="B43" s="209"/>
      <c r="C43" s="210"/>
      <c r="D43" s="208"/>
      <c r="E43" s="211"/>
      <c r="F43" s="208"/>
      <c r="G43" s="335" t="s">
        <v>765</v>
      </c>
      <c r="H43" s="335"/>
      <c r="I43" s="335"/>
      <c r="J43" s="335"/>
      <c r="K43" s="206"/>
    </row>
    <row r="44" spans="2:11" s="1" customFormat="1" ht="15" customHeight="1">
      <c r="B44" s="209"/>
      <c r="C44" s="210"/>
      <c r="D44" s="208"/>
      <c r="E44" s="211" t="s">
        <v>766</v>
      </c>
      <c r="F44" s="208"/>
      <c r="G44" s="335" t="s">
        <v>767</v>
      </c>
      <c r="H44" s="335"/>
      <c r="I44" s="335"/>
      <c r="J44" s="335"/>
      <c r="K44" s="206"/>
    </row>
    <row r="45" spans="2:11" s="1" customFormat="1" ht="15" customHeight="1">
      <c r="B45" s="209"/>
      <c r="C45" s="210"/>
      <c r="D45" s="208"/>
      <c r="E45" s="211" t="s">
        <v>113</v>
      </c>
      <c r="F45" s="208"/>
      <c r="G45" s="335" t="s">
        <v>768</v>
      </c>
      <c r="H45" s="335"/>
      <c r="I45" s="335"/>
      <c r="J45" s="335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335" t="s">
        <v>769</v>
      </c>
      <c r="E47" s="335"/>
      <c r="F47" s="335"/>
      <c r="G47" s="335"/>
      <c r="H47" s="335"/>
      <c r="I47" s="335"/>
      <c r="J47" s="335"/>
      <c r="K47" s="206"/>
    </row>
    <row r="48" spans="2:11" s="1" customFormat="1" ht="15" customHeight="1">
      <c r="B48" s="209"/>
      <c r="C48" s="210"/>
      <c r="D48" s="210"/>
      <c r="E48" s="335" t="s">
        <v>770</v>
      </c>
      <c r="F48" s="335"/>
      <c r="G48" s="335"/>
      <c r="H48" s="335"/>
      <c r="I48" s="335"/>
      <c r="J48" s="335"/>
      <c r="K48" s="206"/>
    </row>
    <row r="49" spans="2:11" s="1" customFormat="1" ht="15" customHeight="1">
      <c r="B49" s="209"/>
      <c r="C49" s="210"/>
      <c r="D49" s="210"/>
      <c r="E49" s="335" t="s">
        <v>771</v>
      </c>
      <c r="F49" s="335"/>
      <c r="G49" s="335"/>
      <c r="H49" s="335"/>
      <c r="I49" s="335"/>
      <c r="J49" s="335"/>
      <c r="K49" s="206"/>
    </row>
    <row r="50" spans="2:11" s="1" customFormat="1" ht="15" customHeight="1">
      <c r="B50" s="209"/>
      <c r="C50" s="210"/>
      <c r="D50" s="210"/>
      <c r="E50" s="335" t="s">
        <v>772</v>
      </c>
      <c r="F50" s="335"/>
      <c r="G50" s="335"/>
      <c r="H50" s="335"/>
      <c r="I50" s="335"/>
      <c r="J50" s="335"/>
      <c r="K50" s="206"/>
    </row>
    <row r="51" spans="2:11" s="1" customFormat="1" ht="15" customHeight="1">
      <c r="B51" s="209"/>
      <c r="C51" s="210"/>
      <c r="D51" s="335" t="s">
        <v>773</v>
      </c>
      <c r="E51" s="335"/>
      <c r="F51" s="335"/>
      <c r="G51" s="335"/>
      <c r="H51" s="335"/>
      <c r="I51" s="335"/>
      <c r="J51" s="335"/>
      <c r="K51" s="206"/>
    </row>
    <row r="52" spans="2:11" s="1" customFormat="1" ht="25.5" customHeight="1">
      <c r="B52" s="205"/>
      <c r="C52" s="336" t="s">
        <v>774</v>
      </c>
      <c r="D52" s="336"/>
      <c r="E52" s="336"/>
      <c r="F52" s="336"/>
      <c r="G52" s="336"/>
      <c r="H52" s="336"/>
      <c r="I52" s="336"/>
      <c r="J52" s="336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335" t="s">
        <v>775</v>
      </c>
      <c r="D54" s="335"/>
      <c r="E54" s="335"/>
      <c r="F54" s="335"/>
      <c r="G54" s="335"/>
      <c r="H54" s="335"/>
      <c r="I54" s="335"/>
      <c r="J54" s="335"/>
      <c r="K54" s="206"/>
    </row>
    <row r="55" spans="2:11" s="1" customFormat="1" ht="15" customHeight="1">
      <c r="B55" s="205"/>
      <c r="C55" s="335" t="s">
        <v>776</v>
      </c>
      <c r="D55" s="335"/>
      <c r="E55" s="335"/>
      <c r="F55" s="335"/>
      <c r="G55" s="335"/>
      <c r="H55" s="335"/>
      <c r="I55" s="335"/>
      <c r="J55" s="335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335" t="s">
        <v>777</v>
      </c>
      <c r="D57" s="335"/>
      <c r="E57" s="335"/>
      <c r="F57" s="335"/>
      <c r="G57" s="335"/>
      <c r="H57" s="335"/>
      <c r="I57" s="335"/>
      <c r="J57" s="335"/>
      <c r="K57" s="206"/>
    </row>
    <row r="58" spans="2:11" s="1" customFormat="1" ht="15" customHeight="1">
      <c r="B58" s="205"/>
      <c r="C58" s="210"/>
      <c r="D58" s="335" t="s">
        <v>778</v>
      </c>
      <c r="E58" s="335"/>
      <c r="F58" s="335"/>
      <c r="G58" s="335"/>
      <c r="H58" s="335"/>
      <c r="I58" s="335"/>
      <c r="J58" s="335"/>
      <c r="K58" s="206"/>
    </row>
    <row r="59" spans="2:11" s="1" customFormat="1" ht="15" customHeight="1">
      <c r="B59" s="205"/>
      <c r="C59" s="210"/>
      <c r="D59" s="335" t="s">
        <v>779</v>
      </c>
      <c r="E59" s="335"/>
      <c r="F59" s="335"/>
      <c r="G59" s="335"/>
      <c r="H59" s="335"/>
      <c r="I59" s="335"/>
      <c r="J59" s="335"/>
      <c r="K59" s="206"/>
    </row>
    <row r="60" spans="2:11" s="1" customFormat="1" ht="15" customHeight="1">
      <c r="B60" s="205"/>
      <c r="C60" s="210"/>
      <c r="D60" s="335" t="s">
        <v>780</v>
      </c>
      <c r="E60" s="335"/>
      <c r="F60" s="335"/>
      <c r="G60" s="335"/>
      <c r="H60" s="335"/>
      <c r="I60" s="335"/>
      <c r="J60" s="335"/>
      <c r="K60" s="206"/>
    </row>
    <row r="61" spans="2:11" s="1" customFormat="1" ht="15" customHeight="1">
      <c r="B61" s="205"/>
      <c r="C61" s="210"/>
      <c r="D61" s="335" t="s">
        <v>781</v>
      </c>
      <c r="E61" s="335"/>
      <c r="F61" s="335"/>
      <c r="G61" s="335"/>
      <c r="H61" s="335"/>
      <c r="I61" s="335"/>
      <c r="J61" s="335"/>
      <c r="K61" s="206"/>
    </row>
    <row r="62" spans="2:11" s="1" customFormat="1" ht="15" customHeight="1">
      <c r="B62" s="205"/>
      <c r="C62" s="210"/>
      <c r="D62" s="337" t="s">
        <v>782</v>
      </c>
      <c r="E62" s="337"/>
      <c r="F62" s="337"/>
      <c r="G62" s="337"/>
      <c r="H62" s="337"/>
      <c r="I62" s="337"/>
      <c r="J62" s="337"/>
      <c r="K62" s="206"/>
    </row>
    <row r="63" spans="2:11" s="1" customFormat="1" ht="15" customHeight="1">
      <c r="B63" s="205"/>
      <c r="C63" s="210"/>
      <c r="D63" s="335" t="s">
        <v>783</v>
      </c>
      <c r="E63" s="335"/>
      <c r="F63" s="335"/>
      <c r="G63" s="335"/>
      <c r="H63" s="335"/>
      <c r="I63" s="335"/>
      <c r="J63" s="335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335" t="s">
        <v>784</v>
      </c>
      <c r="E65" s="335"/>
      <c r="F65" s="335"/>
      <c r="G65" s="335"/>
      <c r="H65" s="335"/>
      <c r="I65" s="335"/>
      <c r="J65" s="335"/>
      <c r="K65" s="206"/>
    </row>
    <row r="66" spans="2:11" s="1" customFormat="1" ht="15" customHeight="1">
      <c r="B66" s="205"/>
      <c r="C66" s="210"/>
      <c r="D66" s="337" t="s">
        <v>785</v>
      </c>
      <c r="E66" s="337"/>
      <c r="F66" s="337"/>
      <c r="G66" s="337"/>
      <c r="H66" s="337"/>
      <c r="I66" s="337"/>
      <c r="J66" s="337"/>
      <c r="K66" s="206"/>
    </row>
    <row r="67" spans="2:11" s="1" customFormat="1" ht="15" customHeight="1">
      <c r="B67" s="205"/>
      <c r="C67" s="210"/>
      <c r="D67" s="335" t="s">
        <v>786</v>
      </c>
      <c r="E67" s="335"/>
      <c r="F67" s="335"/>
      <c r="G67" s="335"/>
      <c r="H67" s="335"/>
      <c r="I67" s="335"/>
      <c r="J67" s="335"/>
      <c r="K67" s="206"/>
    </row>
    <row r="68" spans="2:11" s="1" customFormat="1" ht="15" customHeight="1">
      <c r="B68" s="205"/>
      <c r="C68" s="210"/>
      <c r="D68" s="335" t="s">
        <v>787</v>
      </c>
      <c r="E68" s="335"/>
      <c r="F68" s="335"/>
      <c r="G68" s="335"/>
      <c r="H68" s="335"/>
      <c r="I68" s="335"/>
      <c r="J68" s="335"/>
      <c r="K68" s="206"/>
    </row>
    <row r="69" spans="2:11" s="1" customFormat="1" ht="15" customHeight="1">
      <c r="B69" s="205"/>
      <c r="C69" s="210"/>
      <c r="D69" s="335" t="s">
        <v>788</v>
      </c>
      <c r="E69" s="335"/>
      <c r="F69" s="335"/>
      <c r="G69" s="335"/>
      <c r="H69" s="335"/>
      <c r="I69" s="335"/>
      <c r="J69" s="335"/>
      <c r="K69" s="206"/>
    </row>
    <row r="70" spans="2:11" s="1" customFormat="1" ht="15" customHeight="1">
      <c r="B70" s="205"/>
      <c r="C70" s="210"/>
      <c r="D70" s="335" t="s">
        <v>789</v>
      </c>
      <c r="E70" s="335"/>
      <c r="F70" s="335"/>
      <c r="G70" s="335"/>
      <c r="H70" s="335"/>
      <c r="I70" s="335"/>
      <c r="J70" s="335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330" t="s">
        <v>790</v>
      </c>
      <c r="D75" s="330"/>
      <c r="E75" s="330"/>
      <c r="F75" s="330"/>
      <c r="G75" s="330"/>
      <c r="H75" s="330"/>
      <c r="I75" s="330"/>
      <c r="J75" s="330"/>
      <c r="K75" s="223"/>
    </row>
    <row r="76" spans="2:11" s="1" customFormat="1" ht="17.25" customHeight="1">
      <c r="B76" s="222"/>
      <c r="C76" s="224" t="s">
        <v>791</v>
      </c>
      <c r="D76" s="224"/>
      <c r="E76" s="224"/>
      <c r="F76" s="224" t="s">
        <v>792</v>
      </c>
      <c r="G76" s="225"/>
      <c r="H76" s="224" t="s">
        <v>58</v>
      </c>
      <c r="I76" s="224" t="s">
        <v>61</v>
      </c>
      <c r="J76" s="224" t="s">
        <v>793</v>
      </c>
      <c r="K76" s="223"/>
    </row>
    <row r="77" spans="2:11" s="1" customFormat="1" ht="17.25" customHeight="1">
      <c r="B77" s="222"/>
      <c r="C77" s="226" t="s">
        <v>794</v>
      </c>
      <c r="D77" s="226"/>
      <c r="E77" s="226"/>
      <c r="F77" s="227" t="s">
        <v>795</v>
      </c>
      <c r="G77" s="228"/>
      <c r="H77" s="226"/>
      <c r="I77" s="226"/>
      <c r="J77" s="226" t="s">
        <v>796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57</v>
      </c>
      <c r="D79" s="231"/>
      <c r="E79" s="231"/>
      <c r="F79" s="232" t="s">
        <v>797</v>
      </c>
      <c r="G79" s="233"/>
      <c r="H79" s="211" t="s">
        <v>798</v>
      </c>
      <c r="I79" s="211" t="s">
        <v>799</v>
      </c>
      <c r="J79" s="211">
        <v>20</v>
      </c>
      <c r="K79" s="223"/>
    </row>
    <row r="80" spans="2:11" s="1" customFormat="1" ht="15" customHeight="1">
      <c r="B80" s="222"/>
      <c r="C80" s="211" t="s">
        <v>800</v>
      </c>
      <c r="D80" s="211"/>
      <c r="E80" s="211"/>
      <c r="F80" s="232" t="s">
        <v>797</v>
      </c>
      <c r="G80" s="233"/>
      <c r="H80" s="211" t="s">
        <v>801</v>
      </c>
      <c r="I80" s="211" t="s">
        <v>799</v>
      </c>
      <c r="J80" s="211">
        <v>120</v>
      </c>
      <c r="K80" s="223"/>
    </row>
    <row r="81" spans="2:11" s="1" customFormat="1" ht="15" customHeight="1">
      <c r="B81" s="234"/>
      <c r="C81" s="211" t="s">
        <v>802</v>
      </c>
      <c r="D81" s="211"/>
      <c r="E81" s="211"/>
      <c r="F81" s="232" t="s">
        <v>803</v>
      </c>
      <c r="G81" s="233"/>
      <c r="H81" s="211" t="s">
        <v>804</v>
      </c>
      <c r="I81" s="211" t="s">
        <v>799</v>
      </c>
      <c r="J81" s="211">
        <v>50</v>
      </c>
      <c r="K81" s="223"/>
    </row>
    <row r="82" spans="2:11" s="1" customFormat="1" ht="15" customHeight="1">
      <c r="B82" s="234"/>
      <c r="C82" s="211" t="s">
        <v>805</v>
      </c>
      <c r="D82" s="211"/>
      <c r="E82" s="211"/>
      <c r="F82" s="232" t="s">
        <v>797</v>
      </c>
      <c r="G82" s="233"/>
      <c r="H82" s="211" t="s">
        <v>806</v>
      </c>
      <c r="I82" s="211" t="s">
        <v>807</v>
      </c>
      <c r="J82" s="211"/>
      <c r="K82" s="223"/>
    </row>
    <row r="83" spans="2:11" s="1" customFormat="1" ht="15" customHeight="1">
      <c r="B83" s="234"/>
      <c r="C83" s="235" t="s">
        <v>808</v>
      </c>
      <c r="D83" s="235"/>
      <c r="E83" s="235"/>
      <c r="F83" s="236" t="s">
        <v>803</v>
      </c>
      <c r="G83" s="235"/>
      <c r="H83" s="235" t="s">
        <v>809</v>
      </c>
      <c r="I83" s="235" t="s">
        <v>799</v>
      </c>
      <c r="J83" s="235">
        <v>15</v>
      </c>
      <c r="K83" s="223"/>
    </row>
    <row r="84" spans="2:11" s="1" customFormat="1" ht="15" customHeight="1">
      <c r="B84" s="234"/>
      <c r="C84" s="235" t="s">
        <v>810</v>
      </c>
      <c r="D84" s="235"/>
      <c r="E84" s="235"/>
      <c r="F84" s="236" t="s">
        <v>803</v>
      </c>
      <c r="G84" s="235"/>
      <c r="H84" s="235" t="s">
        <v>811</v>
      </c>
      <c r="I84" s="235" t="s">
        <v>799</v>
      </c>
      <c r="J84" s="235">
        <v>15</v>
      </c>
      <c r="K84" s="223"/>
    </row>
    <row r="85" spans="2:11" s="1" customFormat="1" ht="15" customHeight="1">
      <c r="B85" s="234"/>
      <c r="C85" s="235" t="s">
        <v>812</v>
      </c>
      <c r="D85" s="235"/>
      <c r="E85" s="235"/>
      <c r="F85" s="236" t="s">
        <v>803</v>
      </c>
      <c r="G85" s="235"/>
      <c r="H85" s="235" t="s">
        <v>813</v>
      </c>
      <c r="I85" s="235" t="s">
        <v>799</v>
      </c>
      <c r="J85" s="235">
        <v>20</v>
      </c>
      <c r="K85" s="223"/>
    </row>
    <row r="86" spans="2:11" s="1" customFormat="1" ht="15" customHeight="1">
      <c r="B86" s="234"/>
      <c r="C86" s="235" t="s">
        <v>814</v>
      </c>
      <c r="D86" s="235"/>
      <c r="E86" s="235"/>
      <c r="F86" s="236" t="s">
        <v>803</v>
      </c>
      <c r="G86" s="235"/>
      <c r="H86" s="235" t="s">
        <v>815</v>
      </c>
      <c r="I86" s="235" t="s">
        <v>799</v>
      </c>
      <c r="J86" s="235">
        <v>20</v>
      </c>
      <c r="K86" s="223"/>
    </row>
    <row r="87" spans="2:11" s="1" customFormat="1" ht="15" customHeight="1">
      <c r="B87" s="234"/>
      <c r="C87" s="211" t="s">
        <v>816</v>
      </c>
      <c r="D87" s="211"/>
      <c r="E87" s="211"/>
      <c r="F87" s="232" t="s">
        <v>803</v>
      </c>
      <c r="G87" s="233"/>
      <c r="H87" s="211" t="s">
        <v>817</v>
      </c>
      <c r="I87" s="211" t="s">
        <v>799</v>
      </c>
      <c r="J87" s="211">
        <v>50</v>
      </c>
      <c r="K87" s="223"/>
    </row>
    <row r="88" spans="2:11" s="1" customFormat="1" ht="15" customHeight="1">
      <c r="B88" s="234"/>
      <c r="C88" s="211" t="s">
        <v>818</v>
      </c>
      <c r="D88" s="211"/>
      <c r="E88" s="211"/>
      <c r="F88" s="232" t="s">
        <v>803</v>
      </c>
      <c r="G88" s="233"/>
      <c r="H88" s="211" t="s">
        <v>819</v>
      </c>
      <c r="I88" s="211" t="s">
        <v>799</v>
      </c>
      <c r="J88" s="211">
        <v>20</v>
      </c>
      <c r="K88" s="223"/>
    </row>
    <row r="89" spans="2:11" s="1" customFormat="1" ht="15" customHeight="1">
      <c r="B89" s="234"/>
      <c r="C89" s="211" t="s">
        <v>820</v>
      </c>
      <c r="D89" s="211"/>
      <c r="E89" s="211"/>
      <c r="F89" s="232" t="s">
        <v>803</v>
      </c>
      <c r="G89" s="233"/>
      <c r="H89" s="211" t="s">
        <v>821</v>
      </c>
      <c r="I89" s="211" t="s">
        <v>799</v>
      </c>
      <c r="J89" s="211">
        <v>20</v>
      </c>
      <c r="K89" s="223"/>
    </row>
    <row r="90" spans="2:11" s="1" customFormat="1" ht="15" customHeight="1">
      <c r="B90" s="234"/>
      <c r="C90" s="211" t="s">
        <v>822</v>
      </c>
      <c r="D90" s="211"/>
      <c r="E90" s="211"/>
      <c r="F90" s="232" t="s">
        <v>803</v>
      </c>
      <c r="G90" s="233"/>
      <c r="H90" s="211" t="s">
        <v>823</v>
      </c>
      <c r="I90" s="211" t="s">
        <v>799</v>
      </c>
      <c r="J90" s="211">
        <v>50</v>
      </c>
      <c r="K90" s="223"/>
    </row>
    <row r="91" spans="2:11" s="1" customFormat="1" ht="15" customHeight="1">
      <c r="B91" s="234"/>
      <c r="C91" s="211" t="s">
        <v>824</v>
      </c>
      <c r="D91" s="211"/>
      <c r="E91" s="211"/>
      <c r="F91" s="232" t="s">
        <v>803</v>
      </c>
      <c r="G91" s="233"/>
      <c r="H91" s="211" t="s">
        <v>824</v>
      </c>
      <c r="I91" s="211" t="s">
        <v>799</v>
      </c>
      <c r="J91" s="211">
        <v>50</v>
      </c>
      <c r="K91" s="223"/>
    </row>
    <row r="92" spans="2:11" s="1" customFormat="1" ht="15" customHeight="1">
      <c r="B92" s="234"/>
      <c r="C92" s="211" t="s">
        <v>825</v>
      </c>
      <c r="D92" s="211"/>
      <c r="E92" s="211"/>
      <c r="F92" s="232" t="s">
        <v>803</v>
      </c>
      <c r="G92" s="233"/>
      <c r="H92" s="211" t="s">
        <v>826</v>
      </c>
      <c r="I92" s="211" t="s">
        <v>799</v>
      </c>
      <c r="J92" s="211">
        <v>255</v>
      </c>
      <c r="K92" s="223"/>
    </row>
    <row r="93" spans="2:11" s="1" customFormat="1" ht="15" customHeight="1">
      <c r="B93" s="234"/>
      <c r="C93" s="211" t="s">
        <v>827</v>
      </c>
      <c r="D93" s="211"/>
      <c r="E93" s="211"/>
      <c r="F93" s="232" t="s">
        <v>797</v>
      </c>
      <c r="G93" s="233"/>
      <c r="H93" s="211" t="s">
        <v>828</v>
      </c>
      <c r="I93" s="211" t="s">
        <v>829</v>
      </c>
      <c r="J93" s="211"/>
      <c r="K93" s="223"/>
    </row>
    <row r="94" spans="2:11" s="1" customFormat="1" ht="15" customHeight="1">
      <c r="B94" s="234"/>
      <c r="C94" s="211" t="s">
        <v>830</v>
      </c>
      <c r="D94" s="211"/>
      <c r="E94" s="211"/>
      <c r="F94" s="232" t="s">
        <v>797</v>
      </c>
      <c r="G94" s="233"/>
      <c r="H94" s="211" t="s">
        <v>831</v>
      </c>
      <c r="I94" s="211" t="s">
        <v>832</v>
      </c>
      <c r="J94" s="211"/>
      <c r="K94" s="223"/>
    </row>
    <row r="95" spans="2:11" s="1" customFormat="1" ht="15" customHeight="1">
      <c r="B95" s="234"/>
      <c r="C95" s="211" t="s">
        <v>833</v>
      </c>
      <c r="D95" s="211"/>
      <c r="E95" s="211"/>
      <c r="F95" s="232" t="s">
        <v>797</v>
      </c>
      <c r="G95" s="233"/>
      <c r="H95" s="211" t="s">
        <v>833</v>
      </c>
      <c r="I95" s="211" t="s">
        <v>832</v>
      </c>
      <c r="J95" s="211"/>
      <c r="K95" s="223"/>
    </row>
    <row r="96" spans="2:11" s="1" customFormat="1" ht="15" customHeight="1">
      <c r="B96" s="234"/>
      <c r="C96" s="211" t="s">
        <v>42</v>
      </c>
      <c r="D96" s="211"/>
      <c r="E96" s="211"/>
      <c r="F96" s="232" t="s">
        <v>797</v>
      </c>
      <c r="G96" s="233"/>
      <c r="H96" s="211" t="s">
        <v>834</v>
      </c>
      <c r="I96" s="211" t="s">
        <v>832</v>
      </c>
      <c r="J96" s="211"/>
      <c r="K96" s="223"/>
    </row>
    <row r="97" spans="2:11" s="1" customFormat="1" ht="15" customHeight="1">
      <c r="B97" s="234"/>
      <c r="C97" s="211" t="s">
        <v>52</v>
      </c>
      <c r="D97" s="211"/>
      <c r="E97" s="211"/>
      <c r="F97" s="232" t="s">
        <v>797</v>
      </c>
      <c r="G97" s="233"/>
      <c r="H97" s="211" t="s">
        <v>835</v>
      </c>
      <c r="I97" s="211" t="s">
        <v>832</v>
      </c>
      <c r="J97" s="211"/>
      <c r="K97" s="223"/>
    </row>
    <row r="98" spans="2:11" s="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s="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330" t="s">
        <v>836</v>
      </c>
      <c r="D102" s="330"/>
      <c r="E102" s="330"/>
      <c r="F102" s="330"/>
      <c r="G102" s="330"/>
      <c r="H102" s="330"/>
      <c r="I102" s="330"/>
      <c r="J102" s="330"/>
      <c r="K102" s="223"/>
    </row>
    <row r="103" spans="2:11" s="1" customFormat="1" ht="17.25" customHeight="1">
      <c r="B103" s="222"/>
      <c r="C103" s="224" t="s">
        <v>791</v>
      </c>
      <c r="D103" s="224"/>
      <c r="E103" s="224"/>
      <c r="F103" s="224" t="s">
        <v>792</v>
      </c>
      <c r="G103" s="225"/>
      <c r="H103" s="224" t="s">
        <v>58</v>
      </c>
      <c r="I103" s="224" t="s">
        <v>61</v>
      </c>
      <c r="J103" s="224" t="s">
        <v>793</v>
      </c>
      <c r="K103" s="223"/>
    </row>
    <row r="104" spans="2:11" s="1" customFormat="1" ht="17.25" customHeight="1">
      <c r="B104" s="222"/>
      <c r="C104" s="226" t="s">
        <v>794</v>
      </c>
      <c r="D104" s="226"/>
      <c r="E104" s="226"/>
      <c r="F104" s="227" t="s">
        <v>795</v>
      </c>
      <c r="G104" s="228"/>
      <c r="H104" s="226"/>
      <c r="I104" s="226"/>
      <c r="J104" s="226" t="s">
        <v>796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2"/>
      <c r="H105" s="224"/>
      <c r="I105" s="224"/>
      <c r="J105" s="224"/>
      <c r="K105" s="223"/>
    </row>
    <row r="106" spans="2:11" s="1" customFormat="1" ht="15" customHeight="1">
      <c r="B106" s="222"/>
      <c r="C106" s="211" t="s">
        <v>57</v>
      </c>
      <c r="D106" s="231"/>
      <c r="E106" s="231"/>
      <c r="F106" s="232" t="s">
        <v>797</v>
      </c>
      <c r="G106" s="211"/>
      <c r="H106" s="211" t="s">
        <v>837</v>
      </c>
      <c r="I106" s="211" t="s">
        <v>799</v>
      </c>
      <c r="J106" s="211">
        <v>20</v>
      </c>
      <c r="K106" s="223"/>
    </row>
    <row r="107" spans="2:11" s="1" customFormat="1" ht="15" customHeight="1">
      <c r="B107" s="222"/>
      <c r="C107" s="211" t="s">
        <v>800</v>
      </c>
      <c r="D107" s="211"/>
      <c r="E107" s="211"/>
      <c r="F107" s="232" t="s">
        <v>797</v>
      </c>
      <c r="G107" s="211"/>
      <c r="H107" s="211" t="s">
        <v>837</v>
      </c>
      <c r="I107" s="211" t="s">
        <v>799</v>
      </c>
      <c r="J107" s="211">
        <v>120</v>
      </c>
      <c r="K107" s="223"/>
    </row>
    <row r="108" spans="2:11" s="1" customFormat="1" ht="15" customHeight="1">
      <c r="B108" s="234"/>
      <c r="C108" s="211" t="s">
        <v>802</v>
      </c>
      <c r="D108" s="211"/>
      <c r="E108" s="211"/>
      <c r="F108" s="232" t="s">
        <v>803</v>
      </c>
      <c r="G108" s="211"/>
      <c r="H108" s="211" t="s">
        <v>837</v>
      </c>
      <c r="I108" s="211" t="s">
        <v>799</v>
      </c>
      <c r="J108" s="211">
        <v>50</v>
      </c>
      <c r="K108" s="223"/>
    </row>
    <row r="109" spans="2:11" s="1" customFormat="1" ht="15" customHeight="1">
      <c r="B109" s="234"/>
      <c r="C109" s="211" t="s">
        <v>805</v>
      </c>
      <c r="D109" s="211"/>
      <c r="E109" s="211"/>
      <c r="F109" s="232" t="s">
        <v>797</v>
      </c>
      <c r="G109" s="211"/>
      <c r="H109" s="211" t="s">
        <v>837</v>
      </c>
      <c r="I109" s="211" t="s">
        <v>807</v>
      </c>
      <c r="J109" s="211"/>
      <c r="K109" s="223"/>
    </row>
    <row r="110" spans="2:11" s="1" customFormat="1" ht="15" customHeight="1">
      <c r="B110" s="234"/>
      <c r="C110" s="211" t="s">
        <v>816</v>
      </c>
      <c r="D110" s="211"/>
      <c r="E110" s="211"/>
      <c r="F110" s="232" t="s">
        <v>803</v>
      </c>
      <c r="G110" s="211"/>
      <c r="H110" s="211" t="s">
        <v>837</v>
      </c>
      <c r="I110" s="211" t="s">
        <v>799</v>
      </c>
      <c r="J110" s="211">
        <v>50</v>
      </c>
      <c r="K110" s="223"/>
    </row>
    <row r="111" spans="2:11" s="1" customFormat="1" ht="15" customHeight="1">
      <c r="B111" s="234"/>
      <c r="C111" s="211" t="s">
        <v>824</v>
      </c>
      <c r="D111" s="211"/>
      <c r="E111" s="211"/>
      <c r="F111" s="232" t="s">
        <v>803</v>
      </c>
      <c r="G111" s="211"/>
      <c r="H111" s="211" t="s">
        <v>837</v>
      </c>
      <c r="I111" s="211" t="s">
        <v>799</v>
      </c>
      <c r="J111" s="211">
        <v>50</v>
      </c>
      <c r="K111" s="223"/>
    </row>
    <row r="112" spans="2:11" s="1" customFormat="1" ht="15" customHeight="1">
      <c r="B112" s="234"/>
      <c r="C112" s="211" t="s">
        <v>822</v>
      </c>
      <c r="D112" s="211"/>
      <c r="E112" s="211"/>
      <c r="F112" s="232" t="s">
        <v>803</v>
      </c>
      <c r="G112" s="211"/>
      <c r="H112" s="211" t="s">
        <v>837</v>
      </c>
      <c r="I112" s="211" t="s">
        <v>799</v>
      </c>
      <c r="J112" s="211">
        <v>50</v>
      </c>
      <c r="K112" s="223"/>
    </row>
    <row r="113" spans="2:11" s="1" customFormat="1" ht="15" customHeight="1">
      <c r="B113" s="234"/>
      <c r="C113" s="211" t="s">
        <v>57</v>
      </c>
      <c r="D113" s="211"/>
      <c r="E113" s="211"/>
      <c r="F113" s="232" t="s">
        <v>797</v>
      </c>
      <c r="G113" s="211"/>
      <c r="H113" s="211" t="s">
        <v>838</v>
      </c>
      <c r="I113" s="211" t="s">
        <v>799</v>
      </c>
      <c r="J113" s="211">
        <v>20</v>
      </c>
      <c r="K113" s="223"/>
    </row>
    <row r="114" spans="2:11" s="1" customFormat="1" ht="15" customHeight="1">
      <c r="B114" s="234"/>
      <c r="C114" s="211" t="s">
        <v>839</v>
      </c>
      <c r="D114" s="211"/>
      <c r="E114" s="211"/>
      <c r="F114" s="232" t="s">
        <v>797</v>
      </c>
      <c r="G114" s="211"/>
      <c r="H114" s="211" t="s">
        <v>840</v>
      </c>
      <c r="I114" s="211" t="s">
        <v>799</v>
      </c>
      <c r="J114" s="211">
        <v>120</v>
      </c>
      <c r="K114" s="223"/>
    </row>
    <row r="115" spans="2:11" s="1" customFormat="1" ht="15" customHeight="1">
      <c r="B115" s="234"/>
      <c r="C115" s="211" t="s">
        <v>42</v>
      </c>
      <c r="D115" s="211"/>
      <c r="E115" s="211"/>
      <c r="F115" s="232" t="s">
        <v>797</v>
      </c>
      <c r="G115" s="211"/>
      <c r="H115" s="211" t="s">
        <v>841</v>
      </c>
      <c r="I115" s="211" t="s">
        <v>832</v>
      </c>
      <c r="J115" s="211"/>
      <c r="K115" s="223"/>
    </row>
    <row r="116" spans="2:11" s="1" customFormat="1" ht="15" customHeight="1">
      <c r="B116" s="234"/>
      <c r="C116" s="211" t="s">
        <v>52</v>
      </c>
      <c r="D116" s="211"/>
      <c r="E116" s="211"/>
      <c r="F116" s="232" t="s">
        <v>797</v>
      </c>
      <c r="G116" s="211"/>
      <c r="H116" s="211" t="s">
        <v>842</v>
      </c>
      <c r="I116" s="211" t="s">
        <v>832</v>
      </c>
      <c r="J116" s="211"/>
      <c r="K116" s="223"/>
    </row>
    <row r="117" spans="2:11" s="1" customFormat="1" ht="15" customHeight="1">
      <c r="B117" s="234"/>
      <c r="C117" s="211" t="s">
        <v>61</v>
      </c>
      <c r="D117" s="211"/>
      <c r="E117" s="211"/>
      <c r="F117" s="232" t="s">
        <v>797</v>
      </c>
      <c r="G117" s="211"/>
      <c r="H117" s="211" t="s">
        <v>843</v>
      </c>
      <c r="I117" s="211" t="s">
        <v>844</v>
      </c>
      <c r="J117" s="211"/>
      <c r="K117" s="223"/>
    </row>
    <row r="118" spans="2:11" s="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s="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s="1" customFormat="1" ht="45" customHeight="1">
      <c r="B122" s="250"/>
      <c r="C122" s="331" t="s">
        <v>845</v>
      </c>
      <c r="D122" s="331"/>
      <c r="E122" s="331"/>
      <c r="F122" s="331"/>
      <c r="G122" s="331"/>
      <c r="H122" s="331"/>
      <c r="I122" s="331"/>
      <c r="J122" s="331"/>
      <c r="K122" s="251"/>
    </row>
    <row r="123" spans="2:11" s="1" customFormat="1" ht="17.25" customHeight="1">
      <c r="B123" s="252"/>
      <c r="C123" s="224" t="s">
        <v>791</v>
      </c>
      <c r="D123" s="224"/>
      <c r="E123" s="224"/>
      <c r="F123" s="224" t="s">
        <v>792</v>
      </c>
      <c r="G123" s="225"/>
      <c r="H123" s="224" t="s">
        <v>58</v>
      </c>
      <c r="I123" s="224" t="s">
        <v>61</v>
      </c>
      <c r="J123" s="224" t="s">
        <v>793</v>
      </c>
      <c r="K123" s="253"/>
    </row>
    <row r="124" spans="2:11" s="1" customFormat="1" ht="17.25" customHeight="1">
      <c r="B124" s="252"/>
      <c r="C124" s="226" t="s">
        <v>794</v>
      </c>
      <c r="D124" s="226"/>
      <c r="E124" s="226"/>
      <c r="F124" s="227" t="s">
        <v>795</v>
      </c>
      <c r="G124" s="228"/>
      <c r="H124" s="226"/>
      <c r="I124" s="226"/>
      <c r="J124" s="226" t="s">
        <v>796</v>
      </c>
      <c r="K124" s="253"/>
    </row>
    <row r="125" spans="2:11" s="1" customFormat="1" ht="5.25" customHeight="1">
      <c r="B125" s="254"/>
      <c r="C125" s="229"/>
      <c r="D125" s="229"/>
      <c r="E125" s="229"/>
      <c r="F125" s="229"/>
      <c r="G125" s="255"/>
      <c r="H125" s="229"/>
      <c r="I125" s="229"/>
      <c r="J125" s="229"/>
      <c r="K125" s="256"/>
    </row>
    <row r="126" spans="2:11" s="1" customFormat="1" ht="15" customHeight="1">
      <c r="B126" s="254"/>
      <c r="C126" s="211" t="s">
        <v>800</v>
      </c>
      <c r="D126" s="231"/>
      <c r="E126" s="231"/>
      <c r="F126" s="232" t="s">
        <v>797</v>
      </c>
      <c r="G126" s="211"/>
      <c r="H126" s="211" t="s">
        <v>837</v>
      </c>
      <c r="I126" s="211" t="s">
        <v>799</v>
      </c>
      <c r="J126" s="211">
        <v>120</v>
      </c>
      <c r="K126" s="257"/>
    </row>
    <row r="127" spans="2:11" s="1" customFormat="1" ht="15" customHeight="1">
      <c r="B127" s="254"/>
      <c r="C127" s="211" t="s">
        <v>846</v>
      </c>
      <c r="D127" s="211"/>
      <c r="E127" s="211"/>
      <c r="F127" s="232" t="s">
        <v>797</v>
      </c>
      <c r="G127" s="211"/>
      <c r="H127" s="211" t="s">
        <v>847</v>
      </c>
      <c r="I127" s="211" t="s">
        <v>799</v>
      </c>
      <c r="J127" s="211" t="s">
        <v>848</v>
      </c>
      <c r="K127" s="257"/>
    </row>
    <row r="128" spans="2:11" s="1" customFormat="1" ht="15" customHeight="1">
      <c r="B128" s="254"/>
      <c r="C128" s="211" t="s">
        <v>745</v>
      </c>
      <c r="D128" s="211"/>
      <c r="E128" s="211"/>
      <c r="F128" s="232" t="s">
        <v>797</v>
      </c>
      <c r="G128" s="211"/>
      <c r="H128" s="211" t="s">
        <v>849</v>
      </c>
      <c r="I128" s="211" t="s">
        <v>799</v>
      </c>
      <c r="J128" s="211" t="s">
        <v>848</v>
      </c>
      <c r="K128" s="257"/>
    </row>
    <row r="129" spans="2:11" s="1" customFormat="1" ht="15" customHeight="1">
      <c r="B129" s="254"/>
      <c r="C129" s="211" t="s">
        <v>808</v>
      </c>
      <c r="D129" s="211"/>
      <c r="E129" s="211"/>
      <c r="F129" s="232" t="s">
        <v>803</v>
      </c>
      <c r="G129" s="211"/>
      <c r="H129" s="211" t="s">
        <v>809</v>
      </c>
      <c r="I129" s="211" t="s">
        <v>799</v>
      </c>
      <c r="J129" s="211">
        <v>15</v>
      </c>
      <c r="K129" s="257"/>
    </row>
    <row r="130" spans="2:11" s="1" customFormat="1" ht="15" customHeight="1">
      <c r="B130" s="254"/>
      <c r="C130" s="235" t="s">
        <v>810</v>
      </c>
      <c r="D130" s="235"/>
      <c r="E130" s="235"/>
      <c r="F130" s="236" t="s">
        <v>803</v>
      </c>
      <c r="G130" s="235"/>
      <c r="H130" s="235" t="s">
        <v>811</v>
      </c>
      <c r="I130" s="235" t="s">
        <v>799</v>
      </c>
      <c r="J130" s="235">
        <v>15</v>
      </c>
      <c r="K130" s="257"/>
    </row>
    <row r="131" spans="2:11" s="1" customFormat="1" ht="15" customHeight="1">
      <c r="B131" s="254"/>
      <c r="C131" s="235" t="s">
        <v>812</v>
      </c>
      <c r="D131" s="235"/>
      <c r="E131" s="235"/>
      <c r="F131" s="236" t="s">
        <v>803</v>
      </c>
      <c r="G131" s="235"/>
      <c r="H131" s="235" t="s">
        <v>813</v>
      </c>
      <c r="I131" s="235" t="s">
        <v>799</v>
      </c>
      <c r="J131" s="235">
        <v>20</v>
      </c>
      <c r="K131" s="257"/>
    </row>
    <row r="132" spans="2:11" s="1" customFormat="1" ht="15" customHeight="1">
      <c r="B132" s="254"/>
      <c r="C132" s="235" t="s">
        <v>814</v>
      </c>
      <c r="D132" s="235"/>
      <c r="E132" s="235"/>
      <c r="F132" s="236" t="s">
        <v>803</v>
      </c>
      <c r="G132" s="235"/>
      <c r="H132" s="235" t="s">
        <v>815</v>
      </c>
      <c r="I132" s="235" t="s">
        <v>799</v>
      </c>
      <c r="J132" s="235">
        <v>20</v>
      </c>
      <c r="K132" s="257"/>
    </row>
    <row r="133" spans="2:11" s="1" customFormat="1" ht="15" customHeight="1">
      <c r="B133" s="254"/>
      <c r="C133" s="211" t="s">
        <v>802</v>
      </c>
      <c r="D133" s="211"/>
      <c r="E133" s="211"/>
      <c r="F133" s="232" t="s">
        <v>803</v>
      </c>
      <c r="G133" s="211"/>
      <c r="H133" s="211" t="s">
        <v>837</v>
      </c>
      <c r="I133" s="211" t="s">
        <v>799</v>
      </c>
      <c r="J133" s="211">
        <v>50</v>
      </c>
      <c r="K133" s="257"/>
    </row>
    <row r="134" spans="2:11" s="1" customFormat="1" ht="15" customHeight="1">
      <c r="B134" s="254"/>
      <c r="C134" s="211" t="s">
        <v>816</v>
      </c>
      <c r="D134" s="211"/>
      <c r="E134" s="211"/>
      <c r="F134" s="232" t="s">
        <v>803</v>
      </c>
      <c r="G134" s="211"/>
      <c r="H134" s="211" t="s">
        <v>837</v>
      </c>
      <c r="I134" s="211" t="s">
        <v>799</v>
      </c>
      <c r="J134" s="211">
        <v>50</v>
      </c>
      <c r="K134" s="257"/>
    </row>
    <row r="135" spans="2:11" s="1" customFormat="1" ht="15" customHeight="1">
      <c r="B135" s="254"/>
      <c r="C135" s="211" t="s">
        <v>822</v>
      </c>
      <c r="D135" s="211"/>
      <c r="E135" s="211"/>
      <c r="F135" s="232" t="s">
        <v>803</v>
      </c>
      <c r="G135" s="211"/>
      <c r="H135" s="211" t="s">
        <v>837</v>
      </c>
      <c r="I135" s="211" t="s">
        <v>799</v>
      </c>
      <c r="J135" s="211">
        <v>50</v>
      </c>
      <c r="K135" s="257"/>
    </row>
    <row r="136" spans="2:11" s="1" customFormat="1" ht="15" customHeight="1">
      <c r="B136" s="254"/>
      <c r="C136" s="211" t="s">
        <v>824</v>
      </c>
      <c r="D136" s="211"/>
      <c r="E136" s="211"/>
      <c r="F136" s="232" t="s">
        <v>803</v>
      </c>
      <c r="G136" s="211"/>
      <c r="H136" s="211" t="s">
        <v>837</v>
      </c>
      <c r="I136" s="211" t="s">
        <v>799</v>
      </c>
      <c r="J136" s="211">
        <v>50</v>
      </c>
      <c r="K136" s="257"/>
    </row>
    <row r="137" spans="2:11" s="1" customFormat="1" ht="15" customHeight="1">
      <c r="B137" s="254"/>
      <c r="C137" s="211" t="s">
        <v>825</v>
      </c>
      <c r="D137" s="211"/>
      <c r="E137" s="211"/>
      <c r="F137" s="232" t="s">
        <v>803</v>
      </c>
      <c r="G137" s="211"/>
      <c r="H137" s="211" t="s">
        <v>850</v>
      </c>
      <c r="I137" s="211" t="s">
        <v>799</v>
      </c>
      <c r="J137" s="211">
        <v>255</v>
      </c>
      <c r="K137" s="257"/>
    </row>
    <row r="138" spans="2:11" s="1" customFormat="1" ht="15" customHeight="1">
      <c r="B138" s="254"/>
      <c r="C138" s="211" t="s">
        <v>827</v>
      </c>
      <c r="D138" s="211"/>
      <c r="E138" s="211"/>
      <c r="F138" s="232" t="s">
        <v>797</v>
      </c>
      <c r="G138" s="211"/>
      <c r="H138" s="211" t="s">
        <v>851</v>
      </c>
      <c r="I138" s="211" t="s">
        <v>829</v>
      </c>
      <c r="J138" s="211"/>
      <c r="K138" s="257"/>
    </row>
    <row r="139" spans="2:11" s="1" customFormat="1" ht="15" customHeight="1">
      <c r="B139" s="254"/>
      <c r="C139" s="211" t="s">
        <v>830</v>
      </c>
      <c r="D139" s="211"/>
      <c r="E139" s="211"/>
      <c r="F139" s="232" t="s">
        <v>797</v>
      </c>
      <c r="G139" s="211"/>
      <c r="H139" s="211" t="s">
        <v>852</v>
      </c>
      <c r="I139" s="211" t="s">
        <v>832</v>
      </c>
      <c r="J139" s="211"/>
      <c r="K139" s="257"/>
    </row>
    <row r="140" spans="2:11" s="1" customFormat="1" ht="15" customHeight="1">
      <c r="B140" s="254"/>
      <c r="C140" s="211" t="s">
        <v>833</v>
      </c>
      <c r="D140" s="211"/>
      <c r="E140" s="211"/>
      <c r="F140" s="232" t="s">
        <v>797</v>
      </c>
      <c r="G140" s="211"/>
      <c r="H140" s="211" t="s">
        <v>833</v>
      </c>
      <c r="I140" s="211" t="s">
        <v>832</v>
      </c>
      <c r="J140" s="211"/>
      <c r="K140" s="257"/>
    </row>
    <row r="141" spans="2:11" s="1" customFormat="1" ht="15" customHeight="1">
      <c r="B141" s="254"/>
      <c r="C141" s="211" t="s">
        <v>42</v>
      </c>
      <c r="D141" s="211"/>
      <c r="E141" s="211"/>
      <c r="F141" s="232" t="s">
        <v>797</v>
      </c>
      <c r="G141" s="211"/>
      <c r="H141" s="211" t="s">
        <v>853</v>
      </c>
      <c r="I141" s="211" t="s">
        <v>832</v>
      </c>
      <c r="J141" s="211"/>
      <c r="K141" s="257"/>
    </row>
    <row r="142" spans="2:11" s="1" customFormat="1" ht="15" customHeight="1">
      <c r="B142" s="254"/>
      <c r="C142" s="211" t="s">
        <v>854</v>
      </c>
      <c r="D142" s="211"/>
      <c r="E142" s="211"/>
      <c r="F142" s="232" t="s">
        <v>797</v>
      </c>
      <c r="G142" s="211"/>
      <c r="H142" s="211" t="s">
        <v>855</v>
      </c>
      <c r="I142" s="211" t="s">
        <v>832</v>
      </c>
      <c r="J142" s="211"/>
      <c r="K142" s="257"/>
    </row>
    <row r="143" spans="2:11" s="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s="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330" t="s">
        <v>856</v>
      </c>
      <c r="D147" s="330"/>
      <c r="E147" s="330"/>
      <c r="F147" s="330"/>
      <c r="G147" s="330"/>
      <c r="H147" s="330"/>
      <c r="I147" s="330"/>
      <c r="J147" s="330"/>
      <c r="K147" s="223"/>
    </row>
    <row r="148" spans="2:11" s="1" customFormat="1" ht="17.25" customHeight="1">
      <c r="B148" s="222"/>
      <c r="C148" s="224" t="s">
        <v>791</v>
      </c>
      <c r="D148" s="224"/>
      <c r="E148" s="224"/>
      <c r="F148" s="224" t="s">
        <v>792</v>
      </c>
      <c r="G148" s="225"/>
      <c r="H148" s="224" t="s">
        <v>58</v>
      </c>
      <c r="I148" s="224" t="s">
        <v>61</v>
      </c>
      <c r="J148" s="224" t="s">
        <v>793</v>
      </c>
      <c r="K148" s="223"/>
    </row>
    <row r="149" spans="2:11" s="1" customFormat="1" ht="17.25" customHeight="1">
      <c r="B149" s="222"/>
      <c r="C149" s="226" t="s">
        <v>794</v>
      </c>
      <c r="D149" s="226"/>
      <c r="E149" s="226"/>
      <c r="F149" s="227" t="s">
        <v>795</v>
      </c>
      <c r="G149" s="228"/>
      <c r="H149" s="226"/>
      <c r="I149" s="226"/>
      <c r="J149" s="226" t="s">
        <v>796</v>
      </c>
      <c r="K149" s="223"/>
    </row>
    <row r="150" spans="2:11" s="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7"/>
    </row>
    <row r="151" spans="2:11" s="1" customFormat="1" ht="15" customHeight="1">
      <c r="B151" s="234"/>
      <c r="C151" s="261" t="s">
        <v>800</v>
      </c>
      <c r="D151" s="211"/>
      <c r="E151" s="211"/>
      <c r="F151" s="262" t="s">
        <v>797</v>
      </c>
      <c r="G151" s="211"/>
      <c r="H151" s="261" t="s">
        <v>837</v>
      </c>
      <c r="I151" s="261" t="s">
        <v>799</v>
      </c>
      <c r="J151" s="261">
        <v>120</v>
      </c>
      <c r="K151" s="257"/>
    </row>
    <row r="152" spans="2:11" s="1" customFormat="1" ht="15" customHeight="1">
      <c r="B152" s="234"/>
      <c r="C152" s="261" t="s">
        <v>846</v>
      </c>
      <c r="D152" s="211"/>
      <c r="E152" s="211"/>
      <c r="F152" s="262" t="s">
        <v>797</v>
      </c>
      <c r="G152" s="211"/>
      <c r="H152" s="261" t="s">
        <v>857</v>
      </c>
      <c r="I152" s="261" t="s">
        <v>799</v>
      </c>
      <c r="J152" s="261" t="s">
        <v>848</v>
      </c>
      <c r="K152" s="257"/>
    </row>
    <row r="153" spans="2:11" s="1" customFormat="1" ht="15" customHeight="1">
      <c r="B153" s="234"/>
      <c r="C153" s="261" t="s">
        <v>745</v>
      </c>
      <c r="D153" s="211"/>
      <c r="E153" s="211"/>
      <c r="F153" s="262" t="s">
        <v>797</v>
      </c>
      <c r="G153" s="211"/>
      <c r="H153" s="261" t="s">
        <v>858</v>
      </c>
      <c r="I153" s="261" t="s">
        <v>799</v>
      </c>
      <c r="J153" s="261" t="s">
        <v>848</v>
      </c>
      <c r="K153" s="257"/>
    </row>
    <row r="154" spans="2:11" s="1" customFormat="1" ht="15" customHeight="1">
      <c r="B154" s="234"/>
      <c r="C154" s="261" t="s">
        <v>802</v>
      </c>
      <c r="D154" s="211"/>
      <c r="E154" s="211"/>
      <c r="F154" s="262" t="s">
        <v>803</v>
      </c>
      <c r="G154" s="211"/>
      <c r="H154" s="261" t="s">
        <v>837</v>
      </c>
      <c r="I154" s="261" t="s">
        <v>799</v>
      </c>
      <c r="J154" s="261">
        <v>50</v>
      </c>
      <c r="K154" s="257"/>
    </row>
    <row r="155" spans="2:11" s="1" customFormat="1" ht="15" customHeight="1">
      <c r="B155" s="234"/>
      <c r="C155" s="261" t="s">
        <v>805</v>
      </c>
      <c r="D155" s="211"/>
      <c r="E155" s="211"/>
      <c r="F155" s="262" t="s">
        <v>797</v>
      </c>
      <c r="G155" s="211"/>
      <c r="H155" s="261" t="s">
        <v>837</v>
      </c>
      <c r="I155" s="261" t="s">
        <v>807</v>
      </c>
      <c r="J155" s="261"/>
      <c r="K155" s="257"/>
    </row>
    <row r="156" spans="2:11" s="1" customFormat="1" ht="15" customHeight="1">
      <c r="B156" s="234"/>
      <c r="C156" s="261" t="s">
        <v>816</v>
      </c>
      <c r="D156" s="211"/>
      <c r="E156" s="211"/>
      <c r="F156" s="262" t="s">
        <v>803</v>
      </c>
      <c r="G156" s="211"/>
      <c r="H156" s="261" t="s">
        <v>837</v>
      </c>
      <c r="I156" s="261" t="s">
        <v>799</v>
      </c>
      <c r="J156" s="261">
        <v>50</v>
      </c>
      <c r="K156" s="257"/>
    </row>
    <row r="157" spans="2:11" s="1" customFormat="1" ht="15" customHeight="1">
      <c r="B157" s="234"/>
      <c r="C157" s="261" t="s">
        <v>824</v>
      </c>
      <c r="D157" s="211"/>
      <c r="E157" s="211"/>
      <c r="F157" s="262" t="s">
        <v>803</v>
      </c>
      <c r="G157" s="211"/>
      <c r="H157" s="261" t="s">
        <v>837</v>
      </c>
      <c r="I157" s="261" t="s">
        <v>799</v>
      </c>
      <c r="J157" s="261">
        <v>50</v>
      </c>
      <c r="K157" s="257"/>
    </row>
    <row r="158" spans="2:11" s="1" customFormat="1" ht="15" customHeight="1">
      <c r="B158" s="234"/>
      <c r="C158" s="261" t="s">
        <v>822</v>
      </c>
      <c r="D158" s="211"/>
      <c r="E158" s="211"/>
      <c r="F158" s="262" t="s">
        <v>803</v>
      </c>
      <c r="G158" s="211"/>
      <c r="H158" s="261" t="s">
        <v>837</v>
      </c>
      <c r="I158" s="261" t="s">
        <v>799</v>
      </c>
      <c r="J158" s="261">
        <v>50</v>
      </c>
      <c r="K158" s="257"/>
    </row>
    <row r="159" spans="2:11" s="1" customFormat="1" ht="15" customHeight="1">
      <c r="B159" s="234"/>
      <c r="C159" s="261" t="s">
        <v>101</v>
      </c>
      <c r="D159" s="211"/>
      <c r="E159" s="211"/>
      <c r="F159" s="262" t="s">
        <v>797</v>
      </c>
      <c r="G159" s="211"/>
      <c r="H159" s="261" t="s">
        <v>859</v>
      </c>
      <c r="I159" s="261" t="s">
        <v>799</v>
      </c>
      <c r="J159" s="261" t="s">
        <v>860</v>
      </c>
      <c r="K159" s="257"/>
    </row>
    <row r="160" spans="2:11" s="1" customFormat="1" ht="15" customHeight="1">
      <c r="B160" s="234"/>
      <c r="C160" s="261" t="s">
        <v>861</v>
      </c>
      <c r="D160" s="211"/>
      <c r="E160" s="211"/>
      <c r="F160" s="262" t="s">
        <v>797</v>
      </c>
      <c r="G160" s="211"/>
      <c r="H160" s="261" t="s">
        <v>862</v>
      </c>
      <c r="I160" s="261" t="s">
        <v>832</v>
      </c>
      <c r="J160" s="261"/>
      <c r="K160" s="257"/>
    </row>
    <row r="161" spans="2:11" s="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s="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331" t="s">
        <v>863</v>
      </c>
      <c r="D165" s="331"/>
      <c r="E165" s="331"/>
      <c r="F165" s="331"/>
      <c r="G165" s="331"/>
      <c r="H165" s="331"/>
      <c r="I165" s="331"/>
      <c r="J165" s="331"/>
      <c r="K165" s="204"/>
    </row>
    <row r="166" spans="2:11" s="1" customFormat="1" ht="17.25" customHeight="1">
      <c r="B166" s="203"/>
      <c r="C166" s="224" t="s">
        <v>791</v>
      </c>
      <c r="D166" s="224"/>
      <c r="E166" s="224"/>
      <c r="F166" s="224" t="s">
        <v>792</v>
      </c>
      <c r="G166" s="266"/>
      <c r="H166" s="267" t="s">
        <v>58</v>
      </c>
      <c r="I166" s="267" t="s">
        <v>61</v>
      </c>
      <c r="J166" s="224" t="s">
        <v>793</v>
      </c>
      <c r="K166" s="204"/>
    </row>
    <row r="167" spans="2:11" s="1" customFormat="1" ht="17.25" customHeight="1">
      <c r="B167" s="205"/>
      <c r="C167" s="226" t="s">
        <v>794</v>
      </c>
      <c r="D167" s="226"/>
      <c r="E167" s="226"/>
      <c r="F167" s="227" t="s">
        <v>795</v>
      </c>
      <c r="G167" s="268"/>
      <c r="H167" s="269"/>
      <c r="I167" s="269"/>
      <c r="J167" s="226" t="s">
        <v>796</v>
      </c>
      <c r="K167" s="206"/>
    </row>
    <row r="168" spans="2:11" s="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7"/>
    </row>
    <row r="169" spans="2:11" s="1" customFormat="1" ht="15" customHeight="1">
      <c r="B169" s="234"/>
      <c r="C169" s="211" t="s">
        <v>800</v>
      </c>
      <c r="D169" s="211"/>
      <c r="E169" s="211"/>
      <c r="F169" s="232" t="s">
        <v>797</v>
      </c>
      <c r="G169" s="211"/>
      <c r="H169" s="211" t="s">
        <v>837</v>
      </c>
      <c r="I169" s="211" t="s">
        <v>799</v>
      </c>
      <c r="J169" s="211">
        <v>120</v>
      </c>
      <c r="K169" s="257"/>
    </row>
    <row r="170" spans="2:11" s="1" customFormat="1" ht="15" customHeight="1">
      <c r="B170" s="234"/>
      <c r="C170" s="211" t="s">
        <v>846</v>
      </c>
      <c r="D170" s="211"/>
      <c r="E170" s="211"/>
      <c r="F170" s="232" t="s">
        <v>797</v>
      </c>
      <c r="G170" s="211"/>
      <c r="H170" s="211" t="s">
        <v>847</v>
      </c>
      <c r="I170" s="211" t="s">
        <v>799</v>
      </c>
      <c r="J170" s="211" t="s">
        <v>848</v>
      </c>
      <c r="K170" s="257"/>
    </row>
    <row r="171" spans="2:11" s="1" customFormat="1" ht="15" customHeight="1">
      <c r="B171" s="234"/>
      <c r="C171" s="211" t="s">
        <v>745</v>
      </c>
      <c r="D171" s="211"/>
      <c r="E171" s="211"/>
      <c r="F171" s="232" t="s">
        <v>797</v>
      </c>
      <c r="G171" s="211"/>
      <c r="H171" s="211" t="s">
        <v>864</v>
      </c>
      <c r="I171" s="211" t="s">
        <v>799</v>
      </c>
      <c r="J171" s="211" t="s">
        <v>848</v>
      </c>
      <c r="K171" s="257"/>
    </row>
    <row r="172" spans="2:11" s="1" customFormat="1" ht="15" customHeight="1">
      <c r="B172" s="234"/>
      <c r="C172" s="211" t="s">
        <v>802</v>
      </c>
      <c r="D172" s="211"/>
      <c r="E172" s="211"/>
      <c r="F172" s="232" t="s">
        <v>803</v>
      </c>
      <c r="G172" s="211"/>
      <c r="H172" s="211" t="s">
        <v>864</v>
      </c>
      <c r="I172" s="211" t="s">
        <v>799</v>
      </c>
      <c r="J172" s="211">
        <v>50</v>
      </c>
      <c r="K172" s="257"/>
    </row>
    <row r="173" spans="2:11" s="1" customFormat="1" ht="15" customHeight="1">
      <c r="B173" s="234"/>
      <c r="C173" s="211" t="s">
        <v>805</v>
      </c>
      <c r="D173" s="211"/>
      <c r="E173" s="211"/>
      <c r="F173" s="232" t="s">
        <v>797</v>
      </c>
      <c r="G173" s="211"/>
      <c r="H173" s="211" t="s">
        <v>864</v>
      </c>
      <c r="I173" s="211" t="s">
        <v>807</v>
      </c>
      <c r="J173" s="211"/>
      <c r="K173" s="257"/>
    </row>
    <row r="174" spans="2:11" s="1" customFormat="1" ht="15" customHeight="1">
      <c r="B174" s="234"/>
      <c r="C174" s="211" t="s">
        <v>816</v>
      </c>
      <c r="D174" s="211"/>
      <c r="E174" s="211"/>
      <c r="F174" s="232" t="s">
        <v>803</v>
      </c>
      <c r="G174" s="211"/>
      <c r="H174" s="211" t="s">
        <v>864</v>
      </c>
      <c r="I174" s="211" t="s">
        <v>799</v>
      </c>
      <c r="J174" s="211">
        <v>50</v>
      </c>
      <c r="K174" s="257"/>
    </row>
    <row r="175" spans="2:11" s="1" customFormat="1" ht="15" customHeight="1">
      <c r="B175" s="234"/>
      <c r="C175" s="211" t="s">
        <v>824</v>
      </c>
      <c r="D175" s="211"/>
      <c r="E175" s="211"/>
      <c r="F175" s="232" t="s">
        <v>803</v>
      </c>
      <c r="G175" s="211"/>
      <c r="H175" s="211" t="s">
        <v>864</v>
      </c>
      <c r="I175" s="211" t="s">
        <v>799</v>
      </c>
      <c r="J175" s="211">
        <v>50</v>
      </c>
      <c r="K175" s="257"/>
    </row>
    <row r="176" spans="2:11" s="1" customFormat="1" ht="15" customHeight="1">
      <c r="B176" s="234"/>
      <c r="C176" s="211" t="s">
        <v>822</v>
      </c>
      <c r="D176" s="211"/>
      <c r="E176" s="211"/>
      <c r="F176" s="232" t="s">
        <v>803</v>
      </c>
      <c r="G176" s="211"/>
      <c r="H176" s="211" t="s">
        <v>864</v>
      </c>
      <c r="I176" s="211" t="s">
        <v>799</v>
      </c>
      <c r="J176" s="211">
        <v>50</v>
      </c>
      <c r="K176" s="257"/>
    </row>
    <row r="177" spans="2:11" s="1" customFormat="1" ht="15" customHeight="1">
      <c r="B177" s="234"/>
      <c r="C177" s="211" t="s">
        <v>109</v>
      </c>
      <c r="D177" s="211"/>
      <c r="E177" s="211"/>
      <c r="F177" s="232" t="s">
        <v>797</v>
      </c>
      <c r="G177" s="211"/>
      <c r="H177" s="211" t="s">
        <v>865</v>
      </c>
      <c r="I177" s="211" t="s">
        <v>866</v>
      </c>
      <c r="J177" s="211"/>
      <c r="K177" s="257"/>
    </row>
    <row r="178" spans="2:11" s="1" customFormat="1" ht="15" customHeight="1">
      <c r="B178" s="234"/>
      <c r="C178" s="211" t="s">
        <v>61</v>
      </c>
      <c r="D178" s="211"/>
      <c r="E178" s="211"/>
      <c r="F178" s="232" t="s">
        <v>797</v>
      </c>
      <c r="G178" s="211"/>
      <c r="H178" s="211" t="s">
        <v>867</v>
      </c>
      <c r="I178" s="211" t="s">
        <v>868</v>
      </c>
      <c r="J178" s="211">
        <v>1</v>
      </c>
      <c r="K178" s="257"/>
    </row>
    <row r="179" spans="2:11" s="1" customFormat="1" ht="15" customHeight="1">
      <c r="B179" s="234"/>
      <c r="C179" s="211" t="s">
        <v>57</v>
      </c>
      <c r="D179" s="211"/>
      <c r="E179" s="211"/>
      <c r="F179" s="232" t="s">
        <v>797</v>
      </c>
      <c r="G179" s="211"/>
      <c r="H179" s="211" t="s">
        <v>869</v>
      </c>
      <c r="I179" s="211" t="s">
        <v>799</v>
      </c>
      <c r="J179" s="211">
        <v>20</v>
      </c>
      <c r="K179" s="257"/>
    </row>
    <row r="180" spans="2:11" s="1" customFormat="1" ht="15" customHeight="1">
      <c r="B180" s="234"/>
      <c r="C180" s="211" t="s">
        <v>58</v>
      </c>
      <c r="D180" s="211"/>
      <c r="E180" s="211"/>
      <c r="F180" s="232" t="s">
        <v>797</v>
      </c>
      <c r="G180" s="211"/>
      <c r="H180" s="211" t="s">
        <v>870</v>
      </c>
      <c r="I180" s="211" t="s">
        <v>799</v>
      </c>
      <c r="J180" s="211">
        <v>255</v>
      </c>
      <c r="K180" s="257"/>
    </row>
    <row r="181" spans="2:11" s="1" customFormat="1" ht="15" customHeight="1">
      <c r="B181" s="234"/>
      <c r="C181" s="211" t="s">
        <v>110</v>
      </c>
      <c r="D181" s="211"/>
      <c r="E181" s="211"/>
      <c r="F181" s="232" t="s">
        <v>797</v>
      </c>
      <c r="G181" s="211"/>
      <c r="H181" s="211" t="s">
        <v>761</v>
      </c>
      <c r="I181" s="211" t="s">
        <v>799</v>
      </c>
      <c r="J181" s="211">
        <v>10</v>
      </c>
      <c r="K181" s="257"/>
    </row>
    <row r="182" spans="2:11" s="1" customFormat="1" ht="15" customHeight="1">
      <c r="B182" s="234"/>
      <c r="C182" s="211" t="s">
        <v>111</v>
      </c>
      <c r="D182" s="211"/>
      <c r="E182" s="211"/>
      <c r="F182" s="232" t="s">
        <v>797</v>
      </c>
      <c r="G182" s="211"/>
      <c r="H182" s="211" t="s">
        <v>871</v>
      </c>
      <c r="I182" s="211" t="s">
        <v>832</v>
      </c>
      <c r="J182" s="211"/>
      <c r="K182" s="257"/>
    </row>
    <row r="183" spans="2:11" s="1" customFormat="1" ht="15" customHeight="1">
      <c r="B183" s="234"/>
      <c r="C183" s="211" t="s">
        <v>872</v>
      </c>
      <c r="D183" s="211"/>
      <c r="E183" s="211"/>
      <c r="F183" s="232" t="s">
        <v>797</v>
      </c>
      <c r="G183" s="211"/>
      <c r="H183" s="211" t="s">
        <v>873</v>
      </c>
      <c r="I183" s="211" t="s">
        <v>832</v>
      </c>
      <c r="J183" s="211"/>
      <c r="K183" s="257"/>
    </row>
    <row r="184" spans="2:11" s="1" customFormat="1" ht="15" customHeight="1">
      <c r="B184" s="234"/>
      <c r="C184" s="211" t="s">
        <v>861</v>
      </c>
      <c r="D184" s="211"/>
      <c r="E184" s="211"/>
      <c r="F184" s="232" t="s">
        <v>797</v>
      </c>
      <c r="G184" s="211"/>
      <c r="H184" s="211" t="s">
        <v>874</v>
      </c>
      <c r="I184" s="211" t="s">
        <v>832</v>
      </c>
      <c r="J184" s="211"/>
      <c r="K184" s="257"/>
    </row>
    <row r="185" spans="2:11" s="1" customFormat="1" ht="15" customHeight="1">
      <c r="B185" s="234"/>
      <c r="C185" s="211" t="s">
        <v>113</v>
      </c>
      <c r="D185" s="211"/>
      <c r="E185" s="211"/>
      <c r="F185" s="232" t="s">
        <v>803</v>
      </c>
      <c r="G185" s="211"/>
      <c r="H185" s="211" t="s">
        <v>875</v>
      </c>
      <c r="I185" s="211" t="s">
        <v>799</v>
      </c>
      <c r="J185" s="211">
        <v>50</v>
      </c>
      <c r="K185" s="257"/>
    </row>
    <row r="186" spans="2:11" s="1" customFormat="1" ht="15" customHeight="1">
      <c r="B186" s="234"/>
      <c r="C186" s="211" t="s">
        <v>876</v>
      </c>
      <c r="D186" s="211"/>
      <c r="E186" s="211"/>
      <c r="F186" s="232" t="s">
        <v>803</v>
      </c>
      <c r="G186" s="211"/>
      <c r="H186" s="211" t="s">
        <v>877</v>
      </c>
      <c r="I186" s="211" t="s">
        <v>878</v>
      </c>
      <c r="J186" s="211"/>
      <c r="K186" s="257"/>
    </row>
    <row r="187" spans="2:11" s="1" customFormat="1" ht="15" customHeight="1">
      <c r="B187" s="234"/>
      <c r="C187" s="211" t="s">
        <v>879</v>
      </c>
      <c r="D187" s="211"/>
      <c r="E187" s="211"/>
      <c r="F187" s="232" t="s">
        <v>803</v>
      </c>
      <c r="G187" s="211"/>
      <c r="H187" s="211" t="s">
        <v>880</v>
      </c>
      <c r="I187" s="211" t="s">
        <v>878</v>
      </c>
      <c r="J187" s="211"/>
      <c r="K187" s="257"/>
    </row>
    <row r="188" spans="2:11" s="1" customFormat="1" ht="15" customHeight="1">
      <c r="B188" s="234"/>
      <c r="C188" s="211" t="s">
        <v>881</v>
      </c>
      <c r="D188" s="211"/>
      <c r="E188" s="211"/>
      <c r="F188" s="232" t="s">
        <v>803</v>
      </c>
      <c r="G188" s="211"/>
      <c r="H188" s="211" t="s">
        <v>882</v>
      </c>
      <c r="I188" s="211" t="s">
        <v>878</v>
      </c>
      <c r="J188" s="211"/>
      <c r="K188" s="257"/>
    </row>
    <row r="189" spans="2:11" s="1" customFormat="1" ht="15" customHeight="1">
      <c r="B189" s="234"/>
      <c r="C189" s="270" t="s">
        <v>883</v>
      </c>
      <c r="D189" s="211"/>
      <c r="E189" s="211"/>
      <c r="F189" s="232" t="s">
        <v>803</v>
      </c>
      <c r="G189" s="211"/>
      <c r="H189" s="211" t="s">
        <v>884</v>
      </c>
      <c r="I189" s="211" t="s">
        <v>885</v>
      </c>
      <c r="J189" s="271" t="s">
        <v>886</v>
      </c>
      <c r="K189" s="257"/>
    </row>
    <row r="190" spans="2:11" s="1" customFormat="1" ht="15" customHeight="1">
      <c r="B190" s="234"/>
      <c r="C190" s="270" t="s">
        <v>46</v>
      </c>
      <c r="D190" s="211"/>
      <c r="E190" s="211"/>
      <c r="F190" s="232" t="s">
        <v>797</v>
      </c>
      <c r="G190" s="211"/>
      <c r="H190" s="208" t="s">
        <v>887</v>
      </c>
      <c r="I190" s="211" t="s">
        <v>888</v>
      </c>
      <c r="J190" s="211"/>
      <c r="K190" s="257"/>
    </row>
    <row r="191" spans="2:11" s="1" customFormat="1" ht="15" customHeight="1">
      <c r="B191" s="234"/>
      <c r="C191" s="270" t="s">
        <v>889</v>
      </c>
      <c r="D191" s="211"/>
      <c r="E191" s="211"/>
      <c r="F191" s="232" t="s">
        <v>797</v>
      </c>
      <c r="G191" s="211"/>
      <c r="H191" s="211" t="s">
        <v>890</v>
      </c>
      <c r="I191" s="211" t="s">
        <v>832</v>
      </c>
      <c r="J191" s="211"/>
      <c r="K191" s="257"/>
    </row>
    <row r="192" spans="2:11" s="1" customFormat="1" ht="15" customHeight="1">
      <c r="B192" s="234"/>
      <c r="C192" s="270" t="s">
        <v>891</v>
      </c>
      <c r="D192" s="211"/>
      <c r="E192" s="211"/>
      <c r="F192" s="232" t="s">
        <v>797</v>
      </c>
      <c r="G192" s="211"/>
      <c r="H192" s="211" t="s">
        <v>892</v>
      </c>
      <c r="I192" s="211" t="s">
        <v>832</v>
      </c>
      <c r="J192" s="211"/>
      <c r="K192" s="257"/>
    </row>
    <row r="193" spans="2:11" s="1" customFormat="1" ht="15" customHeight="1">
      <c r="B193" s="234"/>
      <c r="C193" s="270" t="s">
        <v>893</v>
      </c>
      <c r="D193" s="211"/>
      <c r="E193" s="211"/>
      <c r="F193" s="232" t="s">
        <v>803</v>
      </c>
      <c r="G193" s="211"/>
      <c r="H193" s="211" t="s">
        <v>894</v>
      </c>
      <c r="I193" s="211" t="s">
        <v>832</v>
      </c>
      <c r="J193" s="211"/>
      <c r="K193" s="257"/>
    </row>
    <row r="194" spans="2:11" s="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s="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s="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3.5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1">
      <c r="B199" s="203"/>
      <c r="C199" s="331" t="s">
        <v>895</v>
      </c>
      <c r="D199" s="331"/>
      <c r="E199" s="331"/>
      <c r="F199" s="331"/>
      <c r="G199" s="331"/>
      <c r="H199" s="331"/>
      <c r="I199" s="331"/>
      <c r="J199" s="331"/>
      <c r="K199" s="204"/>
    </row>
    <row r="200" spans="2:11" s="1" customFormat="1" ht="25.5" customHeight="1">
      <c r="B200" s="203"/>
      <c r="C200" s="273" t="s">
        <v>896</v>
      </c>
      <c r="D200" s="273"/>
      <c r="E200" s="273"/>
      <c r="F200" s="273" t="s">
        <v>897</v>
      </c>
      <c r="G200" s="274"/>
      <c r="H200" s="332" t="s">
        <v>898</v>
      </c>
      <c r="I200" s="332"/>
      <c r="J200" s="332"/>
      <c r="K200" s="204"/>
    </row>
    <row r="201" spans="2:11" s="1" customFormat="1" ht="5.25" customHeight="1">
      <c r="B201" s="234"/>
      <c r="C201" s="229"/>
      <c r="D201" s="229"/>
      <c r="E201" s="229"/>
      <c r="F201" s="229"/>
      <c r="G201" s="255"/>
      <c r="H201" s="229"/>
      <c r="I201" s="229"/>
      <c r="J201" s="229"/>
      <c r="K201" s="257"/>
    </row>
    <row r="202" spans="2:11" s="1" customFormat="1" ht="15" customHeight="1">
      <c r="B202" s="234"/>
      <c r="C202" s="211" t="s">
        <v>888</v>
      </c>
      <c r="D202" s="211"/>
      <c r="E202" s="211"/>
      <c r="F202" s="232" t="s">
        <v>47</v>
      </c>
      <c r="G202" s="211"/>
      <c r="H202" s="333" t="s">
        <v>899</v>
      </c>
      <c r="I202" s="333"/>
      <c r="J202" s="333"/>
      <c r="K202" s="257"/>
    </row>
    <row r="203" spans="2:11" s="1" customFormat="1" ht="15" customHeight="1">
      <c r="B203" s="234"/>
      <c r="C203" s="211"/>
      <c r="D203" s="211"/>
      <c r="E203" s="211"/>
      <c r="F203" s="232" t="s">
        <v>48</v>
      </c>
      <c r="G203" s="211"/>
      <c r="H203" s="333" t="s">
        <v>900</v>
      </c>
      <c r="I203" s="333"/>
      <c r="J203" s="333"/>
      <c r="K203" s="257"/>
    </row>
    <row r="204" spans="2:11" s="1" customFormat="1" ht="15" customHeight="1">
      <c r="B204" s="234"/>
      <c r="C204" s="211"/>
      <c r="D204" s="211"/>
      <c r="E204" s="211"/>
      <c r="F204" s="232" t="s">
        <v>51</v>
      </c>
      <c r="G204" s="211"/>
      <c r="H204" s="333" t="s">
        <v>901</v>
      </c>
      <c r="I204" s="333"/>
      <c r="J204" s="333"/>
      <c r="K204" s="257"/>
    </row>
    <row r="205" spans="2:11" s="1" customFormat="1" ht="15" customHeight="1">
      <c r="B205" s="234"/>
      <c r="C205" s="211"/>
      <c r="D205" s="211"/>
      <c r="E205" s="211"/>
      <c r="F205" s="232" t="s">
        <v>49</v>
      </c>
      <c r="G205" s="211"/>
      <c r="H205" s="333" t="s">
        <v>902</v>
      </c>
      <c r="I205" s="333"/>
      <c r="J205" s="333"/>
      <c r="K205" s="257"/>
    </row>
    <row r="206" spans="2:11" s="1" customFormat="1" ht="15" customHeight="1">
      <c r="B206" s="234"/>
      <c r="C206" s="211"/>
      <c r="D206" s="211"/>
      <c r="E206" s="211"/>
      <c r="F206" s="232" t="s">
        <v>50</v>
      </c>
      <c r="G206" s="211"/>
      <c r="H206" s="333" t="s">
        <v>903</v>
      </c>
      <c r="I206" s="333"/>
      <c r="J206" s="333"/>
      <c r="K206" s="257"/>
    </row>
    <row r="207" spans="2:11" s="1" customFormat="1" ht="15" customHeight="1">
      <c r="B207" s="234"/>
      <c r="C207" s="211"/>
      <c r="D207" s="211"/>
      <c r="E207" s="211"/>
      <c r="F207" s="232"/>
      <c r="G207" s="211"/>
      <c r="H207" s="211"/>
      <c r="I207" s="211"/>
      <c r="J207" s="211"/>
      <c r="K207" s="257"/>
    </row>
    <row r="208" spans="2:11" s="1" customFormat="1" ht="15" customHeight="1">
      <c r="B208" s="234"/>
      <c r="C208" s="211" t="s">
        <v>844</v>
      </c>
      <c r="D208" s="211"/>
      <c r="E208" s="211"/>
      <c r="F208" s="232" t="s">
        <v>83</v>
      </c>
      <c r="G208" s="211"/>
      <c r="H208" s="333" t="s">
        <v>904</v>
      </c>
      <c r="I208" s="333"/>
      <c r="J208" s="333"/>
      <c r="K208" s="257"/>
    </row>
    <row r="209" spans="2:11" s="1" customFormat="1" ht="15" customHeight="1">
      <c r="B209" s="234"/>
      <c r="C209" s="211"/>
      <c r="D209" s="211"/>
      <c r="E209" s="211"/>
      <c r="F209" s="232" t="s">
        <v>739</v>
      </c>
      <c r="G209" s="211"/>
      <c r="H209" s="333" t="s">
        <v>740</v>
      </c>
      <c r="I209" s="333"/>
      <c r="J209" s="333"/>
      <c r="K209" s="257"/>
    </row>
    <row r="210" spans="2:11" s="1" customFormat="1" ht="15" customHeight="1">
      <c r="B210" s="234"/>
      <c r="C210" s="211"/>
      <c r="D210" s="211"/>
      <c r="E210" s="211"/>
      <c r="F210" s="232" t="s">
        <v>737</v>
      </c>
      <c r="G210" s="211"/>
      <c r="H210" s="333" t="s">
        <v>905</v>
      </c>
      <c r="I210" s="333"/>
      <c r="J210" s="333"/>
      <c r="K210" s="257"/>
    </row>
    <row r="211" spans="2:11" s="1" customFormat="1" ht="15" customHeight="1">
      <c r="B211" s="275"/>
      <c r="C211" s="211"/>
      <c r="D211" s="211"/>
      <c r="E211" s="211"/>
      <c r="F211" s="232" t="s">
        <v>741</v>
      </c>
      <c r="G211" s="270"/>
      <c r="H211" s="334" t="s">
        <v>742</v>
      </c>
      <c r="I211" s="334"/>
      <c r="J211" s="334"/>
      <c r="K211" s="276"/>
    </row>
    <row r="212" spans="2:11" s="1" customFormat="1" ht="15" customHeight="1">
      <c r="B212" s="275"/>
      <c r="C212" s="211"/>
      <c r="D212" s="211"/>
      <c r="E212" s="211"/>
      <c r="F212" s="232" t="s">
        <v>743</v>
      </c>
      <c r="G212" s="270"/>
      <c r="H212" s="334" t="s">
        <v>906</v>
      </c>
      <c r="I212" s="334"/>
      <c r="J212" s="334"/>
      <c r="K212" s="276"/>
    </row>
    <row r="213" spans="2:11" s="1" customFormat="1" ht="15" customHeight="1">
      <c r="B213" s="275"/>
      <c r="C213" s="211"/>
      <c r="D213" s="211"/>
      <c r="E213" s="211"/>
      <c r="F213" s="232"/>
      <c r="G213" s="270"/>
      <c r="H213" s="261"/>
      <c r="I213" s="261"/>
      <c r="J213" s="261"/>
      <c r="K213" s="276"/>
    </row>
    <row r="214" spans="2:11" s="1" customFormat="1" ht="15" customHeight="1">
      <c r="B214" s="275"/>
      <c r="C214" s="211" t="s">
        <v>868</v>
      </c>
      <c r="D214" s="211"/>
      <c r="E214" s="211"/>
      <c r="F214" s="232">
        <v>1</v>
      </c>
      <c r="G214" s="270"/>
      <c r="H214" s="334" t="s">
        <v>907</v>
      </c>
      <c r="I214" s="334"/>
      <c r="J214" s="334"/>
      <c r="K214" s="276"/>
    </row>
    <row r="215" spans="2:11" s="1" customFormat="1" ht="15" customHeight="1">
      <c r="B215" s="275"/>
      <c r="C215" s="211"/>
      <c r="D215" s="211"/>
      <c r="E215" s="211"/>
      <c r="F215" s="232">
        <v>2</v>
      </c>
      <c r="G215" s="270"/>
      <c r="H215" s="334" t="s">
        <v>908</v>
      </c>
      <c r="I215" s="334"/>
      <c r="J215" s="334"/>
      <c r="K215" s="276"/>
    </row>
    <row r="216" spans="2:11" s="1" customFormat="1" ht="15" customHeight="1">
      <c r="B216" s="275"/>
      <c r="C216" s="211"/>
      <c r="D216" s="211"/>
      <c r="E216" s="211"/>
      <c r="F216" s="232">
        <v>3</v>
      </c>
      <c r="G216" s="270"/>
      <c r="H216" s="334" t="s">
        <v>909</v>
      </c>
      <c r="I216" s="334"/>
      <c r="J216" s="334"/>
      <c r="K216" s="276"/>
    </row>
    <row r="217" spans="2:11" s="1" customFormat="1" ht="15" customHeight="1">
      <c r="B217" s="275"/>
      <c r="C217" s="211"/>
      <c r="D217" s="211"/>
      <c r="E217" s="211"/>
      <c r="F217" s="232">
        <v>4</v>
      </c>
      <c r="G217" s="270"/>
      <c r="H217" s="334" t="s">
        <v>910</v>
      </c>
      <c r="I217" s="334"/>
      <c r="J217" s="334"/>
      <c r="K217" s="276"/>
    </row>
    <row r="218" spans="2:11" s="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1000a - VZDUCHOTECHNIKA</vt:lpstr>
      <vt:lpstr>1000b - ARCHITEKTONICKO-S...</vt:lpstr>
      <vt:lpstr>1000c - ARCHITEKTONICKO-S...</vt:lpstr>
      <vt:lpstr>Snížení energetické - VYT...</vt:lpstr>
      <vt:lpstr>Pokyny pro vyplnění</vt:lpstr>
      <vt:lpstr>'1000a - VZDUCHOTECHNIKA'!Názvy_tisku</vt:lpstr>
      <vt:lpstr>'1000b - ARCHITEKTONICKO-S...'!Názvy_tisku</vt:lpstr>
      <vt:lpstr>'1000c - ARCHITEKTONICKO-S...'!Názvy_tisku</vt:lpstr>
      <vt:lpstr>'Rekapitulace stavby'!Názvy_tisku</vt:lpstr>
      <vt:lpstr>'Snížení energetické - VYT...'!Názvy_tisku</vt:lpstr>
      <vt:lpstr>'1000a - VZDUCHOTECHNIKA'!Oblast_tisku</vt:lpstr>
      <vt:lpstr>'1000b - ARCHITEKTONICKO-S...'!Oblast_tisku</vt:lpstr>
      <vt:lpstr>'1000c - ARCHITEKTONICKO-S...'!Oblast_tisku</vt:lpstr>
      <vt:lpstr>'Pokyny pro vyplnění'!Oblast_tisku</vt:lpstr>
      <vt:lpstr>'Rekapitulace stavby'!Oblast_tisku</vt:lpstr>
      <vt:lpstr>'Snížení energetické - VYT...'!Oblast_tisku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DESKTOP-423RRKU\Jitule</dc:creator>
  <cp:lastModifiedBy>Kozáková Iveta</cp:lastModifiedBy>
  <dcterms:created xsi:type="dcterms:W3CDTF">2021-11-19T16:00:27Z</dcterms:created>
  <dcterms:modified xsi:type="dcterms:W3CDTF">2022-03-28T06:31:58Z</dcterms:modified>
</cp:coreProperties>
</file>