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Rekapitulace stavby" sheetId="1" r:id="rId1"/>
    <sheet name="SO 01 - Bourací práce a o..." sheetId="2" r:id="rId2"/>
    <sheet name="SO 02 - Stavební práce" sheetId="3" r:id="rId3"/>
    <sheet name="VON - Vedlejší a ostatní ..." sheetId="4" r:id="rId4"/>
  </sheets>
  <definedNames>
    <definedName name="_xlnm._FilterDatabase" localSheetId="1" hidden="1">'SO 01 - Bourací práce a o...'!$C$132:$K$463</definedName>
    <definedName name="_xlnm._FilterDatabase" localSheetId="2" hidden="1">'SO 02 - Stavební práce'!$C$124:$K$233</definedName>
    <definedName name="_xlnm._FilterDatabase" localSheetId="3" hidden="1">'VON - Vedlejší a ostatní ...'!$C$121:$K$159</definedName>
    <definedName name="_xlnm.Print_Titles" localSheetId="0">'Rekapitulace stavby'!$92:$92</definedName>
    <definedName name="_xlnm.Print_Titles" localSheetId="1">'SO 01 - Bourací práce a o...'!$132:$132</definedName>
    <definedName name="_xlnm.Print_Titles" localSheetId="2">'SO 02 - Stavební práce'!$124:$124</definedName>
    <definedName name="_xlnm.Print_Titles" localSheetId="3">'VON - Vedlejší a ostatní ...'!$121:$121</definedName>
    <definedName name="_xlnm.Print_Area" localSheetId="0">'Rekapitulace stavby'!$D$4:$AO$76,'Rekapitulace stavby'!$C$82:$AQ$98</definedName>
    <definedName name="_xlnm.Print_Area" localSheetId="1">'SO 01 - Bourací práce a o...'!$C$4:$J$39,'SO 01 - Bourací práce a o...'!$C$50:$J$76,'SO 01 - Bourací práce a o...'!$C$82:$J$114,'SO 01 - Bourací práce a o...'!$C$120:$K$463</definedName>
    <definedName name="_xlnm.Print_Area" localSheetId="2">'SO 02 - Stavební práce'!$C$4:$J$39,'SO 02 - Stavební práce'!$C$50:$J$76,'SO 02 - Stavební práce'!$C$82:$J$106,'SO 02 - Stavební práce'!$C$112:$K$233</definedName>
    <definedName name="_xlnm.Print_Area" localSheetId="3">'VON - Vedlejší a ostatní ...'!$C$4:$J$39,'VON - Vedlejší a ostatní ...'!$C$50:$J$76,'VON - Vedlejší a ostatní ...'!$C$82:$J$103,'VON - Vedlejší a ostatní ...'!$C$109:$K$159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T148" i="4" s="1"/>
  <c r="R149" i="4"/>
  <c r="R148" i="4"/>
  <c r="P149" i="4"/>
  <c r="P148" i="4"/>
  <c r="BI145" i="4"/>
  <c r="BH145" i="4"/>
  <c r="BG145" i="4"/>
  <c r="BF145" i="4"/>
  <c r="T145" i="4"/>
  <c r="T144" i="4"/>
  <c r="R145" i="4"/>
  <c r="R144" i="4"/>
  <c r="P145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92" i="4"/>
  <c r="J17" i="4"/>
  <c r="J12" i="4"/>
  <c r="J89" i="4" s="1"/>
  <c r="E7" i="4"/>
  <c r="E112" i="4" s="1"/>
  <c r="J37" i="3"/>
  <c r="J36" i="3"/>
  <c r="AY96" i="1"/>
  <c r="J35" i="3"/>
  <c r="AX96" i="1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T137" i="3"/>
  <c r="R138" i="3"/>
  <c r="R137" i="3"/>
  <c r="P138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119" i="3" s="1"/>
  <c r="E7" i="3"/>
  <c r="E115" i="3" s="1"/>
  <c r="J37" i="2"/>
  <c r="J36" i="2"/>
  <c r="AY95" i="1"/>
  <c r="J35" i="2"/>
  <c r="AX95" i="1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399" i="2"/>
  <c r="BH399" i="2"/>
  <c r="BG399" i="2"/>
  <c r="BF399" i="2"/>
  <c r="T399" i="2"/>
  <c r="R399" i="2"/>
  <c r="P39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T368" i="2"/>
  <c r="R369" i="2"/>
  <c r="R368" i="2"/>
  <c r="P369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T267" i="2" s="1"/>
  <c r="R268" i="2"/>
  <c r="R267" i="2"/>
  <c r="P268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T135" i="2" s="1"/>
  <c r="R136" i="2"/>
  <c r="R135" i="2" s="1"/>
  <c r="P136" i="2"/>
  <c r="P135" i="2" s="1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/>
  <c r="J17" i="2"/>
  <c r="J12" i="2"/>
  <c r="J127" i="2" s="1"/>
  <c r="E7" i="2"/>
  <c r="E123" i="2" s="1"/>
  <c r="L90" i="1"/>
  <c r="AM90" i="1"/>
  <c r="AM89" i="1"/>
  <c r="L89" i="1"/>
  <c r="AM87" i="1"/>
  <c r="L87" i="1"/>
  <c r="L85" i="1"/>
  <c r="L84" i="1"/>
  <c r="BK460" i="2"/>
  <c r="J460" i="2"/>
  <c r="BK456" i="2"/>
  <c r="BK454" i="2"/>
  <c r="J453" i="2"/>
  <c r="J450" i="2"/>
  <c r="J447" i="2"/>
  <c r="BK444" i="2"/>
  <c r="BK441" i="2"/>
  <c r="J437" i="2"/>
  <c r="J434" i="2"/>
  <c r="BK431" i="2"/>
  <c r="BK428" i="2"/>
  <c r="BK423" i="2"/>
  <c r="BK420" i="2"/>
  <c r="J417" i="2"/>
  <c r="BK414" i="2"/>
  <c r="BK411" i="2"/>
  <c r="J399" i="2"/>
  <c r="J387" i="2"/>
  <c r="J385" i="2"/>
  <c r="BK382" i="2"/>
  <c r="J379" i="2"/>
  <c r="BK378" i="2"/>
  <c r="J373" i="2"/>
  <c r="J367" i="2"/>
  <c r="BK360" i="2"/>
  <c r="BK352" i="2"/>
  <c r="J345" i="2"/>
  <c r="J337" i="2"/>
  <c r="BK326" i="2"/>
  <c r="BK321" i="2"/>
  <c r="BK317" i="2"/>
  <c r="J309" i="2"/>
  <c r="J301" i="2"/>
  <c r="BK293" i="2"/>
  <c r="J287" i="2"/>
  <c r="BK283" i="2"/>
  <c r="J279" i="2"/>
  <c r="J274" i="2"/>
  <c r="J264" i="2"/>
  <c r="BK258" i="2"/>
  <c r="BK255" i="2"/>
  <c r="J252" i="2"/>
  <c r="J242" i="2"/>
  <c r="BK232" i="2"/>
  <c r="J224" i="2"/>
  <c r="J217" i="2"/>
  <c r="J210" i="2"/>
  <c r="J202" i="2"/>
  <c r="BK194" i="2"/>
  <c r="J190" i="2"/>
  <c r="BK183" i="2"/>
  <c r="BK177" i="2"/>
  <c r="J171" i="2"/>
  <c r="BK162" i="2"/>
  <c r="BK156" i="2"/>
  <c r="J149" i="2"/>
  <c r="BK147" i="2"/>
  <c r="J141" i="2"/>
  <c r="AS94" i="1"/>
  <c r="BK450" i="2"/>
  <c r="J444" i="2"/>
  <c r="BK437" i="2"/>
  <c r="J428" i="2"/>
  <c r="J420" i="2"/>
  <c r="BK417" i="2"/>
  <c r="J411" i="2"/>
  <c r="BK387" i="2"/>
  <c r="J382" i="2"/>
  <c r="J378" i="2"/>
  <c r="BK373" i="2"/>
  <c r="BK367" i="2"/>
  <c r="J366" i="2"/>
  <c r="J356" i="2"/>
  <c r="BK345" i="2"/>
  <c r="BK337" i="2"/>
  <c r="BK330" i="2"/>
  <c r="BK324" i="2"/>
  <c r="J321" i="2"/>
  <c r="J317" i="2"/>
  <c r="BK309" i="2"/>
  <c r="BK301" i="2"/>
  <c r="J293" i="2"/>
  <c r="BK287" i="2"/>
  <c r="J283" i="2"/>
  <c r="J177" i="2"/>
  <c r="BK171" i="2"/>
  <c r="J165" i="2"/>
  <c r="J159" i="2"/>
  <c r="BK149" i="2"/>
  <c r="J147" i="2"/>
  <c r="BK141" i="2"/>
  <c r="J233" i="3"/>
  <c r="J228" i="3"/>
  <c r="J225" i="3"/>
  <c r="BK223" i="3"/>
  <c r="BK221" i="3"/>
  <c r="BK219" i="3"/>
  <c r="J217" i="3"/>
  <c r="BK213" i="3"/>
  <c r="BK209" i="3"/>
  <c r="J207" i="3"/>
  <c r="BK202" i="3"/>
  <c r="J191" i="3"/>
  <c r="BK186" i="3"/>
  <c r="J180" i="3"/>
  <c r="J174" i="3"/>
  <c r="BK171" i="3"/>
  <c r="J169" i="3"/>
  <c r="BK164" i="3"/>
  <c r="BK158" i="3"/>
  <c r="J153" i="3"/>
  <c r="BK146" i="3"/>
  <c r="J144" i="3"/>
  <c r="J138" i="3"/>
  <c r="J128" i="3"/>
  <c r="BK233" i="3"/>
  <c r="BK228" i="3"/>
  <c r="BK225" i="3"/>
  <c r="J223" i="3"/>
  <c r="J221" i="3"/>
  <c r="J219" i="3"/>
  <c r="BK217" i="3"/>
  <c r="J213" i="3"/>
  <c r="J209" i="3"/>
  <c r="BK207" i="3"/>
  <c r="J202" i="3"/>
  <c r="J194" i="3"/>
  <c r="J188" i="3"/>
  <c r="J183" i="3"/>
  <c r="J177" i="3"/>
  <c r="J172" i="3"/>
  <c r="BK170" i="3"/>
  <c r="BK168" i="3"/>
  <c r="BK162" i="3"/>
  <c r="BK157" i="3"/>
  <c r="BK152" i="3"/>
  <c r="J148" i="3"/>
  <c r="J145" i="3"/>
  <c r="J141" i="3"/>
  <c r="J134" i="3"/>
  <c r="BK128" i="3"/>
  <c r="J156" i="4"/>
  <c r="BK149" i="4"/>
  <c r="J141" i="4"/>
  <c r="BK135" i="4"/>
  <c r="BK128" i="4"/>
  <c r="J145" i="4"/>
  <c r="J138" i="4"/>
  <c r="J132" i="4"/>
  <c r="J125" i="4"/>
  <c r="BK380" i="2"/>
  <c r="BK377" i="2"/>
  <c r="BK369" i="2"/>
  <c r="BK356" i="2"/>
  <c r="J349" i="2"/>
  <c r="J341" i="2"/>
  <c r="J333" i="2"/>
  <c r="J330" i="2"/>
  <c r="J324" i="2"/>
  <c r="BK318" i="2"/>
  <c r="BK313" i="2"/>
  <c r="J305" i="2"/>
  <c r="BK297" i="2"/>
  <c r="J290" i="2"/>
  <c r="J286" i="2"/>
  <c r="BK279" i="2"/>
  <c r="BK276" i="2"/>
  <c r="BK271" i="2"/>
  <c r="J261" i="2"/>
  <c r="BK256" i="2"/>
  <c r="J254" i="2"/>
  <c r="J247" i="2"/>
  <c r="J237" i="2"/>
  <c r="BK227" i="2"/>
  <c r="BK221" i="2"/>
  <c r="J213" i="2"/>
  <c r="BK206" i="2"/>
  <c r="J198" i="2"/>
  <c r="BK190" i="2"/>
  <c r="J186" i="2"/>
  <c r="J180" i="2"/>
  <c r="J174" i="2"/>
  <c r="J168" i="2"/>
  <c r="BK159" i="2"/>
  <c r="J153" i="2"/>
  <c r="J148" i="2"/>
  <c r="J144" i="2"/>
  <c r="BK136" i="2"/>
  <c r="J456" i="2"/>
  <c r="J454" i="2"/>
  <c r="BK453" i="2"/>
  <c r="BK447" i="2"/>
  <c r="J441" i="2"/>
  <c r="BK434" i="2"/>
  <c r="J431" i="2"/>
  <c r="J423" i="2"/>
  <c r="J414" i="2"/>
  <c r="BK399" i="2"/>
  <c r="BK385" i="2"/>
  <c r="J380" i="2"/>
  <c r="BK379" i="2"/>
  <c r="J377" i="2"/>
  <c r="J369" i="2"/>
  <c r="BK366" i="2"/>
  <c r="J360" i="2"/>
  <c r="J352" i="2"/>
  <c r="BK349" i="2"/>
  <c r="BK341" i="2"/>
  <c r="BK333" i="2"/>
  <c r="J326" i="2"/>
  <c r="J318" i="2"/>
  <c r="J313" i="2"/>
  <c r="BK305" i="2"/>
  <c r="J297" i="2"/>
  <c r="BK290" i="2"/>
  <c r="BK286" i="2"/>
  <c r="J276" i="2"/>
  <c r="BK274" i="2"/>
  <c r="J271" i="2"/>
  <c r="BK268" i="2"/>
  <c r="J268" i="2"/>
  <c r="BK264" i="2"/>
  <c r="BK261" i="2"/>
  <c r="J258" i="2"/>
  <c r="J256" i="2"/>
  <c r="J255" i="2"/>
  <c r="BK254" i="2"/>
  <c r="BK252" i="2"/>
  <c r="BK247" i="2"/>
  <c r="BK242" i="2"/>
  <c r="BK237" i="2"/>
  <c r="J232" i="2"/>
  <c r="J227" i="2"/>
  <c r="BK224" i="2"/>
  <c r="J221" i="2"/>
  <c r="BK217" i="2"/>
  <c r="BK213" i="2"/>
  <c r="BK210" i="2"/>
  <c r="J206" i="2"/>
  <c r="BK202" i="2"/>
  <c r="BK198" i="2"/>
  <c r="J194" i="2"/>
  <c r="BK186" i="2"/>
  <c r="J183" i="2"/>
  <c r="BK180" i="2"/>
  <c r="BK174" i="2"/>
  <c r="BK168" i="2"/>
  <c r="BK165" i="2"/>
  <c r="J162" i="2"/>
  <c r="J156" i="2"/>
  <c r="BK153" i="2"/>
  <c r="BK148" i="2"/>
  <c r="BK144" i="2"/>
  <c r="J136" i="2"/>
  <c r="J231" i="3"/>
  <c r="BK226" i="3"/>
  <c r="J224" i="3"/>
  <c r="BK222" i="3"/>
  <c r="J220" i="3"/>
  <c r="BK218" i="3"/>
  <c r="BK216" i="3"/>
  <c r="J212" i="3"/>
  <c r="BK208" i="3"/>
  <c r="J206" i="3"/>
  <c r="BK195" i="3"/>
  <c r="BK194" i="3"/>
  <c r="BK188" i="3"/>
  <c r="BK183" i="3"/>
  <c r="BK177" i="3"/>
  <c r="BK172" i="3"/>
  <c r="J170" i="3"/>
  <c r="J168" i="3"/>
  <c r="J162" i="3"/>
  <c r="J157" i="3"/>
  <c r="BK148" i="3"/>
  <c r="BK145" i="3"/>
  <c r="BK141" i="3"/>
  <c r="BK134" i="3"/>
  <c r="BK131" i="3"/>
  <c r="BK231" i="3"/>
  <c r="J226" i="3"/>
  <c r="BK224" i="3"/>
  <c r="J222" i="3"/>
  <c r="BK220" i="3"/>
  <c r="J218" i="3"/>
  <c r="J216" i="3"/>
  <c r="BK212" i="3"/>
  <c r="J208" i="3"/>
  <c r="BK206" i="3"/>
  <c r="J195" i="3"/>
  <c r="BK191" i="3"/>
  <c r="J186" i="3"/>
  <c r="BK180" i="3"/>
  <c r="BK174" i="3"/>
  <c r="J171" i="3"/>
  <c r="BK169" i="3"/>
  <c r="J164" i="3"/>
  <c r="J158" i="3"/>
  <c r="BK153" i="3"/>
  <c r="J152" i="3"/>
  <c r="J146" i="3"/>
  <c r="BK144" i="3"/>
  <c r="BK138" i="3"/>
  <c r="J131" i="3"/>
  <c r="BK153" i="4"/>
  <c r="BK145" i="4"/>
  <c r="BK138" i="4"/>
  <c r="BK132" i="4"/>
  <c r="BK125" i="4"/>
  <c r="BK156" i="4"/>
  <c r="J153" i="4"/>
  <c r="J149" i="4"/>
  <c r="BK141" i="4"/>
  <c r="J135" i="4"/>
  <c r="J128" i="4"/>
  <c r="BK140" i="2" l="1"/>
  <c r="J140" i="2" s="1"/>
  <c r="J99" i="2" s="1"/>
  <c r="R140" i="2"/>
  <c r="T140" i="2"/>
  <c r="P152" i="2"/>
  <c r="R152" i="2"/>
  <c r="R134" i="2" s="1"/>
  <c r="BK253" i="2"/>
  <c r="J253" i="2"/>
  <c r="J101" i="2" s="1"/>
  <c r="T253" i="2"/>
  <c r="P270" i="2"/>
  <c r="T270" i="2"/>
  <c r="P275" i="2"/>
  <c r="T275" i="2"/>
  <c r="P325" i="2"/>
  <c r="T325" i="2"/>
  <c r="BK372" i="2"/>
  <c r="J372" i="2"/>
  <c r="J108" i="2" s="1"/>
  <c r="R372" i="2"/>
  <c r="BK386" i="2"/>
  <c r="J386" i="2"/>
  <c r="J109" i="2" s="1"/>
  <c r="T386" i="2"/>
  <c r="BK427" i="2"/>
  <c r="J427" i="2"/>
  <c r="J111" i="2" s="1"/>
  <c r="R427" i="2"/>
  <c r="P440" i="2"/>
  <c r="T440" i="2"/>
  <c r="BK455" i="2"/>
  <c r="J455" i="2"/>
  <c r="J113" i="2" s="1"/>
  <c r="R455" i="2"/>
  <c r="BK127" i="3"/>
  <c r="J127" i="3"/>
  <c r="J98" i="3" s="1"/>
  <c r="T127" i="3"/>
  <c r="T126" i="3" s="1"/>
  <c r="P140" i="3"/>
  <c r="T140" i="3"/>
  <c r="P147" i="3"/>
  <c r="T147" i="3"/>
  <c r="P173" i="3"/>
  <c r="T173" i="3"/>
  <c r="P187" i="3"/>
  <c r="R187" i="3"/>
  <c r="P227" i="3"/>
  <c r="R227" i="3"/>
  <c r="BK124" i="4"/>
  <c r="J124" i="4" s="1"/>
  <c r="J98" i="4" s="1"/>
  <c r="P124" i="4"/>
  <c r="T124" i="4"/>
  <c r="P131" i="4"/>
  <c r="T131" i="4"/>
  <c r="P152" i="4"/>
  <c r="R152" i="4"/>
  <c r="P140" i="2"/>
  <c r="BK152" i="2"/>
  <c r="J152" i="2" s="1"/>
  <c r="J100" i="2" s="1"/>
  <c r="T152" i="2"/>
  <c r="T134" i="2" s="1"/>
  <c r="P253" i="2"/>
  <c r="P134" i="2" s="1"/>
  <c r="R253" i="2"/>
  <c r="BK270" i="2"/>
  <c r="J270" i="2" s="1"/>
  <c r="J104" i="2" s="1"/>
  <c r="R270" i="2"/>
  <c r="BK275" i="2"/>
  <c r="J275" i="2" s="1"/>
  <c r="J105" i="2" s="1"/>
  <c r="R275" i="2"/>
  <c r="BK325" i="2"/>
  <c r="J325" i="2" s="1"/>
  <c r="J106" i="2" s="1"/>
  <c r="R325" i="2"/>
  <c r="P372" i="2"/>
  <c r="T372" i="2"/>
  <c r="P386" i="2"/>
  <c r="R386" i="2"/>
  <c r="P427" i="2"/>
  <c r="P426" i="2" s="1"/>
  <c r="T427" i="2"/>
  <c r="T426" i="2" s="1"/>
  <c r="BK440" i="2"/>
  <c r="J440" i="2" s="1"/>
  <c r="J112" i="2" s="1"/>
  <c r="R440" i="2"/>
  <c r="P455" i="2"/>
  <c r="T455" i="2"/>
  <c r="P127" i="3"/>
  <c r="P126" i="3" s="1"/>
  <c r="R127" i="3"/>
  <c r="R126" i="3" s="1"/>
  <c r="BK140" i="3"/>
  <c r="J140" i="3" s="1"/>
  <c r="J101" i="3" s="1"/>
  <c r="R140" i="3"/>
  <c r="BK147" i="3"/>
  <c r="J147" i="3" s="1"/>
  <c r="J102" i="3" s="1"/>
  <c r="R147" i="3"/>
  <c r="BK173" i="3"/>
  <c r="J173" i="3" s="1"/>
  <c r="J103" i="3" s="1"/>
  <c r="R173" i="3"/>
  <c r="BK187" i="3"/>
  <c r="J187" i="3" s="1"/>
  <c r="J104" i="3" s="1"/>
  <c r="T187" i="3"/>
  <c r="BK227" i="3"/>
  <c r="J227" i="3" s="1"/>
  <c r="J105" i="3" s="1"/>
  <c r="T227" i="3"/>
  <c r="R124" i="4"/>
  <c r="BK131" i="4"/>
  <c r="J131" i="4"/>
  <c r="J99" i="4" s="1"/>
  <c r="R131" i="4"/>
  <c r="BK152" i="4"/>
  <c r="J152" i="4"/>
  <c r="J102" i="4" s="1"/>
  <c r="T152" i="4"/>
  <c r="BK135" i="2"/>
  <c r="J135" i="2"/>
  <c r="J98" i="2" s="1"/>
  <c r="BK267" i="2"/>
  <c r="J267" i="2" s="1"/>
  <c r="J102" i="2" s="1"/>
  <c r="BK368" i="2"/>
  <c r="J368" i="2"/>
  <c r="J107" i="2" s="1"/>
  <c r="BK137" i="3"/>
  <c r="J137" i="3" s="1"/>
  <c r="J99" i="3" s="1"/>
  <c r="BK144" i="4"/>
  <c r="J144" i="4"/>
  <c r="J100" i="4" s="1"/>
  <c r="BK148" i="4"/>
  <c r="J148" i="4" s="1"/>
  <c r="J101" i="4" s="1"/>
  <c r="E85" i="4"/>
  <c r="J116" i="4"/>
  <c r="F119" i="4"/>
  <c r="BE125" i="4"/>
  <c r="BE132" i="4"/>
  <c r="BE138" i="4"/>
  <c r="BE149" i="4"/>
  <c r="BE153" i="4"/>
  <c r="BE128" i="4"/>
  <c r="BE135" i="4"/>
  <c r="BE141" i="4"/>
  <c r="BE145" i="4"/>
  <c r="BE156" i="4"/>
  <c r="E85" i="3"/>
  <c r="F92" i="3"/>
  <c r="BE131" i="3"/>
  <c r="BE141" i="3"/>
  <c r="BE146" i="3"/>
  <c r="BE152" i="3"/>
  <c r="BE153" i="3"/>
  <c r="BE162" i="3"/>
  <c r="BE164" i="3"/>
  <c r="BE169" i="3"/>
  <c r="BE171" i="3"/>
  <c r="BE177" i="3"/>
  <c r="BE183" i="3"/>
  <c r="BE188" i="3"/>
  <c r="BE195" i="3"/>
  <c r="BE202" i="3"/>
  <c r="BE206" i="3"/>
  <c r="BE208" i="3"/>
  <c r="BE212" i="3"/>
  <c r="BE216" i="3"/>
  <c r="BE218" i="3"/>
  <c r="BE219" i="3"/>
  <c r="BE220" i="3"/>
  <c r="BE223" i="3"/>
  <c r="BE224" i="3"/>
  <c r="BE231" i="3"/>
  <c r="J89" i="3"/>
  <c r="BE128" i="3"/>
  <c r="BE134" i="3"/>
  <c r="BE138" i="3"/>
  <c r="BE144" i="3"/>
  <c r="BE145" i="3"/>
  <c r="BE148" i="3"/>
  <c r="BE157" i="3"/>
  <c r="BE158" i="3"/>
  <c r="BE168" i="3"/>
  <c r="BE170" i="3"/>
  <c r="BE172" i="3"/>
  <c r="BE174" i="3"/>
  <c r="BE180" i="3"/>
  <c r="BE186" i="3"/>
  <c r="BE191" i="3"/>
  <c r="BE194" i="3"/>
  <c r="BE207" i="3"/>
  <c r="BE209" i="3"/>
  <c r="BE213" i="3"/>
  <c r="BE217" i="3"/>
  <c r="BE221" i="3"/>
  <c r="BE222" i="3"/>
  <c r="BE225" i="3"/>
  <c r="BE226" i="3"/>
  <c r="BE228" i="3"/>
  <c r="BE233" i="3"/>
  <c r="E85" i="2"/>
  <c r="J89" i="2"/>
  <c r="F92" i="2"/>
  <c r="BE136" i="2"/>
  <c r="BE147" i="2"/>
  <c r="BE153" i="2"/>
  <c r="BE159" i="2"/>
  <c r="BE162" i="2"/>
  <c r="BE168" i="2"/>
  <c r="BE171" i="2"/>
  <c r="BE177" i="2"/>
  <c r="BE183" i="2"/>
  <c r="BE186" i="2"/>
  <c r="BE190" i="2"/>
  <c r="BE194" i="2"/>
  <c r="BE206" i="2"/>
  <c r="BE210" i="2"/>
  <c r="BE221" i="2"/>
  <c r="BE232" i="2"/>
  <c r="BE247" i="2"/>
  <c r="BE252" i="2"/>
  <c r="BE255" i="2"/>
  <c r="BE256" i="2"/>
  <c r="BE261" i="2"/>
  <c r="BE264" i="2"/>
  <c r="BE268" i="2"/>
  <c r="BE271" i="2"/>
  <c r="BE276" i="2"/>
  <c r="BE279" i="2"/>
  <c r="BE283" i="2"/>
  <c r="BE286" i="2"/>
  <c r="BE287" i="2"/>
  <c r="BE297" i="2"/>
  <c r="BE301" i="2"/>
  <c r="BE305" i="2"/>
  <c r="BE309" i="2"/>
  <c r="BE317" i="2"/>
  <c r="BE321" i="2"/>
  <c r="BE324" i="2"/>
  <c r="BE326" i="2"/>
  <c r="BE330" i="2"/>
  <c r="BE333" i="2"/>
  <c r="BE337" i="2"/>
  <c r="BE341" i="2"/>
  <c r="BE345" i="2"/>
  <c r="BE352" i="2"/>
  <c r="BE367" i="2"/>
  <c r="BE369" i="2"/>
  <c r="BE378" i="2"/>
  <c r="BE382" i="2"/>
  <c r="BE414" i="2"/>
  <c r="BE420" i="2"/>
  <c r="BE431" i="2"/>
  <c r="BE434" i="2"/>
  <c r="BE447" i="2"/>
  <c r="BE450" i="2"/>
  <c r="BE454" i="2"/>
  <c r="BE141" i="2"/>
  <c r="BE144" i="2"/>
  <c r="BE148" i="2"/>
  <c r="BE149" i="2"/>
  <c r="BE156" i="2"/>
  <c r="BE165" i="2"/>
  <c r="BE174" i="2"/>
  <c r="BE180" i="2"/>
  <c r="BE198" i="2"/>
  <c r="BE202" i="2"/>
  <c r="BE213" i="2"/>
  <c r="BE217" i="2"/>
  <c r="BE224" i="2"/>
  <c r="BE227" i="2"/>
  <c r="BE237" i="2"/>
  <c r="BE242" i="2"/>
  <c r="BE254" i="2"/>
  <c r="BE258" i="2"/>
  <c r="BE274" i="2"/>
  <c r="BE290" i="2"/>
  <c r="BE293" i="2"/>
  <c r="BE313" i="2"/>
  <c r="BE318" i="2"/>
  <c r="BE349" i="2"/>
  <c r="BE356" i="2"/>
  <c r="BE360" i="2"/>
  <c r="BE366" i="2"/>
  <c r="BE373" i="2"/>
  <c r="BE377" i="2"/>
  <c r="BE379" i="2"/>
  <c r="BE380" i="2"/>
  <c r="BE385" i="2"/>
  <c r="BE387" i="2"/>
  <c r="BE399" i="2"/>
  <c r="BE411" i="2"/>
  <c r="BE417" i="2"/>
  <c r="BE423" i="2"/>
  <c r="BE428" i="2"/>
  <c r="BE437" i="2"/>
  <c r="BE441" i="2"/>
  <c r="BE444" i="2"/>
  <c r="BE453" i="2"/>
  <c r="BE456" i="2"/>
  <c r="BE460" i="2"/>
  <c r="F34" i="2"/>
  <c r="BA95" i="1" s="1"/>
  <c r="F35" i="2"/>
  <c r="BB95" i="1" s="1"/>
  <c r="J34" i="3"/>
  <c r="AW96" i="1" s="1"/>
  <c r="F34" i="3"/>
  <c r="BA96" i="1" s="1"/>
  <c r="F36" i="3"/>
  <c r="BC96" i="1" s="1"/>
  <c r="F35" i="4"/>
  <c r="BB97" i="1" s="1"/>
  <c r="F34" i="4"/>
  <c r="BA97" i="1" s="1"/>
  <c r="F37" i="4"/>
  <c r="BD97" i="1" s="1"/>
  <c r="J34" i="4"/>
  <c r="AW97" i="1" s="1"/>
  <c r="F36" i="2"/>
  <c r="BC95" i="1" s="1"/>
  <c r="J34" i="2"/>
  <c r="AW95" i="1" s="1"/>
  <c r="F37" i="2"/>
  <c r="BD95" i="1" s="1"/>
  <c r="F37" i="3"/>
  <c r="BD96" i="1" s="1"/>
  <c r="F35" i="3"/>
  <c r="BB96" i="1" s="1"/>
  <c r="F36" i="4"/>
  <c r="BC97" i="1" s="1"/>
  <c r="R269" i="2" l="1"/>
  <c r="R133" i="2" s="1"/>
  <c r="T123" i="4"/>
  <c r="T122" i="4" s="1"/>
  <c r="P139" i="3"/>
  <c r="P125" i="3" s="1"/>
  <c r="AU96" i="1" s="1"/>
  <c r="R426" i="2"/>
  <c r="T269" i="2"/>
  <c r="T133" i="2" s="1"/>
  <c r="R123" i="4"/>
  <c r="R122" i="4" s="1"/>
  <c r="R139" i="3"/>
  <c r="R125" i="3" s="1"/>
  <c r="P123" i="4"/>
  <c r="P122" i="4" s="1"/>
  <c r="AU97" i="1" s="1"/>
  <c r="T139" i="3"/>
  <c r="T125" i="3"/>
  <c r="P269" i="2"/>
  <c r="P133" i="2"/>
  <c r="AU95" i="1" s="1"/>
  <c r="BK269" i="2"/>
  <c r="J269" i="2" s="1"/>
  <c r="J103" i="2" s="1"/>
  <c r="BK126" i="3"/>
  <c r="J126" i="3"/>
  <c r="J97" i="3" s="1"/>
  <c r="BK139" i="3"/>
  <c r="J139" i="3" s="1"/>
  <c r="J100" i="3" s="1"/>
  <c r="BK123" i="4"/>
  <c r="J123" i="4"/>
  <c r="J97" i="4" s="1"/>
  <c r="BK134" i="2"/>
  <c r="J134" i="2" s="1"/>
  <c r="J97" i="2" s="1"/>
  <c r="BK426" i="2"/>
  <c r="J426" i="2"/>
  <c r="J110" i="2" s="1"/>
  <c r="F33" i="2"/>
  <c r="AZ95" i="1" s="1"/>
  <c r="J33" i="3"/>
  <c r="AV96" i="1" s="1"/>
  <c r="AT96" i="1" s="1"/>
  <c r="F33" i="4"/>
  <c r="AZ97" i="1"/>
  <c r="BD94" i="1"/>
  <c r="W33" i="1"/>
  <c r="BA94" i="1"/>
  <c r="W30" i="1"/>
  <c r="J33" i="2"/>
  <c r="AV95" i="1"/>
  <c r="AT95" i="1" s="1"/>
  <c r="F33" i="3"/>
  <c r="AZ96" i="1" s="1"/>
  <c r="BB94" i="1"/>
  <c r="W31" i="1" s="1"/>
  <c r="BC94" i="1"/>
  <c r="W32" i="1" s="1"/>
  <c r="J33" i="4"/>
  <c r="AV97" i="1" s="1"/>
  <c r="AT97" i="1" s="1"/>
  <c r="BK133" i="2" l="1"/>
  <c r="J133" i="2" s="1"/>
  <c r="J96" i="2" s="1"/>
  <c r="BK125" i="3"/>
  <c r="J125" i="3"/>
  <c r="J96" i="3" s="1"/>
  <c r="BK122" i="4"/>
  <c r="J122" i="4" s="1"/>
  <c r="J96" i="4" s="1"/>
  <c r="AU94" i="1"/>
  <c r="AY94" i="1"/>
  <c r="AW94" i="1"/>
  <c r="AK30" i="1"/>
  <c r="AX94" i="1"/>
  <c r="AZ94" i="1"/>
  <c r="W29" i="1" s="1"/>
  <c r="J30" i="4" l="1"/>
  <c r="AG97" i="1" s="1"/>
  <c r="J30" i="3"/>
  <c r="AG96" i="1" s="1"/>
  <c r="J30" i="2"/>
  <c r="AG95" i="1" s="1"/>
  <c r="AV94" i="1"/>
  <c r="AK29" i="1" s="1"/>
  <c r="J39" i="2" l="1"/>
  <c r="J39" i="4"/>
  <c r="J39" i="3"/>
  <c r="AN96" i="1"/>
  <c r="AN95" i="1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<sst xmlns="http://schemas.openxmlformats.org/spreadsheetml/2006/main" count="5702" uniqueCount="840">
  <si>
    <t>Export Komplet</t>
  </si>
  <si>
    <t/>
  </si>
  <si>
    <t>2.0</t>
  </si>
  <si>
    <t>False</t>
  </si>
  <si>
    <t>{7334006e-2f35-4440-9c0a-40750fc3e503}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</si>
  <si>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</si>
  <si>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</si>
  <si>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</si>
  <si>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</si>
  <si>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</si>
  <si>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</si>
  <si>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</si>
  <si>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</si>
  <si>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</si>
  <si>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056/04/07/2021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</si>
  <si>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</si>
  <si>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</si>
  <si>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Chomutov Na Příkopech 895, oprava střechy ČÁST A</t>
  </si>
  <si>
    <t>KSO:</t>
  </si>
  <si>
    <t>CC-CZ:</t>
  </si>
  <si>
    <t>Místo:</t>
  </si>
  <si>
    <t>Chomutov</t>
  </si>
  <si>
    <t>Datum:</t>
  </si>
  <si>
    <t>5. 7. 2021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</si>
  <si>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</si>
  <si>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</si>
  <si>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</si>
  <si>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</si>
  <si>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</si>
  <si>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</si>
  <si>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</si>
  <si>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Ing. Karel Greiner</t>
  </si>
  <si>
    <t>True</t>
  </si>
  <si>
    <t>Zpracovatel:</t>
  </si>
  <si>
    <t>Pavel Šouta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</si>
  <si>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</si>
  <si>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</si>
  <si>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</si>
  <si>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</si>
  <si>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</si>
  <si>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</si>
  <si>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</si>
  <si>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</si>
  <si>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</si>
  <si>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</si>
  <si>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</si>
  <si>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</si>
  <si>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</si>
  <si>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</si>
  <si>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</si>
  <si>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</si>
  <si>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</si>
  <si>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</si>
  <si>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</si>
  <si>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</si>
  <si>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</si>
  <si>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</si>
  <si>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</si>
  <si>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</si>
  <si>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</si>
  <si>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</si>
  <si>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</si>
  <si>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</si>
  <si>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</si>
  <si>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</si>
  <si>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</si>
  <si>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</si>
  <si>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</si>
  <si>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</si>
  <si>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</si>
  <si>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</si>
  <si>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</si>
  <si>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</si>
  <si>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</si>
  <si>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</si>
  <si>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</si>
  <si>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</si>
  <si>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</si>
  <si>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</si>
  <si>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</si>
  <si>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</si>
  <si>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</si>
  <si>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Bourací práce a opravy</t>
  </si>
  <si>
    <t>STA</t>
  </si>
  <si>
    <t>1</t>
  </si>
  <si>
    <t>{ec21c3c9-7fcb-4fae-89c5-700cadbc3e08}</t>
  </si>
  <si>
    <t>2</t>
  </si>
  <si>
    <t>SO 02</t>
  </si>
  <si>
    <t>Stavební práce</t>
  </si>
  <si>
    <t>{78155506-f45c-4ceb-9e3b-dbf8403e92b4}</t>
  </si>
  <si>
    <t>VON</t>
  </si>
  <si>
    <t>Vedlejší a ostatní náklady</t>
  </si>
  <si>
    <t>{590cc89b-22fe-42ed-9f54-ffbeed23fa6d}</t>
  </si>
  <si>
    <t>KRYCÍ LIST SOUPISU PRACÍ</t>
  </si>
  <si>
    <t>Objekt:</t>
  </si>
  <si>
    <t>SO 01 - Bourací práce a opravy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</si>
  <si>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</si>
  <si>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</si>
  <si>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</si>
  <si>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</si>
  <si>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</si>
  <si>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</si>
  <si>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</si>
  <si>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</si>
  <si>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</si>
  <si>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</si>
  <si>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</si>
  <si>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</si>
  <si>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</si>
  <si>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</si>
  <si>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</si>
  <si>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</si>
  <si>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</si>
  <si>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</si>
  <si>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</si>
  <si>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</si>
  <si>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58-M - Revize vyhrazených technických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</si>
  <si>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</si>
  <si>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</si>
  <si>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</si>
  <si>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</si>
  <si>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</si>
  <si>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</si>
  <si>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</si>
  <si>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</si>
  <si>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</si>
  <si>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</si>
  <si>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</si>
  <si>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</si>
  <si>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</si>
  <si>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</si>
  <si>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</si>
  <si>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</si>
  <si>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</si>
  <si>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</si>
  <si>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</si>
  <si>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</si>
  <si>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314231511</t>
  </si>
  <si>
    <t>Zdivo komínů nad střechou průduch do 150x150 na MC včetně spárování z cihel pálených dl 290 mm</t>
  </si>
  <si>
    <t>m3</t>
  </si>
  <si>
    <t>CS ÚRS 2021 02</t>
  </si>
  <si>
    <t>4</t>
  </si>
  <si>
    <t>2142391076</t>
  </si>
  <si>
    <t>VV</t>
  </si>
  <si>
    <t>0,75*2</t>
  </si>
  <si>
    <t>Součet</t>
  </si>
  <si>
    <t>doplnění zdiva komínů, pozn. 35</t>
  </si>
  <si>
    <t>6</t>
  </si>
  <si>
    <t>Úpravy povrchů, podlahy a osazování výplní</t>
  </si>
  <si>
    <t>619991011</t>
  </si>
  <si>
    <t>Obalení konstrukcí a prvků fólií přilepenou lepící páskou</t>
  </si>
  <si>
    <t>m2</t>
  </si>
  <si>
    <t>-1505909787</t>
  </si>
  <si>
    <t>150</t>
  </si>
  <si>
    <t>622326353</t>
  </si>
  <si>
    <t>Oprava vnější vápenocementové omítky s celoplošným přeštukováním členitosti 2 v rozsahu přes 20 do 30 %</t>
  </si>
  <si>
    <t>711115276</t>
  </si>
  <si>
    <t>82</t>
  </si>
  <si>
    <t>M</t>
  </si>
  <si>
    <t>NC 0000.48</t>
  </si>
  <si>
    <t>montáž a dodávka modifikovaného vápenného nátěru</t>
  </si>
  <si>
    <t>8</t>
  </si>
  <si>
    <t>24292266</t>
  </si>
  <si>
    <t>5</t>
  </si>
  <si>
    <t>NC 0000.44</t>
  </si>
  <si>
    <t>montáž a dodávka jádrová omítka s podkladní penetrací a vrchní úpravou modifikovaným vápenným nátěrem</t>
  </si>
  <si>
    <t>853272296</t>
  </si>
  <si>
    <t>629999042</t>
  </si>
  <si>
    <t>Příplatek k úpravám vnějších povrchů za provádění prací v nadstřešní části</t>
  </si>
  <si>
    <t>677740710</t>
  </si>
  <si>
    <t>25</t>
  </si>
  <si>
    <t>9</t>
  </si>
  <si>
    <t>Ostatní konstrukce a práce, bourání</t>
  </si>
  <si>
    <t>7</t>
  </si>
  <si>
    <t>941311112</t>
  </si>
  <si>
    <t>Montáž lešení řadového modulového lehkého zatížení do 200 kg/m2 š přes 0,6 do 0,9 m v přes 10 do 25 m</t>
  </si>
  <si>
    <t>826541292</t>
  </si>
  <si>
    <t>36*18,40</t>
  </si>
  <si>
    <t>941311211</t>
  </si>
  <si>
    <t>Příplatek k lešení řadovému modulovému lehkému š 0,9 m v přes 10 do 25 m za první a ZKD den použití</t>
  </si>
  <si>
    <t>595591269</t>
  </si>
  <si>
    <t>36,00*18,40*60</t>
  </si>
  <si>
    <t>941311812</t>
  </si>
  <si>
    <t>Demontáž lešení řadového modulového lehkého zatížení do 200 kg/m2 š přes 0,6 do 0,9 m v přes 10 do 25 m</t>
  </si>
  <si>
    <t>324957709</t>
  </si>
  <si>
    <t>10</t>
  </si>
  <si>
    <t>944511111</t>
  </si>
  <si>
    <t>Montáž ochranné sítě z textilie z umělých vláken</t>
  </si>
  <si>
    <t>389041066</t>
  </si>
  <si>
    <t>11</t>
  </si>
  <si>
    <t>944511211</t>
  </si>
  <si>
    <t>Příplatek k ochranné síti za první a ZKD den použití</t>
  </si>
  <si>
    <t>1331306985</t>
  </si>
  <si>
    <t>12</t>
  </si>
  <si>
    <t>944511811</t>
  </si>
  <si>
    <t>Demontáž ochranné sítě z textilie z umělých vláken</t>
  </si>
  <si>
    <t>-1439077068</t>
  </si>
  <si>
    <t>13</t>
  </si>
  <si>
    <t>944711112</t>
  </si>
  <si>
    <t>Montáž záchytné stříšky š přes 1,5 do 2 m</t>
  </si>
  <si>
    <t>m</t>
  </si>
  <si>
    <t>490706965</t>
  </si>
  <si>
    <t>36,00</t>
  </si>
  <si>
    <t>14</t>
  </si>
  <si>
    <t>944711212</t>
  </si>
  <si>
    <t>Příplatek k záchytné stříšce š do 2 m za první a ZKD den použití</t>
  </si>
  <si>
    <t>1094235977</t>
  </si>
  <si>
    <t>36*60</t>
  </si>
  <si>
    <t>944711812</t>
  </si>
  <si>
    <t>Demontáž záchytné stříšky š přes 1,5 do 2 m</t>
  </si>
  <si>
    <t>-1270781343</t>
  </si>
  <si>
    <t>36</t>
  </si>
  <si>
    <t>16</t>
  </si>
  <si>
    <t>949101111</t>
  </si>
  <si>
    <t>Lešení pomocné pro objekty pozemních staveb s lešeňovou podlahou v do 1,9 m zatížení do 150 kg/m2</t>
  </si>
  <si>
    <t>2020405754</t>
  </si>
  <si>
    <t>35,05*4,50</t>
  </si>
  <si>
    <t>17</t>
  </si>
  <si>
    <t>952902601</t>
  </si>
  <si>
    <t>Čištění budov vysátí prachu z trámů</t>
  </si>
  <si>
    <t>54854250</t>
  </si>
  <si>
    <t>18</t>
  </si>
  <si>
    <t>952903001</t>
  </si>
  <si>
    <t>Čištění budov odstranění ptačího nebo netopýřího trusu z podlahy</t>
  </si>
  <si>
    <t>2015102876</t>
  </si>
  <si>
    <t>35,05*7,50</t>
  </si>
  <si>
    <t>přesná výměra dle doložených vážních lístků zhotovitele</t>
  </si>
  <si>
    <t>19</t>
  </si>
  <si>
    <t>952903006</t>
  </si>
  <si>
    <t>Čištění budov odstranění ptačího nebo netopýřího trusu z trámů</t>
  </si>
  <si>
    <t>1592576393</t>
  </si>
  <si>
    <t>20</t>
  </si>
  <si>
    <t>952903008</t>
  </si>
  <si>
    <t>Čištění budov odstranění ptačího nebo netopýřího trusu z těžko přístupných míst</t>
  </si>
  <si>
    <t>-952686786</t>
  </si>
  <si>
    <t>962032641</t>
  </si>
  <si>
    <t>Bourání zdiva komínového nad střechou z cihel na MC</t>
  </si>
  <si>
    <t>752570929</t>
  </si>
  <si>
    <t>pozn. 35</t>
  </si>
  <si>
    <t>22</t>
  </si>
  <si>
    <t>973031335</t>
  </si>
  <si>
    <t>Vysekání kapes ve zdivu cihelném na MV nebo MVC pl do 0,16 m2 hl do 300 mm</t>
  </si>
  <si>
    <t>kus</t>
  </si>
  <si>
    <t>-1608014126</t>
  </si>
  <si>
    <t>pozn. 11</t>
  </si>
  <si>
    <t>23</t>
  </si>
  <si>
    <t>973031344</t>
  </si>
  <si>
    <t>Vysekání kapes ve zdivu cihelném na MV nebo MVC pl do 0,25 m2 hl do 150 mm</t>
  </si>
  <si>
    <t>-2109923196</t>
  </si>
  <si>
    <t>47</t>
  </si>
  <si>
    <t xml:space="preserve">poz. 5 </t>
  </si>
  <si>
    <t>24</t>
  </si>
  <si>
    <t>973031345</t>
  </si>
  <si>
    <t>Vysekání kapes ve zdivu cihelném na MV nebo MVC pl do 0,25 m2 hl do 300 mm</t>
  </si>
  <si>
    <t>-2027759547</t>
  </si>
  <si>
    <t>974031132</t>
  </si>
  <si>
    <t>Vysekání rýh ve zdivu cihelném hl do 50 mm š do 70 mm</t>
  </si>
  <si>
    <t>2139107570</t>
  </si>
  <si>
    <t>4,10</t>
  </si>
  <si>
    <t>pozn. 12</t>
  </si>
  <si>
    <t>26</t>
  </si>
  <si>
    <t>NC 0000</t>
  </si>
  <si>
    <t>vyčištění krovu od suti, zbytků střešní krytiny a odpadu uloženého za pozednicí, včetně svislého a vodorovného přesunu odpadu, uložení na skládce s poplatkem</t>
  </si>
  <si>
    <t>t</t>
  </si>
  <si>
    <t>-974058022</t>
  </si>
  <si>
    <t>2,80</t>
  </si>
  <si>
    <t>27</t>
  </si>
  <si>
    <t>978019341</t>
  </si>
  <si>
    <t>Otlučení (osekání) vnější vápenné nebo vápenocementové omítky stupně členitosti 3 až 5 v rozsahu přes 20 do 30 %</t>
  </si>
  <si>
    <t>-1657413249</t>
  </si>
  <si>
    <t>28</t>
  </si>
  <si>
    <t>978036191</t>
  </si>
  <si>
    <t>Otlučení (osekání) cementových omítek vnějších ploch v rozsahu přes 50 do 100 %</t>
  </si>
  <si>
    <t>-17021085</t>
  </si>
  <si>
    <t>29</t>
  </si>
  <si>
    <t>985112112</t>
  </si>
  <si>
    <t>Odsekání degradovaného betonu stěn tl přes 10 do 30 mm</t>
  </si>
  <si>
    <t>-1367490476</t>
  </si>
  <si>
    <t>7,50*0,30*2</t>
  </si>
  <si>
    <t>pozn. 55</t>
  </si>
  <si>
    <t>30</t>
  </si>
  <si>
    <t>985112192</t>
  </si>
  <si>
    <t>Příplatek k odsekání degradovaného betonu za práci ve stísněném prostoru</t>
  </si>
  <si>
    <t>-742331</t>
  </si>
  <si>
    <t>31</t>
  </si>
  <si>
    <t>985112193</t>
  </si>
  <si>
    <t>Příplatek k odsekání degradovaného betonu za plochu do 10 m2 jednotlivě</t>
  </si>
  <si>
    <t>1170188588</t>
  </si>
  <si>
    <t>32</t>
  </si>
  <si>
    <t>985311112</t>
  </si>
  <si>
    <t>Reprofilace stěn cementovou sanační maltou tl přes 10 do 20 mm</t>
  </si>
  <si>
    <t>-341051854</t>
  </si>
  <si>
    <t>33</t>
  </si>
  <si>
    <t>985323112</t>
  </si>
  <si>
    <t>Spojovací můstek reprofilovaného betonu na cementové bázi tl 2 mm</t>
  </si>
  <si>
    <t>974455679</t>
  </si>
  <si>
    <t>34</t>
  </si>
  <si>
    <t>NC 0000.45</t>
  </si>
  <si>
    <t>montáž a dodávka fungicidního ošetření zdiva pod poškozenými prvky</t>
  </si>
  <si>
    <t>-852836731</t>
  </si>
  <si>
    <t>997</t>
  </si>
  <si>
    <t>Přesun sutě</t>
  </si>
  <si>
    <t>35</t>
  </si>
  <si>
    <t>997013217</t>
  </si>
  <si>
    <t>Vnitrostaveništní doprava suti a vybouraných hmot pro budovy v přes 21 do 24 m ručně</t>
  </si>
  <si>
    <t>1124659019</t>
  </si>
  <si>
    <t>997013501</t>
  </si>
  <si>
    <t>Odvoz suti a vybouraných hmot na skládku nebo meziskládku do 1 km se složením</t>
  </si>
  <si>
    <t>-24653047</t>
  </si>
  <si>
    <t>37</t>
  </si>
  <si>
    <t>997013509</t>
  </si>
  <si>
    <t>Příplatek k odvozu suti a vybouraných hmot na skládku ZKD 1 km přes 1 km</t>
  </si>
  <si>
    <t>-1753697243</t>
  </si>
  <si>
    <t>20,782*15 'Přepočtené koeficientem množství</t>
  </si>
  <si>
    <t>38</t>
  </si>
  <si>
    <t>997013603</t>
  </si>
  <si>
    <t>Poplatek za uložení na skládce (skládkovné) stavebního odpadu cihelného kód odpadu 17 01 02</t>
  </si>
  <si>
    <t>1888671366</t>
  </si>
  <si>
    <t>10,355</t>
  </si>
  <si>
    <t>39</t>
  </si>
  <si>
    <t>997013645</t>
  </si>
  <si>
    <t>Poplatek za uložení na skládce (skládkovné) odpadu asfaltového bez dehtu kód odpadu 17 03 02</t>
  </si>
  <si>
    <t>266107431</t>
  </si>
  <si>
    <t>0,275</t>
  </si>
  <si>
    <t>40</t>
  </si>
  <si>
    <t>997013811</t>
  </si>
  <si>
    <t>Poplatek za uložení na skládce (skládkovné) stavebního odpadu dřevěného kód odpadu 17 02 01</t>
  </si>
  <si>
    <t>1491373385</t>
  </si>
  <si>
    <t>6,756</t>
  </si>
  <si>
    <t>998</t>
  </si>
  <si>
    <t>Přesun hmot</t>
  </si>
  <si>
    <t>41</t>
  </si>
  <si>
    <t>998011003</t>
  </si>
  <si>
    <t>Přesun hmot pro budovy zděné v přes 12 do 24 m</t>
  </si>
  <si>
    <t>-1290180999</t>
  </si>
  <si>
    <t>PSV</t>
  </si>
  <si>
    <t>Práce a dodávky PSV</t>
  </si>
  <si>
    <t>712</t>
  </si>
  <si>
    <t>Povlakové krytiny</t>
  </si>
  <si>
    <t>42</t>
  </si>
  <si>
    <t>712431801</t>
  </si>
  <si>
    <t>Odstranění povlakové krytiny střech přes 10° do 30° z pásů uložených na sucho AIP nebo NAIP</t>
  </si>
  <si>
    <t>-2109481132</t>
  </si>
  <si>
    <t>416</t>
  </si>
  <si>
    <t>43</t>
  </si>
  <si>
    <t>998712203</t>
  </si>
  <si>
    <t>Přesun hmot procentní pro krytiny povlakové v objektech v přes 12 do 24 m</t>
  </si>
  <si>
    <t>%</t>
  </si>
  <si>
    <t>1165455291</t>
  </si>
  <si>
    <t>762</t>
  </si>
  <si>
    <t>Konstrukce tesařské</t>
  </si>
  <si>
    <t>44</t>
  </si>
  <si>
    <t>762331813</t>
  </si>
  <si>
    <t>Demontáž vázaných kcí krovů z hranolů průřezové pl přes 224 do 288 cm2</t>
  </si>
  <si>
    <t>1274301781</t>
  </si>
  <si>
    <t>21,50</t>
  </si>
  <si>
    <t>45</t>
  </si>
  <si>
    <t>NC 0000.10</t>
  </si>
  <si>
    <t>montáž a dodávka - výměna poškozených částí krovu včetně napojení na stávající konstrukce, spojovacího materíálu a ostatního pomocného materiálu, práce v těžce přístupných místech</t>
  </si>
  <si>
    <t>1731815165</t>
  </si>
  <si>
    <t>28,50</t>
  </si>
  <si>
    <t>přesný rozsah se určí na stavbě po odkrytí příslušných prvků a konstrukcí</t>
  </si>
  <si>
    <t>46</t>
  </si>
  <si>
    <t>762341811</t>
  </si>
  <si>
    <t>Demontáž bednění střech z prken</t>
  </si>
  <si>
    <t>-1020252853</t>
  </si>
  <si>
    <t>NC 0000.5</t>
  </si>
  <si>
    <t>montáž a dodávka podložky z dubového dřeva, podložka pod trám ( pozn. 6 )</t>
  </si>
  <si>
    <t>ks</t>
  </si>
  <si>
    <t>1685656921</t>
  </si>
  <si>
    <t>48</t>
  </si>
  <si>
    <t>NC 0000.9</t>
  </si>
  <si>
    <t>montáž a dodávka podložky z dubového dřeva, podložka pod trám ( pozn. 11 )</t>
  </si>
  <si>
    <t>907604900</t>
  </si>
  <si>
    <t>49</t>
  </si>
  <si>
    <t>NC 0000.11</t>
  </si>
  <si>
    <t>demontáž kleštiny a osazení nové kleštiny, továrně polohloubkové, impregnované 80/160 mm</t>
  </si>
  <si>
    <t>198274440</t>
  </si>
  <si>
    <t>4,20</t>
  </si>
  <si>
    <t>pozn. 13</t>
  </si>
  <si>
    <t>50</t>
  </si>
  <si>
    <t>NC 0000.12</t>
  </si>
  <si>
    <t>KROKVE : 20% kompletní výměna, demontáž, likvidace na řízené skládce, nové krokve včetně ukotvení do krovu</t>
  </si>
  <si>
    <t>918786875</t>
  </si>
  <si>
    <t>33*9,80*0,20</t>
  </si>
  <si>
    <t>51</t>
  </si>
  <si>
    <t>NC 0000.13</t>
  </si>
  <si>
    <t>KROKVE HORNÍ ČÁST 1 M : odříznutí krokve a montáž a dodávka nové části krokve včetně napojení ( likvidace části krokve na skládce )</t>
  </si>
  <si>
    <t>-960412336</t>
  </si>
  <si>
    <t>28*0,20</t>
  </si>
  <si>
    <t>52</t>
  </si>
  <si>
    <t>NC 0000.14</t>
  </si>
  <si>
    <t>KROKVE DOLNÍ ČÁST 2 M : odříznutí krokve a montáž a dodávka nové části krokve včetně napojení ( likvidace části krokve na skládce )</t>
  </si>
  <si>
    <t>-748176105</t>
  </si>
  <si>
    <t>28*0,80</t>
  </si>
  <si>
    <t>53</t>
  </si>
  <si>
    <t>NC 0000.15</t>
  </si>
  <si>
    <t>KLEŠTINY 10 % VÝMĚNA : výměna kleštin včetně likvidace původních na skládce, montáž a dodávka, spojovací materiál</t>
  </si>
  <si>
    <t>873250447</t>
  </si>
  <si>
    <t>18*7,20*0,10</t>
  </si>
  <si>
    <t>54</t>
  </si>
  <si>
    <t>NC 0000.16</t>
  </si>
  <si>
    <t>KLEŠTINY 30 % ODŘÍZNUTÍ A NAPOJENÍ : odříznutí části kleštin ( jejich likvidace na skládce ) a nové napojení včetně montáže a dodávky materiálu a spojovacího materiálu</t>
  </si>
  <si>
    <t>-1228033222</t>
  </si>
  <si>
    <t>18*7,20*0,30</t>
  </si>
  <si>
    <t>55</t>
  </si>
  <si>
    <t>NC 0000.17</t>
  </si>
  <si>
    <t>POZEDNICE VÝMĚNA 50 % : demontáž pozednice a její likvidace na skládce, montáž a dodávka nové pozednice</t>
  </si>
  <si>
    <t>-1926416765</t>
  </si>
  <si>
    <t>56</t>
  </si>
  <si>
    <t>NC 0000.18</t>
  </si>
  <si>
    <t>demontáž kominické lávky včetně úchytů a zábradlí, likvidace na skládce</t>
  </si>
  <si>
    <t>-891900502</t>
  </si>
  <si>
    <t>57</t>
  </si>
  <si>
    <t>762381011</t>
  </si>
  <si>
    <t>Heverování a podepření tesařských konstrukcí krovů, plná vazba do 9 m</t>
  </si>
  <si>
    <t>-1677083216</t>
  </si>
  <si>
    <t>58</t>
  </si>
  <si>
    <t>762382011</t>
  </si>
  <si>
    <t>Heverování a podepření tesařských konstrukcí krovů, prázdná vazba do 9 m</t>
  </si>
  <si>
    <t>975010153</t>
  </si>
  <si>
    <t>59</t>
  </si>
  <si>
    <t>998762203</t>
  </si>
  <si>
    <t>Přesun hmot procentní pro kce tesařské v objektech v přes 12 do 24 m</t>
  </si>
  <si>
    <t>214038782</t>
  </si>
  <si>
    <t>764</t>
  </si>
  <si>
    <t>Konstrukce klempířské</t>
  </si>
  <si>
    <t>60</t>
  </si>
  <si>
    <t>764001801</t>
  </si>
  <si>
    <t>Demontáž podkladního plechu do suti</t>
  </si>
  <si>
    <t>-639037612</t>
  </si>
  <si>
    <t>pozn. 31</t>
  </si>
  <si>
    <t>61</t>
  </si>
  <si>
    <t>764001821</t>
  </si>
  <si>
    <t>Demontáž krytiny ze svitků nebo tabulí do suti</t>
  </si>
  <si>
    <t>1023272603</t>
  </si>
  <si>
    <t>62</t>
  </si>
  <si>
    <t>764001841</t>
  </si>
  <si>
    <t>Demontáž krytiny ze šablon do suti</t>
  </si>
  <si>
    <t>-79539407</t>
  </si>
  <si>
    <t>2*3</t>
  </si>
  <si>
    <t>pozn. 7</t>
  </si>
  <si>
    <t>63</t>
  </si>
  <si>
    <t>764002812</t>
  </si>
  <si>
    <t>Demontáž okapového plechu do suti v krytině skládané</t>
  </si>
  <si>
    <t>1325650550</t>
  </si>
  <si>
    <t>pozn. 33</t>
  </si>
  <si>
    <t>64</t>
  </si>
  <si>
    <t>764002821</t>
  </si>
  <si>
    <t>Demontáž střešního výlezu do suti</t>
  </si>
  <si>
    <t>-642979741</t>
  </si>
  <si>
    <t>pozn. 51, 31</t>
  </si>
  <si>
    <t>65</t>
  </si>
  <si>
    <t>764002831</t>
  </si>
  <si>
    <t>Demontáž sněhového zachytávače do suti</t>
  </si>
  <si>
    <t>1957257319</t>
  </si>
  <si>
    <t>pozn. 36</t>
  </si>
  <si>
    <t>66</t>
  </si>
  <si>
    <t>764002841</t>
  </si>
  <si>
    <t>Demontáž oplechování horních ploch zdí a nadezdívek do suti</t>
  </si>
  <si>
    <t>1631433558</t>
  </si>
  <si>
    <t>67</t>
  </si>
  <si>
    <t>764002881</t>
  </si>
  <si>
    <t>Demontáž lemování střešních prostupů do suti</t>
  </si>
  <si>
    <t>312071840</t>
  </si>
  <si>
    <t>68</t>
  </si>
  <si>
    <t>764004821</t>
  </si>
  <si>
    <t>Demontáž nástřešního žlabu do suti</t>
  </si>
  <si>
    <t>-1283967845</t>
  </si>
  <si>
    <t>pozn. 38</t>
  </si>
  <si>
    <t>69</t>
  </si>
  <si>
    <t>764004861</t>
  </si>
  <si>
    <t>Demontáž svodu do suti</t>
  </si>
  <si>
    <t>-676959914</t>
  </si>
  <si>
    <t>70</t>
  </si>
  <si>
    <t>NC 0000.19</t>
  </si>
  <si>
    <t>demontáž litinové stříšky komínů včetně likvidace</t>
  </si>
  <si>
    <t>-1228454641</t>
  </si>
  <si>
    <t>71</t>
  </si>
  <si>
    <t>998764203</t>
  </si>
  <si>
    <t>Přesun hmot procentní pro konstrukce klempířské v objektech v přes 12 do 24 m</t>
  </si>
  <si>
    <t>487218037</t>
  </si>
  <si>
    <t>765</t>
  </si>
  <si>
    <t>Krytina skládaná</t>
  </si>
  <si>
    <t>72</t>
  </si>
  <si>
    <t>765192001</t>
  </si>
  <si>
    <t>Nouzové (provizorní) zakrytí střechy plachtou</t>
  </si>
  <si>
    <t>1451173574</t>
  </si>
  <si>
    <t>416*1,20</t>
  </si>
  <si>
    <t>767</t>
  </si>
  <si>
    <t>Konstrukce zámečnické</t>
  </si>
  <si>
    <t>73</t>
  </si>
  <si>
    <t>767996701</t>
  </si>
  <si>
    <t>Demontáž atypických zámečnických konstrukcí řezáním hm jednotlivých dílů do 50 kg</t>
  </si>
  <si>
    <t>kg</t>
  </si>
  <si>
    <t>-1620122675</t>
  </si>
  <si>
    <t>pozn. 1</t>
  </si>
  <si>
    <t>74</t>
  </si>
  <si>
    <t>NC 0000.3</t>
  </si>
  <si>
    <t>zavaření otvorů po uříznutých trubkách ( poz. 1 )</t>
  </si>
  <si>
    <t>-109682836</t>
  </si>
  <si>
    <t>75</t>
  </si>
  <si>
    <t>NC 0000.4</t>
  </si>
  <si>
    <t>demontáž ocelových trubek včetně úchytů ( poz. 2 )</t>
  </si>
  <si>
    <t>1670424081</t>
  </si>
  <si>
    <t>76</t>
  </si>
  <si>
    <t>NC 0000.6</t>
  </si>
  <si>
    <t>montáž a dodávka - dotažení uvolněného spoje dřevěných prvků ( pozn. 8 )</t>
  </si>
  <si>
    <t>-92443923</t>
  </si>
  <si>
    <t>77</t>
  </si>
  <si>
    <t>NC 0000.7</t>
  </si>
  <si>
    <t>montáž a dodávka - dotažení uvolněného spoje ocelových prvků ( pozn 9 )</t>
  </si>
  <si>
    <t>-1711205011</t>
  </si>
  <si>
    <t>78</t>
  </si>
  <si>
    <t>NC 0000.8</t>
  </si>
  <si>
    <t>montáž a dodáva - doplnění ocelového spojovacího prvku ( pozn 10 )</t>
  </si>
  <si>
    <t>398167779</t>
  </si>
  <si>
    <t>79</t>
  </si>
  <si>
    <t>998767203</t>
  </si>
  <si>
    <t>Přesun hmot procentní pro zámečnické konstrukce v objektech v přes 12 do 24 m</t>
  </si>
  <si>
    <t>1535862238</t>
  </si>
  <si>
    <t>783</t>
  </si>
  <si>
    <t>Dokončovací práce - nátěry</t>
  </si>
  <si>
    <t>80</t>
  </si>
  <si>
    <t>783201403</t>
  </si>
  <si>
    <t>Oprášení tesařských konstrukcí před provedením nátěru</t>
  </si>
  <si>
    <t>-1191419468</t>
  </si>
  <si>
    <t>9,80*33*0,58</t>
  </si>
  <si>
    <t>31*0,72</t>
  </si>
  <si>
    <t>35,05*0,72</t>
  </si>
  <si>
    <t>9*3,85*0,64</t>
  </si>
  <si>
    <t>9*2,45*0,64</t>
  </si>
  <si>
    <t>30*1,40*0,58</t>
  </si>
  <si>
    <t>18*7,20*0,48</t>
  </si>
  <si>
    <t>45*0,76</t>
  </si>
  <si>
    <t>10*7,20*0,76</t>
  </si>
  <si>
    <t>81</t>
  </si>
  <si>
    <t>783214121</t>
  </si>
  <si>
    <t>Sanační biocidní ošetření stříkáním tesařských konstrukcí zabudovaných do konstrukce</t>
  </si>
  <si>
    <t>-134992171</t>
  </si>
  <si>
    <t>783301303</t>
  </si>
  <si>
    <t>Bezoplachové odrezivění zámečnických konstrukcí</t>
  </si>
  <si>
    <t>1741870623</t>
  </si>
  <si>
    <t>83</t>
  </si>
  <si>
    <t>783301313</t>
  </si>
  <si>
    <t>Odmaštění zámečnických konstrukcí ředidlovým odmašťovačem</t>
  </si>
  <si>
    <t>-189020986</t>
  </si>
  <si>
    <t>84</t>
  </si>
  <si>
    <t>783314101</t>
  </si>
  <si>
    <t>Základní jednonásobný syntetický nátěr zámečnických konstrukcí</t>
  </si>
  <si>
    <t>-1707206802</t>
  </si>
  <si>
    <t>85</t>
  </si>
  <si>
    <t>783317101</t>
  </si>
  <si>
    <t>Krycí jednonásobný syntetický standardní nátěr zámečnických konstrukcí</t>
  </si>
  <si>
    <t>2082846166</t>
  </si>
  <si>
    <t>86</t>
  </si>
  <si>
    <t>783806811</t>
  </si>
  <si>
    <t>Odstranění nátěrů z omítek oškrábáním</t>
  </si>
  <si>
    <t>2014733740</t>
  </si>
  <si>
    <t>Práce a dodávky M</t>
  </si>
  <si>
    <t>21-M</t>
  </si>
  <si>
    <t>Elektromontáže</t>
  </si>
  <si>
    <t>87</t>
  </si>
  <si>
    <t>218220101</t>
  </si>
  <si>
    <t>Demontáž hromosvodného vedení svodových vodičů s podpěrami průměru do 10 mm</t>
  </si>
  <si>
    <t>-1230952063</t>
  </si>
  <si>
    <t>88</t>
  </si>
  <si>
    <t>218220301</t>
  </si>
  <si>
    <t>Demontáž svorek hromosvodných se 2 šrouby</t>
  </si>
  <si>
    <t>1066088736</t>
  </si>
  <si>
    <t>89</t>
  </si>
  <si>
    <t>218220302</t>
  </si>
  <si>
    <t>Demontáž svorek hromosvodných se 3 a více šrouby</t>
  </si>
  <si>
    <t>-496909578</t>
  </si>
  <si>
    <t>90</t>
  </si>
  <si>
    <t>218220363</t>
  </si>
  <si>
    <t>Demontáž tyčí zemnících délky do 6 m s odpojením od svodového nebo uzemňovacího vedení</t>
  </si>
  <si>
    <t>-1057352299</t>
  </si>
  <si>
    <t>58-M</t>
  </si>
  <si>
    <t>Revize vyhrazených technických zařízení</t>
  </si>
  <si>
    <t>91</t>
  </si>
  <si>
    <t>580101001</t>
  </si>
  <si>
    <t>Kontrola stavu přípojkové skříně do 63 A rozvodných zařízení</t>
  </si>
  <si>
    <t>-12475619</t>
  </si>
  <si>
    <t>92</t>
  </si>
  <si>
    <t>580101002</t>
  </si>
  <si>
    <t>Kontrola stavu rozvaděče do 10 přístrojů rozvodných zařízení</t>
  </si>
  <si>
    <t>pole</t>
  </si>
  <si>
    <t>-681188252</t>
  </si>
  <si>
    <t>93</t>
  </si>
  <si>
    <t>580101031</t>
  </si>
  <si>
    <t>Kontrola stavu rozpojovací a jistící skříně do 63 A rozvodných zařízení</t>
  </si>
  <si>
    <t>457042290</t>
  </si>
  <si>
    <t>94</t>
  </si>
  <si>
    <t>580103002</t>
  </si>
  <si>
    <t>Kontrola stavu elektrického okruhu přes 5 do 10 vývodů v prostoru bezpečném</t>
  </si>
  <si>
    <t>okruh</t>
  </si>
  <si>
    <t>646871177</t>
  </si>
  <si>
    <t>95</t>
  </si>
  <si>
    <t>NC 0000.1</t>
  </si>
  <si>
    <t>demontáž silnoproudé elektroinstalace včetně vypínačů, krabic a svítidel, svislý a vodorovný přesun, poplatek za skládku ( pozn. 3 )</t>
  </si>
  <si>
    <t>256</t>
  </si>
  <si>
    <t>1483625030</t>
  </si>
  <si>
    <t>96</t>
  </si>
  <si>
    <t>NC 0000.2</t>
  </si>
  <si>
    <t>demontáž koaxiálního kabelu včetně napojovacích krabic, svislý a vodorovný přesun, poplatek za skládku ( pozn. 4 )</t>
  </si>
  <si>
    <t>-1378572067</t>
  </si>
  <si>
    <t>HZS</t>
  </si>
  <si>
    <t>Hodinové zúčtovací sazby</t>
  </si>
  <si>
    <t>97</t>
  </si>
  <si>
    <t>HZS1292</t>
  </si>
  <si>
    <t>Hodinová zúčtovací sazba stavební dělník</t>
  </si>
  <si>
    <t>hod</t>
  </si>
  <si>
    <t>512</t>
  </si>
  <si>
    <t>859317849</t>
  </si>
  <si>
    <t>120</t>
  </si>
  <si>
    <t>ostatní pomocné práce při čištění a demotáži konstrukcí v půdním prostoru</t>
  </si>
  <si>
    <t>98</t>
  </si>
  <si>
    <t>HZS2112</t>
  </si>
  <si>
    <t>Hodinová zúčtovací sazba tesař odborný</t>
  </si>
  <si>
    <t>-23002197</t>
  </si>
  <si>
    <t>nutná odborná hodinová práce tesaře, velké zásahy do konstrukce krovu</t>
  </si>
  <si>
    <t>SO 02 - Stavební práce</t>
  </si>
  <si>
    <t xml:space="preserve">    721 - Zdravotechnika - vnitřní kanalizace</t>
  </si>
  <si>
    <t xml:space="preserve">    741 - Elektroinstalace - silnoproud</t>
  </si>
  <si>
    <t>945411111</t>
  </si>
  <si>
    <t>Výsuvná šplhací plošina motorová s jedním podvozkem a jedním stožárem v do 80 m</t>
  </si>
  <si>
    <t>den</t>
  </si>
  <si>
    <t>-107564958</t>
  </si>
  <si>
    <t>945421112</t>
  </si>
  <si>
    <t>Hydraulická zvedací plošina na automobilovém podvozku výška zdvihu do 34 m včetně obsluhy</t>
  </si>
  <si>
    <t>2037381146</t>
  </si>
  <si>
    <t>952901111</t>
  </si>
  <si>
    <t>Vyčištění budov bytové a občanské výstavby při výšce podlaží do 4 m</t>
  </si>
  <si>
    <t>-1572546753</t>
  </si>
  <si>
    <t>-292636317</t>
  </si>
  <si>
    <t>721</t>
  </si>
  <si>
    <t>Zdravotechnika - vnitřní kanalizace</t>
  </si>
  <si>
    <t>721242116</t>
  </si>
  <si>
    <t>Lapač střešních splavenin z PP s kulovým kloubem na odtoku DN 125</t>
  </si>
  <si>
    <t>-474287763</t>
  </si>
  <si>
    <t>NC 0000.37</t>
  </si>
  <si>
    <t>demontáž stávajících lapačů střešních splavenin včetně likvidace</t>
  </si>
  <si>
    <t>-1987862002</t>
  </si>
  <si>
    <t>NC 0000.38</t>
  </si>
  <si>
    <t>zemní a stavební přípomoce pro montáž nových lapačů střešních splavenin</t>
  </si>
  <si>
    <t>-793117342</t>
  </si>
  <si>
    <t>998721203</t>
  </si>
  <si>
    <t>Přesun hmot procentní pro vnitřní kanalizace v objektech v přes 12 do 24 m</t>
  </si>
  <si>
    <t>726276341</t>
  </si>
  <si>
    <t>741</t>
  </si>
  <si>
    <t>Elektroinstalace - silnoproud</t>
  </si>
  <si>
    <t>741420001</t>
  </si>
  <si>
    <t>Montáž drát nebo lano hromosvodné svodové D do 10 mm s podpěrou</t>
  </si>
  <si>
    <t>997008130</t>
  </si>
  <si>
    <t>pozn. 54</t>
  </si>
  <si>
    <t>35442136</t>
  </si>
  <si>
    <t>drát D 8/11 mm AlMgSi + PVC</t>
  </si>
  <si>
    <t>1610519369</t>
  </si>
  <si>
    <t>741420021</t>
  </si>
  <si>
    <t>Montáž svorka hromosvodná se 2 šrouby</t>
  </si>
  <si>
    <t>-1028037162</t>
  </si>
  <si>
    <t>35441885</t>
  </si>
  <si>
    <t>svorka spojovací pro lano D 8-10mm</t>
  </si>
  <si>
    <t>320985923</t>
  </si>
  <si>
    <t>741420022</t>
  </si>
  <si>
    <t>Montáž svorka hromosvodná se 3 a více šrouby</t>
  </si>
  <si>
    <t>-1646288142</t>
  </si>
  <si>
    <t>35431001</t>
  </si>
  <si>
    <t>svorka uzemnění AlMgSi univerzální</t>
  </si>
  <si>
    <t>-54277727</t>
  </si>
  <si>
    <t>P</t>
  </si>
  <si>
    <t>Poznámka k položce:_x000D_
SU Al</t>
  </si>
  <si>
    <t>741430011</t>
  </si>
  <si>
    <t>Montáž tyč jímací délky přes 3 m na střešní hřeben</t>
  </si>
  <si>
    <t>1945141065</t>
  </si>
  <si>
    <t>35442148</t>
  </si>
  <si>
    <t>tyč jímací s rovným koncem 5000mm AlMgSi</t>
  </si>
  <si>
    <t>-671946602</t>
  </si>
  <si>
    <t>NC 0000.46</t>
  </si>
  <si>
    <t>montáž a dodávka systémové průchodky střešní krytinou pro jímací tyč</t>
  </si>
  <si>
    <t>-723391349</t>
  </si>
  <si>
    <t>NC 0000.47</t>
  </si>
  <si>
    <t>montáž a dodávka, ukotvení jimací tyče pomocí ocelové příchytky včetně pomocné ocelové konstrukce, žárově pozinkované</t>
  </si>
  <si>
    <t>1028363944</t>
  </si>
  <si>
    <t>NC 0000.24</t>
  </si>
  <si>
    <t>revize hromosvodu ( pozn. 54 )</t>
  </si>
  <si>
    <t>-135980224</t>
  </si>
  <si>
    <t>NC 0000.25</t>
  </si>
  <si>
    <t>stavební přípomoce pro hromosvod včetně ostatního drobného a pomocného materiálu a přizemění svodů ( pozn. 54 )</t>
  </si>
  <si>
    <t>1892986858</t>
  </si>
  <si>
    <t>762083122</t>
  </si>
  <si>
    <t>Impregnace řeziva proti dřevokaznému hmyzu, houbám a plísním máčením třída ohrožení 3 a 4</t>
  </si>
  <si>
    <t>-133747074</t>
  </si>
  <si>
    <t>416*1,05*0,024*1,05</t>
  </si>
  <si>
    <t>762341210</t>
  </si>
  <si>
    <t>Montáž bednění střech rovných a šikmých sklonu do 60° z hrubých prken na sraz tl do 32 mm</t>
  </si>
  <si>
    <t>-828891341</t>
  </si>
  <si>
    <t>416*1,05</t>
  </si>
  <si>
    <t>60511085</t>
  </si>
  <si>
    <t>řezivo jehličnaté středové smrk, borovice š 120/150mm tl 24mm dl 4m</t>
  </si>
  <si>
    <t>1660069416</t>
  </si>
  <si>
    <t>762395000</t>
  </si>
  <si>
    <t>Spojovací prostředky krovů, bednění, laťování, nadstřešních konstrukcí</t>
  </si>
  <si>
    <t>626632233</t>
  </si>
  <si>
    <t>11,007</t>
  </si>
  <si>
    <t>365413396</t>
  </si>
  <si>
    <t>764101131</t>
  </si>
  <si>
    <t>Montáž krytiny střechy rovné drážkováním z tabulí sklonu do 30°</t>
  </si>
  <si>
    <t>-1161267068</t>
  </si>
  <si>
    <t>NC 0000.20</t>
  </si>
  <si>
    <t>dodávka střešní krytiny dle PD včetně ztratného</t>
  </si>
  <si>
    <t>9152077</t>
  </si>
  <si>
    <t>NC 0000.21</t>
  </si>
  <si>
    <t>montáž a dodávka střešního výlezu 730 x 450 mm včetně těsnění a oplechování ( pozn. 51 )</t>
  </si>
  <si>
    <t>-272317001</t>
  </si>
  <si>
    <t>NC 0000.22</t>
  </si>
  <si>
    <t>montáž a dodávka systémové střešní lávky a schodů, se zábradlím včetně kotvení ( poz. 52 )</t>
  </si>
  <si>
    <t>46291649</t>
  </si>
  <si>
    <t>22*0,50</t>
  </si>
  <si>
    <t>3*1,30</t>
  </si>
  <si>
    <t>6,50</t>
  </si>
  <si>
    <t>5,70</t>
  </si>
  <si>
    <t>1,00</t>
  </si>
  <si>
    <t>NC 0000.23</t>
  </si>
  <si>
    <t>montáž a dodávka systémového trubkového zachytávače sněhu včetně kotvení ( pozn. 53 )</t>
  </si>
  <si>
    <t>-1713312427</t>
  </si>
  <si>
    <t>36,50</t>
  </si>
  <si>
    <t>9,50</t>
  </si>
  <si>
    <t>NC 0000.26</t>
  </si>
  <si>
    <t>montáž a dodávka podokapního půlkulatého žlabu včetně uchycení a provedení dilatací ( ozn. K1 )</t>
  </si>
  <si>
    <t>462918699</t>
  </si>
  <si>
    <t>NC 0000.27</t>
  </si>
  <si>
    <t>montáž a dodávka oplechování atiky včetně podkladního impregnovaného prkna tl. 24 mm ( ozn. K2 )</t>
  </si>
  <si>
    <t>1563792854</t>
  </si>
  <si>
    <t>NC 0000.28</t>
  </si>
  <si>
    <t>montáž a dodávka okapového plechu včetně příponek a dilatací ( ozn. K3 )</t>
  </si>
  <si>
    <t>1292778449</t>
  </si>
  <si>
    <t>NC 0000.29</t>
  </si>
  <si>
    <t>montáž a dodávka lemování komínů včetně uchycení a dilatací ( ozn. K4 )</t>
  </si>
  <si>
    <t>-1483782467</t>
  </si>
  <si>
    <t>NC 0000.41</t>
  </si>
  <si>
    <t>montáž a dodávka lemování zdí včetně uchycení a dilatací ( K11 )</t>
  </si>
  <si>
    <t>1034324797</t>
  </si>
  <si>
    <t>NC 0000.30</t>
  </si>
  <si>
    <t>montáž a dodávka oplechování pod komínem včetně příponek a dilatací ( ozn. K5 )</t>
  </si>
  <si>
    <t>-1807905352</t>
  </si>
  <si>
    <t>NC 0000.31</t>
  </si>
  <si>
    <t>montáž a dodávka oplechování hlavice komínu včetně uchycení, v místě průduchu osadit klempířskou stříšku ( ozn. K6 )</t>
  </si>
  <si>
    <t>770217566</t>
  </si>
  <si>
    <t>NC 0000.32</t>
  </si>
  <si>
    <t>montáž a dodávka oplechování hlavice komínu včetně uchycení, v místě průduchu osadit klempířskou stříšku ( ozn. K7 )</t>
  </si>
  <si>
    <t>1729788731</t>
  </si>
  <si>
    <t>NC 0000.33</t>
  </si>
  <si>
    <t>montáž a dodávka oplechování hlavice komínu včetně uchycení, v místě průduchu osadit klempířskou stříšku ( ozn. K8 )</t>
  </si>
  <si>
    <t>-2115023117</t>
  </si>
  <si>
    <t>NC 0000.34</t>
  </si>
  <si>
    <t>montáž a dodávka nárožního profilu včetně uchycení a dilatací ( K9 )</t>
  </si>
  <si>
    <t>427686696</t>
  </si>
  <si>
    <t>NC 0000.35</t>
  </si>
  <si>
    <t>montáž a dodávka dešťového svodu včetně kolen a uchycení do fasády a dilatací ( K10 )</t>
  </si>
  <si>
    <t>841549738</t>
  </si>
  <si>
    <t>NC 0000.36</t>
  </si>
  <si>
    <t>montáž a dodávka kotlíků ( K10 )</t>
  </si>
  <si>
    <t>-1662321247</t>
  </si>
  <si>
    <t>NC 0000.39</t>
  </si>
  <si>
    <t>montáž a dodávka sítí proti hmyzu umístěné v komínovém průduchu, včetně rámu a kotvení ( 350/350 mm )</t>
  </si>
  <si>
    <t>-2100327651</t>
  </si>
  <si>
    <t>NC 0000.40</t>
  </si>
  <si>
    <t>montáž a dodávka sítě proti hmyzu umístěné do svislých průduchů komínů ( D 350 mm )</t>
  </si>
  <si>
    <t>1660624536</t>
  </si>
  <si>
    <t>NC 0000.42</t>
  </si>
  <si>
    <t>montáž a dodávka plechové komínové stříšky D 200 mm ( oz. K12 )</t>
  </si>
  <si>
    <t>141121590</t>
  </si>
  <si>
    <t>NC 0000.43</t>
  </si>
  <si>
    <t>montáž a dodávka sítě proti hmyzu u okapové hrany</t>
  </si>
  <si>
    <t>-1682334632</t>
  </si>
  <si>
    <t>1425235765</t>
  </si>
  <si>
    <t>765191001</t>
  </si>
  <si>
    <t>Montáž pojistné hydroizolační nebo parotěsné fólie kladené ve sklonu do 20° lepením na bednění nebo izolaci</t>
  </si>
  <si>
    <t>452575468</t>
  </si>
  <si>
    <t>28329322</t>
  </si>
  <si>
    <t>fólie kontaktní difuzně propustná pro doplňkovou hydroizolační vrstvu, čtyřvrstvá mikroporézní PP 160g/m2</t>
  </si>
  <si>
    <t>-1642753000</t>
  </si>
  <si>
    <t>436,8*1,1 'Přepočtené koeficientem množství</t>
  </si>
  <si>
    <t>998765203</t>
  </si>
  <si>
    <t>Přesun hmot procentní pro krytiny skládané v objektech v přes 12 do 24 m</t>
  </si>
  <si>
    <t>547611402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</si>
  <si>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</si>
  <si>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</si>
  <si>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</si>
  <si>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</si>
  <si>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</si>
  <si>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</si>
  <si>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</si>
  <si>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</si>
  <si>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</si>
  <si>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</si>
  <si>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</si>
  <si>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</si>
  <si>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</si>
  <si>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Kč</t>
  </si>
  <si>
    <t>1024</t>
  </si>
  <si>
    <t>1587550958</t>
  </si>
  <si>
    <t>013254000</t>
  </si>
  <si>
    <t>Dokumentace skutečného provedení stavby</t>
  </si>
  <si>
    <t>104525496</t>
  </si>
  <si>
    <t>VRN3</t>
  </si>
  <si>
    <t>Zařízení staveniště</t>
  </si>
  <si>
    <t>032002000</t>
  </si>
  <si>
    <t>Vybavení staveniště</t>
  </si>
  <si>
    <t>460269247</t>
  </si>
  <si>
    <t>032903000</t>
  </si>
  <si>
    <t>Náklady na provoz a údržbu vybavení staveniště</t>
  </si>
  <si>
    <t>1996749048</t>
  </si>
  <si>
    <t>034002000</t>
  </si>
  <si>
    <t>Zabezpečení staveniště</t>
  </si>
  <si>
    <t>-179735543</t>
  </si>
  <si>
    <t>034103000</t>
  </si>
  <si>
    <t>Oplocení staveniště</t>
  </si>
  <si>
    <t>-1709683283</t>
  </si>
  <si>
    <t>VRN4</t>
  </si>
  <si>
    <t>Inženýrská činnost</t>
  </si>
  <si>
    <t>042503000</t>
  </si>
  <si>
    <t>Plán BOZP na staveništi</t>
  </si>
  <si>
    <t>70486297</t>
  </si>
  <si>
    <t>VRN5</t>
  </si>
  <si>
    <t>Finanční náklady</t>
  </si>
  <si>
    <t>052103000</t>
  </si>
  <si>
    <t>Rezerva investora : PEVNÁ ČÁSTKA : 230.000,-- Kč</t>
  </si>
  <si>
    <t>1620451020</t>
  </si>
  <si>
    <t>VRN7</t>
  </si>
  <si>
    <t>Provozní vlivy</t>
  </si>
  <si>
    <t>071002000</t>
  </si>
  <si>
    <t>Provoz investora, třetích osob</t>
  </si>
  <si>
    <t>1260016878</t>
  </si>
  <si>
    <t>075603000</t>
  </si>
  <si>
    <t>Jiná ochranná pásma</t>
  </si>
  <si>
    <t>1491705921</t>
  </si>
  <si>
    <t>respektování veškerých podzemních a nadzemních inženýrských sítí včetně TZB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</si>
</sst>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2</xdr:col>
      <xdr:colOff>198120</xdr:colOff>
      <xdr:row>22</xdr:row>
      <xdr:rowOff>22860</xdr:rowOff>
    </xdr:from>
    <xdr:to>
      <xdr:col>41</xdr:col>
      <xdr:colOff>22860</xdr:colOff>
      <xdr:row>23</xdr:row>
      <xdr:rowOff>38100</xdr:rowOff>
    </xdr:to>
    <xdr:sp macro="" textlink="">
      <xdr:nvSpPr>
        <xdr:cNvPr id="3" name="TextovéPole 2"/>
        <xdr:cNvSpPr txBox="1"/>
      </xdr:nvSpPr>
      <xdr:spPr>
        <a:xfrm>
          <a:off x="762000" y="4069080"/>
          <a:ext cx="920496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svoji cenu díla.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10" workbookViewId="0">
      <selection activeCell="E23" sqref="E23:AN23"/>
    </sheetView>
  </sheetViews>
  <sheetFormatPr defaultRowHeight="10.199999999999999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hidden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5" t="s">
        <v>14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20"/>
      <c r="BE5" s="232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36" t="s">
        <v>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20"/>
      <c r="BE6" s="23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3"/>
      <c r="BS8" s="17" t="s">
        <v>6</v>
      </c>
    </row>
    <row r="9" spans="1:74" s="1" customFormat="1" ht="14.4" customHeight="1">
      <c r="B9" s="20"/>
      <c r="AR9" s="20"/>
      <c r="BE9" s="23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3"/>
      <c r="BS10" s="17" t="s">
        <v>6</v>
      </c>
    </row>
    <row r="11" spans="1:74" s="1" customFormat="1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33"/>
      <c r="BS11" s="17" t="s">
        <v>6</v>
      </c>
    </row>
    <row r="12" spans="1:74" s="1" customFormat="1" ht="6.9" customHeight="1">
      <c r="B12" s="20"/>
      <c r="AR12" s="20"/>
      <c r="BE12" s="233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3"/>
      <c r="BS13" s="17" t="s">
        <v>6</v>
      </c>
    </row>
    <row r="14" spans="1:74" ht="13.2">
      <c r="B14" s="20"/>
      <c r="E14" s="237" t="s">
        <v>29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7" t="s">
        <v>27</v>
      </c>
      <c r="AN14" s="29" t="s">
        <v>29</v>
      </c>
      <c r="AR14" s="20"/>
      <c r="BE14" s="233"/>
      <c r="BS14" s="17" t="s">
        <v>6</v>
      </c>
    </row>
    <row r="15" spans="1:74" s="1" customFormat="1" ht="6.9" customHeight="1">
      <c r="B15" s="20"/>
      <c r="AR15" s="20"/>
      <c r="BE15" s="233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3"/>
      <c r="BS16" s="17" t="s">
        <v>3</v>
      </c>
    </row>
    <row r="17" spans="1:71" s="1" customFormat="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33"/>
      <c r="BS17" s="17" t="s">
        <v>32</v>
      </c>
    </row>
    <row r="18" spans="1:71" s="1" customFormat="1" ht="6.9" customHeight="1">
      <c r="B18" s="20"/>
      <c r="AR18" s="20"/>
      <c r="BE18" s="233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3"/>
      <c r="BS19" s="17" t="s">
        <v>6</v>
      </c>
    </row>
    <row r="20" spans="1:71" s="1" customFormat="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233"/>
      <c r="BS20" s="17" t="s">
        <v>32</v>
      </c>
    </row>
    <row r="21" spans="1:71" s="1" customFormat="1" ht="6.9" customHeight="1">
      <c r="B21" s="20"/>
      <c r="AR21" s="20"/>
      <c r="BE21" s="233"/>
    </row>
    <row r="22" spans="1:71" s="1" customFormat="1" ht="12" customHeight="1">
      <c r="B22" s="20"/>
      <c r="D22" s="27" t="s">
        <v>35</v>
      </c>
      <c r="AR22" s="20"/>
      <c r="BE22" s="233"/>
    </row>
    <row r="23" spans="1:71" s="1" customFormat="1" ht="115.8" customHeight="1">
      <c r="B23" s="20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0"/>
      <c r="BE23" s="233"/>
    </row>
    <row r="24" spans="1:71" s="1" customFormat="1" ht="6.9" customHeight="1">
      <c r="B24" s="20"/>
      <c r="AR24" s="20"/>
      <c r="BE24" s="233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3"/>
    </row>
    <row r="26" spans="1:71" s="2" customFormat="1" ht="25.95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0">
        <f>ROUND(AG94,2)</f>
        <v>0</v>
      </c>
      <c r="AL26" s="241"/>
      <c r="AM26" s="241"/>
      <c r="AN26" s="241"/>
      <c r="AO26" s="241"/>
      <c r="AP26" s="32"/>
      <c r="AQ26" s="32"/>
      <c r="AR26" s="33"/>
      <c r="BE26" s="233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3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2" t="s">
        <v>37</v>
      </c>
      <c r="M28" s="242"/>
      <c r="N28" s="242"/>
      <c r="O28" s="242"/>
      <c r="P28" s="242"/>
      <c r="Q28" s="32"/>
      <c r="R28" s="32"/>
      <c r="S28" s="32"/>
      <c r="T28" s="32"/>
      <c r="U28" s="32"/>
      <c r="V28" s="32"/>
      <c r="W28" s="242" t="s">
        <v>38</v>
      </c>
      <c r="X28" s="242"/>
      <c r="Y28" s="242"/>
      <c r="Z28" s="242"/>
      <c r="AA28" s="242"/>
      <c r="AB28" s="242"/>
      <c r="AC28" s="242"/>
      <c r="AD28" s="242"/>
      <c r="AE28" s="242"/>
      <c r="AF28" s="32"/>
      <c r="AG28" s="32"/>
      <c r="AH28" s="32"/>
      <c r="AI28" s="32"/>
      <c r="AJ28" s="32"/>
      <c r="AK28" s="242" t="s">
        <v>39</v>
      </c>
      <c r="AL28" s="242"/>
      <c r="AM28" s="242"/>
      <c r="AN28" s="242"/>
      <c r="AO28" s="242"/>
      <c r="AP28" s="32"/>
      <c r="AQ28" s="32"/>
      <c r="AR28" s="33"/>
      <c r="BE28" s="233"/>
    </row>
    <row r="29" spans="1:71" s="3" customFormat="1" ht="14.4" customHeight="1">
      <c r="B29" s="37"/>
      <c r="D29" s="27" t="s">
        <v>40</v>
      </c>
      <c r="F29" s="27" t="s">
        <v>41</v>
      </c>
      <c r="L29" s="227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7"/>
      <c r="BE29" s="234"/>
    </row>
    <row r="30" spans="1:71" s="3" customFormat="1" ht="14.4" customHeight="1">
      <c r="B30" s="37"/>
      <c r="F30" s="27" t="s">
        <v>42</v>
      </c>
      <c r="L30" s="227">
        <v>0.15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7"/>
      <c r="BE30" s="234"/>
    </row>
    <row r="31" spans="1:71" s="3" customFormat="1" ht="14.4" hidden="1" customHeight="1">
      <c r="B31" s="37"/>
      <c r="F31" s="27" t="s">
        <v>43</v>
      </c>
      <c r="L31" s="227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7"/>
      <c r="BE31" s="234"/>
    </row>
    <row r="32" spans="1:71" s="3" customFormat="1" ht="14.4" hidden="1" customHeight="1">
      <c r="B32" s="37"/>
      <c r="F32" s="27" t="s">
        <v>44</v>
      </c>
      <c r="L32" s="227">
        <v>0.15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7"/>
      <c r="BE32" s="234"/>
    </row>
    <row r="33" spans="1:57" s="3" customFormat="1" ht="14.4" hidden="1" customHeight="1">
      <c r="B33" s="37"/>
      <c r="F33" s="27" t="s">
        <v>45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7"/>
      <c r="BE33" s="234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3"/>
    </row>
    <row r="35" spans="1:57" s="2" customFormat="1" ht="25.95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8" t="s">
        <v>48</v>
      </c>
      <c r="Y35" s="229"/>
      <c r="Z35" s="229"/>
      <c r="AA35" s="229"/>
      <c r="AB35" s="229"/>
      <c r="AC35" s="40"/>
      <c r="AD35" s="40"/>
      <c r="AE35" s="40"/>
      <c r="AF35" s="40"/>
      <c r="AG35" s="40"/>
      <c r="AH35" s="40"/>
      <c r="AI35" s="40"/>
      <c r="AJ35" s="40"/>
      <c r="AK35" s="230">
        <f>SUM(AK26:AK33)</f>
        <v>0</v>
      </c>
      <c r="AL35" s="229"/>
      <c r="AM35" s="229"/>
      <c r="AN35" s="229"/>
      <c r="AO35" s="231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056/04/07/2021</v>
      </c>
      <c r="AR84" s="51"/>
    </row>
    <row r="85" spans="1:91" s="5" customFormat="1" ht="36.9" customHeight="1">
      <c r="B85" s="52"/>
      <c r="C85" s="53" t="s">
        <v>16</v>
      </c>
      <c r="L85" s="216" t="str">
        <f>K6</f>
        <v>ZŠ Chomutov Na Příkopech 895, oprava střechy ČÁST A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Chomutov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8" t="str">
        <f>IF(AN8= "","",AN8)</f>
        <v>5. 7. 2021</v>
      </c>
      <c r="AN87" s="218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Chomutov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19" t="str">
        <f>IF(E17="","",E17)</f>
        <v>Ing. Karel Greiner</v>
      </c>
      <c r="AN89" s="220"/>
      <c r="AO89" s="220"/>
      <c r="AP89" s="220"/>
      <c r="AQ89" s="32"/>
      <c r="AR89" s="33"/>
      <c r="AS89" s="221" t="s">
        <v>56</v>
      </c>
      <c r="AT89" s="22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19" t="str">
        <f>IF(E20="","",E20)</f>
        <v>Pavel Šouta</v>
      </c>
      <c r="AN90" s="220"/>
      <c r="AO90" s="220"/>
      <c r="AP90" s="220"/>
      <c r="AQ90" s="32"/>
      <c r="AR90" s="33"/>
      <c r="AS90" s="223"/>
      <c r="AT90" s="22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3"/>
      <c r="AT91" s="22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9" t="s">
        <v>57</v>
      </c>
      <c r="D92" s="210"/>
      <c r="E92" s="210"/>
      <c r="F92" s="210"/>
      <c r="G92" s="210"/>
      <c r="H92" s="60"/>
      <c r="I92" s="211" t="s">
        <v>58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59</v>
      </c>
      <c r="AH92" s="210"/>
      <c r="AI92" s="210"/>
      <c r="AJ92" s="210"/>
      <c r="AK92" s="210"/>
      <c r="AL92" s="210"/>
      <c r="AM92" s="210"/>
      <c r="AN92" s="211" t="s">
        <v>60</v>
      </c>
      <c r="AO92" s="210"/>
      <c r="AP92" s="213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4">
        <f>ROUND(SUM(AG95:AG97),2)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4.4" customHeight="1">
      <c r="A95" s="79" t="s">
        <v>80</v>
      </c>
      <c r="B95" s="80"/>
      <c r="C95" s="81"/>
      <c r="D95" s="208" t="s">
        <v>81</v>
      </c>
      <c r="E95" s="208"/>
      <c r="F95" s="208"/>
      <c r="G95" s="208"/>
      <c r="H95" s="208"/>
      <c r="I95" s="82"/>
      <c r="J95" s="208" t="s">
        <v>82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'SO 01 - Bourací práce a o...'!J30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83" t="s">
        <v>83</v>
      </c>
      <c r="AR95" s="80"/>
      <c r="AS95" s="84">
        <v>0</v>
      </c>
      <c r="AT95" s="85">
        <f>ROUND(SUM(AV95:AW95),2)</f>
        <v>0</v>
      </c>
      <c r="AU95" s="86">
        <f>'SO 01 - Bourací práce a o...'!P133</f>
        <v>0</v>
      </c>
      <c r="AV95" s="85">
        <f>'SO 01 - Bourací práce a o...'!J33</f>
        <v>0</v>
      </c>
      <c r="AW95" s="85">
        <f>'SO 01 - Bourací práce a o...'!J34</f>
        <v>0</v>
      </c>
      <c r="AX95" s="85">
        <f>'SO 01 - Bourací práce a o...'!J35</f>
        <v>0</v>
      </c>
      <c r="AY95" s="85">
        <f>'SO 01 - Bourací práce a o...'!J36</f>
        <v>0</v>
      </c>
      <c r="AZ95" s="85">
        <f>'SO 01 - Bourací práce a o...'!F33</f>
        <v>0</v>
      </c>
      <c r="BA95" s="85">
        <f>'SO 01 - Bourací práce a o...'!F34</f>
        <v>0</v>
      </c>
      <c r="BB95" s="85">
        <f>'SO 01 - Bourací práce a o...'!F35</f>
        <v>0</v>
      </c>
      <c r="BC95" s="85">
        <f>'SO 01 - Bourací práce a o...'!F36</f>
        <v>0</v>
      </c>
      <c r="BD95" s="87">
        <f>'SO 01 - Bourací práce a o...'!F37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4.4" customHeight="1">
      <c r="A96" s="79" t="s">
        <v>80</v>
      </c>
      <c r="B96" s="80"/>
      <c r="C96" s="81"/>
      <c r="D96" s="208" t="s">
        <v>87</v>
      </c>
      <c r="E96" s="208"/>
      <c r="F96" s="208"/>
      <c r="G96" s="208"/>
      <c r="H96" s="208"/>
      <c r="I96" s="82"/>
      <c r="J96" s="208" t="s">
        <v>88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02 - Stavební práce'!J30</f>
        <v>0</v>
      </c>
      <c r="AH96" s="207"/>
      <c r="AI96" s="207"/>
      <c r="AJ96" s="207"/>
      <c r="AK96" s="207"/>
      <c r="AL96" s="207"/>
      <c r="AM96" s="207"/>
      <c r="AN96" s="206">
        <f>SUM(AG96,AT96)</f>
        <v>0</v>
      </c>
      <c r="AO96" s="207"/>
      <c r="AP96" s="207"/>
      <c r="AQ96" s="83" t="s">
        <v>83</v>
      </c>
      <c r="AR96" s="80"/>
      <c r="AS96" s="84">
        <v>0</v>
      </c>
      <c r="AT96" s="85">
        <f>ROUND(SUM(AV96:AW96),2)</f>
        <v>0</v>
      </c>
      <c r="AU96" s="86">
        <f>'SO 02 - Stavební práce'!P125</f>
        <v>0</v>
      </c>
      <c r="AV96" s="85">
        <f>'SO 02 - Stavební práce'!J33</f>
        <v>0</v>
      </c>
      <c r="AW96" s="85">
        <f>'SO 02 - Stavební práce'!J34</f>
        <v>0</v>
      </c>
      <c r="AX96" s="85">
        <f>'SO 02 - Stavební práce'!J35</f>
        <v>0</v>
      </c>
      <c r="AY96" s="85">
        <f>'SO 02 - Stavební práce'!J36</f>
        <v>0</v>
      </c>
      <c r="AZ96" s="85">
        <f>'SO 02 - Stavební práce'!F33</f>
        <v>0</v>
      </c>
      <c r="BA96" s="85">
        <f>'SO 02 - Stavební práce'!F34</f>
        <v>0</v>
      </c>
      <c r="BB96" s="85">
        <f>'SO 02 - Stavební práce'!F35</f>
        <v>0</v>
      </c>
      <c r="BC96" s="85">
        <f>'SO 02 - Stavební práce'!F36</f>
        <v>0</v>
      </c>
      <c r="BD96" s="87">
        <f>'SO 02 - Stavební práce'!F37</f>
        <v>0</v>
      </c>
      <c r="BT96" s="88" t="s">
        <v>84</v>
      </c>
      <c r="BV96" s="88" t="s">
        <v>78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1" s="7" customFormat="1" ht="14.4" customHeight="1">
      <c r="A97" s="79" t="s">
        <v>80</v>
      </c>
      <c r="B97" s="80"/>
      <c r="C97" s="81"/>
      <c r="D97" s="208" t="s">
        <v>90</v>
      </c>
      <c r="E97" s="208"/>
      <c r="F97" s="208"/>
      <c r="G97" s="208"/>
      <c r="H97" s="208"/>
      <c r="I97" s="82"/>
      <c r="J97" s="208" t="s">
        <v>91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'VON - Vedlejší a ostatní ...'!J30</f>
        <v>0</v>
      </c>
      <c r="AH97" s="207"/>
      <c r="AI97" s="207"/>
      <c r="AJ97" s="207"/>
      <c r="AK97" s="207"/>
      <c r="AL97" s="207"/>
      <c r="AM97" s="207"/>
      <c r="AN97" s="206">
        <f>SUM(AG97,AT97)</f>
        <v>0</v>
      </c>
      <c r="AO97" s="207"/>
      <c r="AP97" s="207"/>
      <c r="AQ97" s="83" t="s">
        <v>83</v>
      </c>
      <c r="AR97" s="80"/>
      <c r="AS97" s="89">
        <v>0</v>
      </c>
      <c r="AT97" s="90">
        <f>ROUND(SUM(AV97:AW97),2)</f>
        <v>0</v>
      </c>
      <c r="AU97" s="91">
        <f>'VON - Vedlejší a ostatní ...'!P122</f>
        <v>0</v>
      </c>
      <c r="AV97" s="90">
        <f>'VON - Vedlejší a ostatní ...'!J33</f>
        <v>0</v>
      </c>
      <c r="AW97" s="90">
        <f>'VON - Vedlejší a ostatní ...'!J34</f>
        <v>0</v>
      </c>
      <c r="AX97" s="90">
        <f>'VON - Vedlejší a ostatní ...'!J35</f>
        <v>0</v>
      </c>
      <c r="AY97" s="90">
        <f>'VON - Vedlejší a ostatní ...'!J36</f>
        <v>0</v>
      </c>
      <c r="AZ97" s="90">
        <f>'VON - Vedlejší a ostatní ...'!F33</f>
        <v>0</v>
      </c>
      <c r="BA97" s="90">
        <f>'VON - Vedlejší a ostatní ...'!F34</f>
        <v>0</v>
      </c>
      <c r="BB97" s="90">
        <f>'VON - Vedlejší a ostatní ...'!F35</f>
        <v>0</v>
      </c>
      <c r="BC97" s="90">
        <f>'VON - Vedlejší a ostatní ...'!F36</f>
        <v>0</v>
      </c>
      <c r="BD97" s="92">
        <f>'VON - Vedlejší a ostatní ...'!F37</f>
        <v>0</v>
      </c>
      <c r="BT97" s="88" t="s">
        <v>84</v>
      </c>
      <c r="BV97" s="88" t="s">
        <v>78</v>
      </c>
      <c r="BW97" s="88" t="s">
        <v>92</v>
      </c>
      <c r="BX97" s="88" t="s">
        <v>4</v>
      </c>
      <c r="CL97" s="88" t="s">
        <v>1</v>
      </c>
      <c r="CM97" s="88" t="s">
        <v>86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Bourací práce a o...'!C2" display="/"/>
    <hyperlink ref="A96" location="'SO 02 - Stavební práce'!C2" display="/"/>
    <hyperlink ref="A97" location="'VON - Vedlejší a ostatní ...'!C2" display="/"/>
  </hyperlinks>
  <printOptions horizontalCentered="1"/>
  <pageMargins left="0.39370078740157483" right="0.39370078740157483" top="0.39370078740157483" bottom="0.39370078740157483" header="0" footer="0"/>
  <pageSetup paperSize="9" scale="97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4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93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" customHeight="1">
      <c r="B7" s="20"/>
      <c r="E7" s="244" t="str">
        <f>'Rekapitulace stavby'!K6</f>
        <v>ZŠ Chomutov Na Příkopech 895, oprava střechy ČÁST A</v>
      </c>
      <c r="F7" s="245"/>
      <c r="G7" s="245"/>
      <c r="H7" s="245"/>
      <c r="L7" s="20"/>
    </row>
    <row r="8" spans="1:46" s="2" customFormat="1" ht="12" customHeight="1">
      <c r="A8" s="32"/>
      <c r="B8" s="33"/>
      <c r="C8" s="32"/>
      <c r="D8" s="27" t="s">
        <v>94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6" t="s">
        <v>95</v>
      </c>
      <c r="F9" s="243"/>
      <c r="G9" s="243"/>
      <c r="H9" s="24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5. 7. 2021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6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4"/>
      <c r="B27" s="95"/>
      <c r="C27" s="94"/>
      <c r="D27" s="94"/>
      <c r="E27" s="239" t="s">
        <v>1</v>
      </c>
      <c r="F27" s="239"/>
      <c r="G27" s="239"/>
      <c r="H27" s="23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40</v>
      </c>
      <c r="E33" s="27" t="s">
        <v>41</v>
      </c>
      <c r="F33" s="99">
        <f>ROUND((SUM(BE133:BE463)),  2)</f>
        <v>0</v>
      </c>
      <c r="G33" s="32"/>
      <c r="H33" s="32"/>
      <c r="I33" s="100">
        <v>0.21</v>
      </c>
      <c r="J33" s="99">
        <f>ROUND(((SUM(BE133:BE463))*I33),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42</v>
      </c>
      <c r="F34" s="99">
        <f>ROUND((SUM(BF133:BF463)),  2)</f>
        <v>0</v>
      </c>
      <c r="G34" s="32"/>
      <c r="H34" s="32"/>
      <c r="I34" s="100">
        <v>0.15</v>
      </c>
      <c r="J34" s="99">
        <f>ROUND(((SUM(BF133:BF463))*I34),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43</v>
      </c>
      <c r="F35" s="99">
        <f>ROUND((SUM(BG133:BG463)),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44</v>
      </c>
      <c r="F36" s="99">
        <f>ROUND((SUM(BH133:BH463)),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99">
        <f>ROUND((SUM(BI133:BI463)),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2"/>
      <c r="D85" s="32"/>
      <c r="E85" s="244" t="str">
        <f>E7</f>
        <v>ZŠ Chomutov Na Příkopech 895, oprava střechy ČÁST A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6" t="str">
        <f>E9</f>
        <v>SO 01 - Bourací práce a opravy</v>
      </c>
      <c r="F87" s="243"/>
      <c r="G87" s="243"/>
      <c r="H87" s="24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27" t="s">
        <v>22</v>
      </c>
      <c r="J89" s="55" t="str">
        <f>IF(J12="","",J12)</f>
        <v>5. 7. 2021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27" t="s">
        <v>30</v>
      </c>
      <c r="J91" s="30" t="str">
        <f>E21</f>
        <v>Ing. Karel Greiner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97</v>
      </c>
      <c r="D94" s="101"/>
      <c r="E94" s="101"/>
      <c r="F94" s="101"/>
      <c r="G94" s="101"/>
      <c r="H94" s="101"/>
      <c r="I94" s="101"/>
      <c r="J94" s="110" t="s">
        <v>98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99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100</v>
      </c>
    </row>
    <row r="97" spans="2:12" s="9" customFormat="1" ht="24.9" customHeight="1">
      <c r="B97" s="112"/>
      <c r="D97" s="113" t="s">
        <v>101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95" customHeight="1">
      <c r="B98" s="116"/>
      <c r="D98" s="117" t="s">
        <v>102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95" customHeight="1">
      <c r="B99" s="116"/>
      <c r="D99" s="117" t="s">
        <v>103</v>
      </c>
      <c r="E99" s="118"/>
      <c r="F99" s="118"/>
      <c r="G99" s="118"/>
      <c r="H99" s="118"/>
      <c r="I99" s="118"/>
      <c r="J99" s="119">
        <f>J140</f>
        <v>0</v>
      </c>
      <c r="L99" s="116"/>
    </row>
    <row r="100" spans="2:12" s="10" customFormat="1" ht="19.95" customHeight="1">
      <c r="B100" s="116"/>
      <c r="D100" s="117" t="s">
        <v>104</v>
      </c>
      <c r="E100" s="118"/>
      <c r="F100" s="118"/>
      <c r="G100" s="118"/>
      <c r="H100" s="118"/>
      <c r="I100" s="118"/>
      <c r="J100" s="119">
        <f>J152</f>
        <v>0</v>
      </c>
      <c r="L100" s="116"/>
    </row>
    <row r="101" spans="2:12" s="10" customFormat="1" ht="19.95" customHeight="1">
      <c r="B101" s="116"/>
      <c r="D101" s="117" t="s">
        <v>105</v>
      </c>
      <c r="E101" s="118"/>
      <c r="F101" s="118"/>
      <c r="G101" s="118"/>
      <c r="H101" s="118"/>
      <c r="I101" s="118"/>
      <c r="J101" s="119">
        <f>J253</f>
        <v>0</v>
      </c>
      <c r="L101" s="116"/>
    </row>
    <row r="102" spans="2:12" s="10" customFormat="1" ht="19.95" customHeight="1">
      <c r="B102" s="116"/>
      <c r="D102" s="117" t="s">
        <v>106</v>
      </c>
      <c r="E102" s="118"/>
      <c r="F102" s="118"/>
      <c r="G102" s="118"/>
      <c r="H102" s="118"/>
      <c r="I102" s="118"/>
      <c r="J102" s="119">
        <f>J267</f>
        <v>0</v>
      </c>
      <c r="L102" s="116"/>
    </row>
    <row r="103" spans="2:12" s="9" customFormat="1" ht="24.9" customHeight="1">
      <c r="B103" s="112"/>
      <c r="D103" s="113" t="s">
        <v>107</v>
      </c>
      <c r="E103" s="114"/>
      <c r="F103" s="114"/>
      <c r="G103" s="114"/>
      <c r="H103" s="114"/>
      <c r="I103" s="114"/>
      <c r="J103" s="115">
        <f>J269</f>
        <v>0</v>
      </c>
      <c r="L103" s="112"/>
    </row>
    <row r="104" spans="2:12" s="10" customFormat="1" ht="19.95" customHeight="1">
      <c r="B104" s="116"/>
      <c r="D104" s="117" t="s">
        <v>108</v>
      </c>
      <c r="E104" s="118"/>
      <c r="F104" s="118"/>
      <c r="G104" s="118"/>
      <c r="H104" s="118"/>
      <c r="I104" s="118"/>
      <c r="J104" s="119">
        <f>J270</f>
        <v>0</v>
      </c>
      <c r="L104" s="116"/>
    </row>
    <row r="105" spans="2:12" s="10" customFormat="1" ht="19.95" customHeight="1">
      <c r="B105" s="116"/>
      <c r="D105" s="117" t="s">
        <v>109</v>
      </c>
      <c r="E105" s="118"/>
      <c r="F105" s="118"/>
      <c r="G105" s="118"/>
      <c r="H105" s="118"/>
      <c r="I105" s="118"/>
      <c r="J105" s="119">
        <f>J275</f>
        <v>0</v>
      </c>
      <c r="L105" s="116"/>
    </row>
    <row r="106" spans="2:12" s="10" customFormat="1" ht="19.95" customHeight="1">
      <c r="B106" s="116"/>
      <c r="D106" s="117" t="s">
        <v>110</v>
      </c>
      <c r="E106" s="118"/>
      <c r="F106" s="118"/>
      <c r="G106" s="118"/>
      <c r="H106" s="118"/>
      <c r="I106" s="118"/>
      <c r="J106" s="119">
        <f>J325</f>
        <v>0</v>
      </c>
      <c r="L106" s="116"/>
    </row>
    <row r="107" spans="2:12" s="10" customFormat="1" ht="19.95" customHeight="1">
      <c r="B107" s="116"/>
      <c r="D107" s="117" t="s">
        <v>111</v>
      </c>
      <c r="E107" s="118"/>
      <c r="F107" s="118"/>
      <c r="G107" s="118"/>
      <c r="H107" s="118"/>
      <c r="I107" s="118"/>
      <c r="J107" s="119">
        <f>J368</f>
        <v>0</v>
      </c>
      <c r="L107" s="116"/>
    </row>
    <row r="108" spans="2:12" s="10" customFormat="1" ht="19.95" customHeight="1">
      <c r="B108" s="116"/>
      <c r="D108" s="117" t="s">
        <v>112</v>
      </c>
      <c r="E108" s="118"/>
      <c r="F108" s="118"/>
      <c r="G108" s="118"/>
      <c r="H108" s="118"/>
      <c r="I108" s="118"/>
      <c r="J108" s="119">
        <f>J372</f>
        <v>0</v>
      </c>
      <c r="L108" s="116"/>
    </row>
    <row r="109" spans="2:12" s="10" customFormat="1" ht="19.95" customHeight="1">
      <c r="B109" s="116"/>
      <c r="D109" s="117" t="s">
        <v>113</v>
      </c>
      <c r="E109" s="118"/>
      <c r="F109" s="118"/>
      <c r="G109" s="118"/>
      <c r="H109" s="118"/>
      <c r="I109" s="118"/>
      <c r="J109" s="119">
        <f>J386</f>
        <v>0</v>
      </c>
      <c r="L109" s="116"/>
    </row>
    <row r="110" spans="2:12" s="9" customFormat="1" ht="24.9" customHeight="1">
      <c r="B110" s="112"/>
      <c r="D110" s="113" t="s">
        <v>114</v>
      </c>
      <c r="E110" s="114"/>
      <c r="F110" s="114"/>
      <c r="G110" s="114"/>
      <c r="H110" s="114"/>
      <c r="I110" s="114"/>
      <c r="J110" s="115">
        <f>J426</f>
        <v>0</v>
      </c>
      <c r="L110" s="112"/>
    </row>
    <row r="111" spans="2:12" s="10" customFormat="1" ht="19.95" customHeight="1">
      <c r="B111" s="116"/>
      <c r="D111" s="117" t="s">
        <v>115</v>
      </c>
      <c r="E111" s="118"/>
      <c r="F111" s="118"/>
      <c r="G111" s="118"/>
      <c r="H111" s="118"/>
      <c r="I111" s="118"/>
      <c r="J111" s="119">
        <f>J427</f>
        <v>0</v>
      </c>
      <c r="L111" s="116"/>
    </row>
    <row r="112" spans="2:12" s="10" customFormat="1" ht="19.95" customHeight="1">
      <c r="B112" s="116"/>
      <c r="D112" s="117" t="s">
        <v>116</v>
      </c>
      <c r="E112" s="118"/>
      <c r="F112" s="118"/>
      <c r="G112" s="118"/>
      <c r="H112" s="118"/>
      <c r="I112" s="118"/>
      <c r="J112" s="119">
        <f>J440</f>
        <v>0</v>
      </c>
      <c r="L112" s="116"/>
    </row>
    <row r="113" spans="1:31" s="9" customFormat="1" ht="24.9" customHeight="1">
      <c r="B113" s="112"/>
      <c r="D113" s="113" t="s">
        <v>117</v>
      </c>
      <c r="E113" s="114"/>
      <c r="F113" s="114"/>
      <c r="G113" s="114"/>
      <c r="H113" s="114"/>
      <c r="I113" s="114"/>
      <c r="J113" s="115">
        <f>J455</f>
        <v>0</v>
      </c>
      <c r="L113" s="112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" customHeight="1">
      <c r="A120" s="32"/>
      <c r="B120" s="33"/>
      <c r="C120" s="21" t="s">
        <v>118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" customHeight="1">
      <c r="A123" s="32"/>
      <c r="B123" s="33"/>
      <c r="C123" s="32"/>
      <c r="D123" s="32"/>
      <c r="E123" s="244" t="str">
        <f>E7</f>
        <v>ZŠ Chomutov Na Příkopech 895, oprava střechy ČÁST A</v>
      </c>
      <c r="F123" s="245"/>
      <c r="G123" s="245"/>
      <c r="H123" s="245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94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6" customHeight="1">
      <c r="A125" s="32"/>
      <c r="B125" s="33"/>
      <c r="C125" s="32"/>
      <c r="D125" s="32"/>
      <c r="E125" s="216" t="str">
        <f>E9</f>
        <v>SO 01 - Bourací práce a opravy</v>
      </c>
      <c r="F125" s="243"/>
      <c r="G125" s="243"/>
      <c r="H125" s="243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>Chomutov</v>
      </c>
      <c r="G127" s="32"/>
      <c r="H127" s="32"/>
      <c r="I127" s="27" t="s">
        <v>22</v>
      </c>
      <c r="J127" s="55" t="str">
        <f>IF(J12="","",J12)</f>
        <v>5. 7. 2021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Chomutov</v>
      </c>
      <c r="G129" s="32"/>
      <c r="H129" s="32"/>
      <c r="I129" s="27" t="s">
        <v>30</v>
      </c>
      <c r="J129" s="30" t="str">
        <f>E21</f>
        <v>Ing. Karel Greiner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6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33</v>
      </c>
      <c r="J130" s="30" t="str">
        <f>E24</f>
        <v>Pavel Šouta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119</v>
      </c>
      <c r="D132" s="123" t="s">
        <v>61</v>
      </c>
      <c r="E132" s="123" t="s">
        <v>57</v>
      </c>
      <c r="F132" s="123" t="s">
        <v>58</v>
      </c>
      <c r="G132" s="123" t="s">
        <v>120</v>
      </c>
      <c r="H132" s="123" t="s">
        <v>121</v>
      </c>
      <c r="I132" s="123" t="s">
        <v>122</v>
      </c>
      <c r="J132" s="123" t="s">
        <v>98</v>
      </c>
      <c r="K132" s="124" t="s">
        <v>123</v>
      </c>
      <c r="L132" s="125"/>
      <c r="M132" s="62" t="s">
        <v>1</v>
      </c>
      <c r="N132" s="63" t="s">
        <v>40</v>
      </c>
      <c r="O132" s="63" t="s">
        <v>124</v>
      </c>
      <c r="P132" s="63" t="s">
        <v>125</v>
      </c>
      <c r="Q132" s="63" t="s">
        <v>126</v>
      </c>
      <c r="R132" s="63" t="s">
        <v>127</v>
      </c>
      <c r="S132" s="63" t="s">
        <v>128</v>
      </c>
      <c r="T132" s="64" t="s">
        <v>129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8" customHeight="1">
      <c r="A133" s="32"/>
      <c r="B133" s="33"/>
      <c r="C133" s="69" t="s">
        <v>130</v>
      </c>
      <c r="D133" s="32"/>
      <c r="E133" s="32"/>
      <c r="F133" s="32"/>
      <c r="G133" s="32"/>
      <c r="H133" s="32"/>
      <c r="I133" s="32"/>
      <c r="J133" s="126">
        <f>BK133</f>
        <v>0</v>
      </c>
      <c r="K133" s="32"/>
      <c r="L133" s="33"/>
      <c r="M133" s="65"/>
      <c r="N133" s="56"/>
      <c r="O133" s="66"/>
      <c r="P133" s="127">
        <f>P134+P269+P426+P455</f>
        <v>0</v>
      </c>
      <c r="Q133" s="66"/>
      <c r="R133" s="127">
        <f>R134+R269+R426+R455</f>
        <v>8.1417052500000011</v>
      </c>
      <c r="S133" s="66"/>
      <c r="T133" s="128">
        <f>T134+T269+T426+T455</f>
        <v>20.782220000000002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75</v>
      </c>
      <c r="AU133" s="17" t="s">
        <v>100</v>
      </c>
      <c r="BK133" s="129">
        <f>BK134+BK269+BK426+BK455</f>
        <v>0</v>
      </c>
    </row>
    <row r="134" spans="1:65" s="12" customFormat="1" ht="25.95" customHeight="1">
      <c r="B134" s="130"/>
      <c r="D134" s="131" t="s">
        <v>75</v>
      </c>
      <c r="E134" s="132" t="s">
        <v>131</v>
      </c>
      <c r="F134" s="132" t="s">
        <v>132</v>
      </c>
      <c r="I134" s="133"/>
      <c r="J134" s="134">
        <f>BK134</f>
        <v>0</v>
      </c>
      <c r="L134" s="130"/>
      <c r="M134" s="135"/>
      <c r="N134" s="136"/>
      <c r="O134" s="136"/>
      <c r="P134" s="137">
        <f>P135+P140+P152+P253+P267</f>
        <v>0</v>
      </c>
      <c r="Q134" s="136"/>
      <c r="R134" s="137">
        <f>R135+R140+R152+R253+R267</f>
        <v>4.8848042500000002</v>
      </c>
      <c r="S134" s="136"/>
      <c r="T134" s="138">
        <f>T135+T140+T152+T253+T267</f>
        <v>10.3551</v>
      </c>
      <c r="AR134" s="131" t="s">
        <v>84</v>
      </c>
      <c r="AT134" s="139" t="s">
        <v>75</v>
      </c>
      <c r="AU134" s="139" t="s">
        <v>76</v>
      </c>
      <c r="AY134" s="131" t="s">
        <v>133</v>
      </c>
      <c r="BK134" s="140">
        <f>BK135+BK140+BK152+BK253+BK267</f>
        <v>0</v>
      </c>
    </row>
    <row r="135" spans="1:65" s="12" customFormat="1" ht="22.8" customHeight="1">
      <c r="B135" s="130"/>
      <c r="D135" s="131" t="s">
        <v>75</v>
      </c>
      <c r="E135" s="141" t="s">
        <v>134</v>
      </c>
      <c r="F135" s="141" t="s">
        <v>135</v>
      </c>
      <c r="I135" s="133"/>
      <c r="J135" s="142">
        <f>BK135</f>
        <v>0</v>
      </c>
      <c r="L135" s="130"/>
      <c r="M135" s="135"/>
      <c r="N135" s="136"/>
      <c r="O135" s="136"/>
      <c r="P135" s="137">
        <f>SUM(P136:P139)</f>
        <v>0</v>
      </c>
      <c r="Q135" s="136"/>
      <c r="R135" s="137">
        <f>SUM(R136:R139)</f>
        <v>2.8052999999999999</v>
      </c>
      <c r="S135" s="136"/>
      <c r="T135" s="138">
        <f>SUM(T136:T139)</f>
        <v>0</v>
      </c>
      <c r="AR135" s="131" t="s">
        <v>84</v>
      </c>
      <c r="AT135" s="139" t="s">
        <v>75</v>
      </c>
      <c r="AU135" s="139" t="s">
        <v>84</v>
      </c>
      <c r="AY135" s="131" t="s">
        <v>133</v>
      </c>
      <c r="BK135" s="140">
        <f>SUM(BK136:BK139)</f>
        <v>0</v>
      </c>
    </row>
    <row r="136" spans="1:65" s="2" customFormat="1" ht="19.8" customHeight="1">
      <c r="A136" s="32"/>
      <c r="B136" s="143"/>
      <c r="C136" s="144" t="s">
        <v>84</v>
      </c>
      <c r="D136" s="144" t="s">
        <v>136</v>
      </c>
      <c r="E136" s="145" t="s">
        <v>137</v>
      </c>
      <c r="F136" s="146" t="s">
        <v>138</v>
      </c>
      <c r="G136" s="147" t="s">
        <v>139</v>
      </c>
      <c r="H136" s="148">
        <v>1.5</v>
      </c>
      <c r="I136" s="149"/>
      <c r="J136" s="150">
        <f>ROUND(I136*H136,2)</f>
        <v>0</v>
      </c>
      <c r="K136" s="146" t="s">
        <v>140</v>
      </c>
      <c r="L136" s="33"/>
      <c r="M136" s="151" t="s">
        <v>1</v>
      </c>
      <c r="N136" s="152" t="s">
        <v>41</v>
      </c>
      <c r="O136" s="58"/>
      <c r="P136" s="153">
        <f>O136*H136</f>
        <v>0</v>
      </c>
      <c r="Q136" s="153">
        <v>1.8702000000000001</v>
      </c>
      <c r="R136" s="153">
        <f>Q136*H136</f>
        <v>2.8052999999999999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141</v>
      </c>
      <c r="AT136" s="155" t="s">
        <v>136</v>
      </c>
      <c r="AU136" s="155" t="s">
        <v>86</v>
      </c>
      <c r="AY136" s="17" t="s">
        <v>133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84</v>
      </c>
      <c r="BK136" s="156">
        <f>ROUND(I136*H136,2)</f>
        <v>0</v>
      </c>
      <c r="BL136" s="17" t="s">
        <v>141</v>
      </c>
      <c r="BM136" s="155" t="s">
        <v>142</v>
      </c>
    </row>
    <row r="137" spans="1:65" s="13" customFormat="1">
      <c r="B137" s="157"/>
      <c r="D137" s="158" t="s">
        <v>143</v>
      </c>
      <c r="E137" s="159" t="s">
        <v>1</v>
      </c>
      <c r="F137" s="160" t="s">
        <v>144</v>
      </c>
      <c r="H137" s="161">
        <v>1.5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143</v>
      </c>
      <c r="AU137" s="159" t="s">
        <v>86</v>
      </c>
      <c r="AV137" s="13" t="s">
        <v>86</v>
      </c>
      <c r="AW137" s="13" t="s">
        <v>32</v>
      </c>
      <c r="AX137" s="13" t="s">
        <v>76</v>
      </c>
      <c r="AY137" s="159" t="s">
        <v>133</v>
      </c>
    </row>
    <row r="138" spans="1:65" s="14" customFormat="1">
      <c r="B138" s="166"/>
      <c r="D138" s="158" t="s">
        <v>143</v>
      </c>
      <c r="E138" s="167" t="s">
        <v>1</v>
      </c>
      <c r="F138" s="168" t="s">
        <v>145</v>
      </c>
      <c r="H138" s="169">
        <v>1.5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143</v>
      </c>
      <c r="AU138" s="167" t="s">
        <v>86</v>
      </c>
      <c r="AV138" s="14" t="s">
        <v>141</v>
      </c>
      <c r="AW138" s="14" t="s">
        <v>32</v>
      </c>
      <c r="AX138" s="14" t="s">
        <v>84</v>
      </c>
      <c r="AY138" s="167" t="s">
        <v>133</v>
      </c>
    </row>
    <row r="139" spans="1:65" s="15" customFormat="1">
      <c r="B139" s="174"/>
      <c r="D139" s="158" t="s">
        <v>143</v>
      </c>
      <c r="E139" s="175" t="s">
        <v>1</v>
      </c>
      <c r="F139" s="176" t="s">
        <v>146</v>
      </c>
      <c r="H139" s="175" t="s">
        <v>1</v>
      </c>
      <c r="I139" s="177"/>
      <c r="L139" s="174"/>
      <c r="M139" s="178"/>
      <c r="N139" s="179"/>
      <c r="O139" s="179"/>
      <c r="P139" s="179"/>
      <c r="Q139" s="179"/>
      <c r="R139" s="179"/>
      <c r="S139" s="179"/>
      <c r="T139" s="180"/>
      <c r="AT139" s="175" t="s">
        <v>143</v>
      </c>
      <c r="AU139" s="175" t="s">
        <v>86</v>
      </c>
      <c r="AV139" s="15" t="s">
        <v>84</v>
      </c>
      <c r="AW139" s="15" t="s">
        <v>32</v>
      </c>
      <c r="AX139" s="15" t="s">
        <v>76</v>
      </c>
      <c r="AY139" s="175" t="s">
        <v>133</v>
      </c>
    </row>
    <row r="140" spans="1:65" s="12" customFormat="1" ht="22.8" customHeight="1">
      <c r="B140" s="130"/>
      <c r="D140" s="131" t="s">
        <v>75</v>
      </c>
      <c r="E140" s="141" t="s">
        <v>147</v>
      </c>
      <c r="F140" s="141" t="s">
        <v>148</v>
      </c>
      <c r="I140" s="133"/>
      <c r="J140" s="142">
        <f>BK140</f>
        <v>0</v>
      </c>
      <c r="L140" s="130"/>
      <c r="M140" s="135"/>
      <c r="N140" s="136"/>
      <c r="O140" s="136"/>
      <c r="P140" s="137">
        <f>SUM(P141:P151)</f>
        <v>0</v>
      </c>
      <c r="Q140" s="136"/>
      <c r="R140" s="137">
        <f>SUM(R141:R151)</f>
        <v>1.681</v>
      </c>
      <c r="S140" s="136"/>
      <c r="T140" s="138">
        <f>SUM(T141:T151)</f>
        <v>0</v>
      </c>
      <c r="AR140" s="131" t="s">
        <v>84</v>
      </c>
      <c r="AT140" s="139" t="s">
        <v>75</v>
      </c>
      <c r="AU140" s="139" t="s">
        <v>84</v>
      </c>
      <c r="AY140" s="131" t="s">
        <v>133</v>
      </c>
      <c r="BK140" s="140">
        <f>SUM(BK141:BK151)</f>
        <v>0</v>
      </c>
    </row>
    <row r="141" spans="1:65" s="2" customFormat="1" ht="14.4" customHeight="1">
      <c r="A141" s="32"/>
      <c r="B141" s="143"/>
      <c r="C141" s="144" t="s">
        <v>86</v>
      </c>
      <c r="D141" s="144" t="s">
        <v>136</v>
      </c>
      <c r="E141" s="145" t="s">
        <v>149</v>
      </c>
      <c r="F141" s="146" t="s">
        <v>150</v>
      </c>
      <c r="G141" s="147" t="s">
        <v>151</v>
      </c>
      <c r="H141" s="148">
        <v>150</v>
      </c>
      <c r="I141" s="149"/>
      <c r="J141" s="150">
        <f>ROUND(I141*H141,2)</f>
        <v>0</v>
      </c>
      <c r="K141" s="146" t="s">
        <v>140</v>
      </c>
      <c r="L141" s="33"/>
      <c r="M141" s="151" t="s">
        <v>1</v>
      </c>
      <c r="N141" s="152" t="s">
        <v>41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141</v>
      </c>
      <c r="AT141" s="155" t="s">
        <v>136</v>
      </c>
      <c r="AU141" s="155" t="s">
        <v>86</v>
      </c>
      <c r="AY141" s="17" t="s">
        <v>133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84</v>
      </c>
      <c r="BK141" s="156">
        <f>ROUND(I141*H141,2)</f>
        <v>0</v>
      </c>
      <c r="BL141" s="17" t="s">
        <v>141</v>
      </c>
      <c r="BM141" s="155" t="s">
        <v>152</v>
      </c>
    </row>
    <row r="142" spans="1:65" s="13" customFormat="1">
      <c r="B142" s="157"/>
      <c r="D142" s="158" t="s">
        <v>143</v>
      </c>
      <c r="E142" s="159" t="s">
        <v>1</v>
      </c>
      <c r="F142" s="160" t="s">
        <v>153</v>
      </c>
      <c r="H142" s="161">
        <v>150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143</v>
      </c>
      <c r="AU142" s="159" t="s">
        <v>86</v>
      </c>
      <c r="AV142" s="13" t="s">
        <v>86</v>
      </c>
      <c r="AW142" s="13" t="s">
        <v>32</v>
      </c>
      <c r="AX142" s="13" t="s">
        <v>76</v>
      </c>
      <c r="AY142" s="159" t="s">
        <v>133</v>
      </c>
    </row>
    <row r="143" spans="1:65" s="14" customFormat="1">
      <c r="B143" s="166"/>
      <c r="D143" s="158" t="s">
        <v>143</v>
      </c>
      <c r="E143" s="167" t="s">
        <v>1</v>
      </c>
      <c r="F143" s="168" t="s">
        <v>145</v>
      </c>
      <c r="H143" s="169">
        <v>150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143</v>
      </c>
      <c r="AU143" s="167" t="s">
        <v>86</v>
      </c>
      <c r="AV143" s="14" t="s">
        <v>141</v>
      </c>
      <c r="AW143" s="14" t="s">
        <v>32</v>
      </c>
      <c r="AX143" s="14" t="s">
        <v>84</v>
      </c>
      <c r="AY143" s="167" t="s">
        <v>133</v>
      </c>
    </row>
    <row r="144" spans="1:65" s="2" customFormat="1" ht="19.8" customHeight="1">
      <c r="A144" s="32"/>
      <c r="B144" s="143"/>
      <c r="C144" s="144" t="s">
        <v>134</v>
      </c>
      <c r="D144" s="144" t="s">
        <v>136</v>
      </c>
      <c r="E144" s="145" t="s">
        <v>154</v>
      </c>
      <c r="F144" s="146" t="s">
        <v>155</v>
      </c>
      <c r="G144" s="147" t="s">
        <v>151</v>
      </c>
      <c r="H144" s="148">
        <v>82</v>
      </c>
      <c r="I144" s="149"/>
      <c r="J144" s="150">
        <f>ROUND(I144*H144,2)</f>
        <v>0</v>
      </c>
      <c r="K144" s="146" t="s">
        <v>140</v>
      </c>
      <c r="L144" s="33"/>
      <c r="M144" s="151" t="s">
        <v>1</v>
      </c>
      <c r="N144" s="152" t="s">
        <v>41</v>
      </c>
      <c r="O144" s="58"/>
      <c r="P144" s="153">
        <f>O144*H144</f>
        <v>0</v>
      </c>
      <c r="Q144" s="153">
        <v>2.0500000000000001E-2</v>
      </c>
      <c r="R144" s="153">
        <f>Q144*H144</f>
        <v>1.681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141</v>
      </c>
      <c r="AT144" s="155" t="s">
        <v>136</v>
      </c>
      <c r="AU144" s="155" t="s">
        <v>86</v>
      </c>
      <c r="AY144" s="17" t="s">
        <v>133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84</v>
      </c>
      <c r="BK144" s="156">
        <f>ROUND(I144*H144,2)</f>
        <v>0</v>
      </c>
      <c r="BL144" s="17" t="s">
        <v>141</v>
      </c>
      <c r="BM144" s="155" t="s">
        <v>156</v>
      </c>
    </row>
    <row r="145" spans="1:65" s="13" customFormat="1">
      <c r="B145" s="157"/>
      <c r="D145" s="158" t="s">
        <v>143</v>
      </c>
      <c r="E145" s="159" t="s">
        <v>1</v>
      </c>
      <c r="F145" s="160" t="s">
        <v>157</v>
      </c>
      <c r="H145" s="161">
        <v>82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143</v>
      </c>
      <c r="AU145" s="159" t="s">
        <v>86</v>
      </c>
      <c r="AV145" s="13" t="s">
        <v>86</v>
      </c>
      <c r="AW145" s="13" t="s">
        <v>32</v>
      </c>
      <c r="AX145" s="13" t="s">
        <v>76</v>
      </c>
      <c r="AY145" s="159" t="s">
        <v>133</v>
      </c>
    </row>
    <row r="146" spans="1:65" s="14" customFormat="1">
      <c r="B146" s="166"/>
      <c r="D146" s="158" t="s">
        <v>143</v>
      </c>
      <c r="E146" s="167" t="s">
        <v>1</v>
      </c>
      <c r="F146" s="168" t="s">
        <v>145</v>
      </c>
      <c r="H146" s="169">
        <v>82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143</v>
      </c>
      <c r="AU146" s="167" t="s">
        <v>86</v>
      </c>
      <c r="AV146" s="14" t="s">
        <v>141</v>
      </c>
      <c r="AW146" s="14" t="s">
        <v>32</v>
      </c>
      <c r="AX146" s="14" t="s">
        <v>84</v>
      </c>
      <c r="AY146" s="167" t="s">
        <v>133</v>
      </c>
    </row>
    <row r="147" spans="1:65" s="2" customFormat="1" ht="14.4" customHeight="1">
      <c r="A147" s="32"/>
      <c r="B147" s="143"/>
      <c r="C147" s="181" t="s">
        <v>141</v>
      </c>
      <c r="D147" s="181" t="s">
        <v>158</v>
      </c>
      <c r="E147" s="182" t="s">
        <v>159</v>
      </c>
      <c r="F147" s="183" t="s">
        <v>160</v>
      </c>
      <c r="G147" s="184" t="s">
        <v>151</v>
      </c>
      <c r="H147" s="185">
        <v>82</v>
      </c>
      <c r="I147" s="186"/>
      <c r="J147" s="187">
        <f>ROUND(I147*H147,2)</f>
        <v>0</v>
      </c>
      <c r="K147" s="183" t="s">
        <v>1</v>
      </c>
      <c r="L147" s="188"/>
      <c r="M147" s="189" t="s">
        <v>1</v>
      </c>
      <c r="N147" s="190" t="s">
        <v>41</v>
      </c>
      <c r="O147" s="58"/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161</v>
      </c>
      <c r="AT147" s="155" t="s">
        <v>158</v>
      </c>
      <c r="AU147" s="155" t="s">
        <v>86</v>
      </c>
      <c r="AY147" s="17" t="s">
        <v>133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84</v>
      </c>
      <c r="BK147" s="156">
        <f>ROUND(I147*H147,2)</f>
        <v>0</v>
      </c>
      <c r="BL147" s="17" t="s">
        <v>141</v>
      </c>
      <c r="BM147" s="155" t="s">
        <v>162</v>
      </c>
    </row>
    <row r="148" spans="1:65" s="2" customFormat="1" ht="19.8" customHeight="1">
      <c r="A148" s="32"/>
      <c r="B148" s="143"/>
      <c r="C148" s="181" t="s">
        <v>163</v>
      </c>
      <c r="D148" s="181" t="s">
        <v>158</v>
      </c>
      <c r="E148" s="182" t="s">
        <v>164</v>
      </c>
      <c r="F148" s="183" t="s">
        <v>165</v>
      </c>
      <c r="G148" s="184" t="s">
        <v>151</v>
      </c>
      <c r="H148" s="185">
        <v>25</v>
      </c>
      <c r="I148" s="186"/>
      <c r="J148" s="187">
        <f>ROUND(I148*H148,2)</f>
        <v>0</v>
      </c>
      <c r="K148" s="183" t="s">
        <v>1</v>
      </c>
      <c r="L148" s="188"/>
      <c r="M148" s="189" t="s">
        <v>1</v>
      </c>
      <c r="N148" s="190" t="s">
        <v>41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161</v>
      </c>
      <c r="AT148" s="155" t="s">
        <v>158</v>
      </c>
      <c r="AU148" s="155" t="s">
        <v>86</v>
      </c>
      <c r="AY148" s="17" t="s">
        <v>133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84</v>
      </c>
      <c r="BK148" s="156">
        <f>ROUND(I148*H148,2)</f>
        <v>0</v>
      </c>
      <c r="BL148" s="17" t="s">
        <v>141</v>
      </c>
      <c r="BM148" s="155" t="s">
        <v>166</v>
      </c>
    </row>
    <row r="149" spans="1:65" s="2" customFormat="1" ht="14.4" customHeight="1">
      <c r="A149" s="32"/>
      <c r="B149" s="143"/>
      <c r="C149" s="144" t="s">
        <v>147</v>
      </c>
      <c r="D149" s="144" t="s">
        <v>136</v>
      </c>
      <c r="E149" s="145" t="s">
        <v>167</v>
      </c>
      <c r="F149" s="146" t="s">
        <v>168</v>
      </c>
      <c r="G149" s="147" t="s">
        <v>151</v>
      </c>
      <c r="H149" s="148">
        <v>25</v>
      </c>
      <c r="I149" s="149"/>
      <c r="J149" s="150">
        <f>ROUND(I149*H149,2)</f>
        <v>0</v>
      </c>
      <c r="K149" s="146" t="s">
        <v>140</v>
      </c>
      <c r="L149" s="33"/>
      <c r="M149" s="151" t="s">
        <v>1</v>
      </c>
      <c r="N149" s="152" t="s">
        <v>41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141</v>
      </c>
      <c r="AT149" s="155" t="s">
        <v>136</v>
      </c>
      <c r="AU149" s="155" t="s">
        <v>86</v>
      </c>
      <c r="AY149" s="17" t="s">
        <v>133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84</v>
      </c>
      <c r="BK149" s="156">
        <f>ROUND(I149*H149,2)</f>
        <v>0</v>
      </c>
      <c r="BL149" s="17" t="s">
        <v>141</v>
      </c>
      <c r="BM149" s="155" t="s">
        <v>169</v>
      </c>
    </row>
    <row r="150" spans="1:65" s="13" customFormat="1">
      <c r="B150" s="157"/>
      <c r="D150" s="158" t="s">
        <v>143</v>
      </c>
      <c r="E150" s="159" t="s">
        <v>1</v>
      </c>
      <c r="F150" s="160" t="s">
        <v>170</v>
      </c>
      <c r="H150" s="161">
        <v>25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143</v>
      </c>
      <c r="AU150" s="159" t="s">
        <v>86</v>
      </c>
      <c r="AV150" s="13" t="s">
        <v>86</v>
      </c>
      <c r="AW150" s="13" t="s">
        <v>32</v>
      </c>
      <c r="AX150" s="13" t="s">
        <v>76</v>
      </c>
      <c r="AY150" s="159" t="s">
        <v>133</v>
      </c>
    </row>
    <row r="151" spans="1:65" s="14" customFormat="1">
      <c r="B151" s="166"/>
      <c r="D151" s="158" t="s">
        <v>143</v>
      </c>
      <c r="E151" s="167" t="s">
        <v>1</v>
      </c>
      <c r="F151" s="168" t="s">
        <v>145</v>
      </c>
      <c r="H151" s="169">
        <v>25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143</v>
      </c>
      <c r="AU151" s="167" t="s">
        <v>86</v>
      </c>
      <c r="AV151" s="14" t="s">
        <v>141</v>
      </c>
      <c r="AW151" s="14" t="s">
        <v>32</v>
      </c>
      <c r="AX151" s="14" t="s">
        <v>84</v>
      </c>
      <c r="AY151" s="167" t="s">
        <v>133</v>
      </c>
    </row>
    <row r="152" spans="1:65" s="12" customFormat="1" ht="22.8" customHeight="1">
      <c r="B152" s="130"/>
      <c r="D152" s="131" t="s">
        <v>75</v>
      </c>
      <c r="E152" s="141" t="s">
        <v>171</v>
      </c>
      <c r="F152" s="141" t="s">
        <v>172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SUM(P153:P252)</f>
        <v>0</v>
      </c>
      <c r="Q152" s="136"/>
      <c r="R152" s="137">
        <f>SUM(R153:R252)</f>
        <v>0.39850425</v>
      </c>
      <c r="S152" s="136"/>
      <c r="T152" s="138">
        <f>SUM(T153:T252)</f>
        <v>10.3551</v>
      </c>
      <c r="AR152" s="131" t="s">
        <v>84</v>
      </c>
      <c r="AT152" s="139" t="s">
        <v>75</v>
      </c>
      <c r="AU152" s="139" t="s">
        <v>84</v>
      </c>
      <c r="AY152" s="131" t="s">
        <v>133</v>
      </c>
      <c r="BK152" s="140">
        <f>SUM(BK153:BK252)</f>
        <v>0</v>
      </c>
    </row>
    <row r="153" spans="1:65" s="2" customFormat="1" ht="19.8" customHeight="1">
      <c r="A153" s="32"/>
      <c r="B153" s="143"/>
      <c r="C153" s="144" t="s">
        <v>173</v>
      </c>
      <c r="D153" s="144" t="s">
        <v>136</v>
      </c>
      <c r="E153" s="145" t="s">
        <v>174</v>
      </c>
      <c r="F153" s="146" t="s">
        <v>175</v>
      </c>
      <c r="G153" s="147" t="s">
        <v>151</v>
      </c>
      <c r="H153" s="148">
        <v>662.4</v>
      </c>
      <c r="I153" s="149"/>
      <c r="J153" s="150">
        <f>ROUND(I153*H153,2)</f>
        <v>0</v>
      </c>
      <c r="K153" s="146" t="s">
        <v>140</v>
      </c>
      <c r="L153" s="33"/>
      <c r="M153" s="151" t="s">
        <v>1</v>
      </c>
      <c r="N153" s="152" t="s">
        <v>41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141</v>
      </c>
      <c r="AT153" s="155" t="s">
        <v>136</v>
      </c>
      <c r="AU153" s="155" t="s">
        <v>86</v>
      </c>
      <c r="AY153" s="17" t="s">
        <v>133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84</v>
      </c>
      <c r="BK153" s="156">
        <f>ROUND(I153*H153,2)</f>
        <v>0</v>
      </c>
      <c r="BL153" s="17" t="s">
        <v>141</v>
      </c>
      <c r="BM153" s="155" t="s">
        <v>176</v>
      </c>
    </row>
    <row r="154" spans="1:65" s="13" customFormat="1">
      <c r="B154" s="157"/>
      <c r="D154" s="158" t="s">
        <v>143</v>
      </c>
      <c r="E154" s="159" t="s">
        <v>1</v>
      </c>
      <c r="F154" s="160" t="s">
        <v>177</v>
      </c>
      <c r="H154" s="161">
        <v>662.4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143</v>
      </c>
      <c r="AU154" s="159" t="s">
        <v>86</v>
      </c>
      <c r="AV154" s="13" t="s">
        <v>86</v>
      </c>
      <c r="AW154" s="13" t="s">
        <v>32</v>
      </c>
      <c r="AX154" s="13" t="s">
        <v>76</v>
      </c>
      <c r="AY154" s="159" t="s">
        <v>133</v>
      </c>
    </row>
    <row r="155" spans="1:65" s="14" customFormat="1">
      <c r="B155" s="166"/>
      <c r="D155" s="158" t="s">
        <v>143</v>
      </c>
      <c r="E155" s="167" t="s">
        <v>1</v>
      </c>
      <c r="F155" s="168" t="s">
        <v>145</v>
      </c>
      <c r="H155" s="169">
        <v>662.4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143</v>
      </c>
      <c r="AU155" s="167" t="s">
        <v>86</v>
      </c>
      <c r="AV155" s="14" t="s">
        <v>141</v>
      </c>
      <c r="AW155" s="14" t="s">
        <v>32</v>
      </c>
      <c r="AX155" s="14" t="s">
        <v>84</v>
      </c>
      <c r="AY155" s="167" t="s">
        <v>133</v>
      </c>
    </row>
    <row r="156" spans="1:65" s="2" customFormat="1" ht="19.8" customHeight="1">
      <c r="A156" s="32"/>
      <c r="B156" s="143"/>
      <c r="C156" s="144" t="s">
        <v>161</v>
      </c>
      <c r="D156" s="144" t="s">
        <v>136</v>
      </c>
      <c r="E156" s="145" t="s">
        <v>178</v>
      </c>
      <c r="F156" s="146" t="s">
        <v>179</v>
      </c>
      <c r="G156" s="147" t="s">
        <v>151</v>
      </c>
      <c r="H156" s="148">
        <v>39744</v>
      </c>
      <c r="I156" s="149"/>
      <c r="J156" s="150">
        <f>ROUND(I156*H156,2)</f>
        <v>0</v>
      </c>
      <c r="K156" s="146" t="s">
        <v>140</v>
      </c>
      <c r="L156" s="33"/>
      <c r="M156" s="151" t="s">
        <v>1</v>
      </c>
      <c r="N156" s="152" t="s">
        <v>41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141</v>
      </c>
      <c r="AT156" s="155" t="s">
        <v>136</v>
      </c>
      <c r="AU156" s="155" t="s">
        <v>86</v>
      </c>
      <c r="AY156" s="17" t="s">
        <v>133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84</v>
      </c>
      <c r="BK156" s="156">
        <f>ROUND(I156*H156,2)</f>
        <v>0</v>
      </c>
      <c r="BL156" s="17" t="s">
        <v>141</v>
      </c>
      <c r="BM156" s="155" t="s">
        <v>180</v>
      </c>
    </row>
    <row r="157" spans="1:65" s="13" customFormat="1">
      <c r="B157" s="157"/>
      <c r="D157" s="158" t="s">
        <v>143</v>
      </c>
      <c r="E157" s="159" t="s">
        <v>1</v>
      </c>
      <c r="F157" s="160" t="s">
        <v>181</v>
      </c>
      <c r="H157" s="161">
        <v>39744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143</v>
      </c>
      <c r="AU157" s="159" t="s">
        <v>86</v>
      </c>
      <c r="AV157" s="13" t="s">
        <v>86</v>
      </c>
      <c r="AW157" s="13" t="s">
        <v>32</v>
      </c>
      <c r="AX157" s="13" t="s">
        <v>76</v>
      </c>
      <c r="AY157" s="159" t="s">
        <v>133</v>
      </c>
    </row>
    <row r="158" spans="1:65" s="14" customFormat="1">
      <c r="B158" s="166"/>
      <c r="D158" s="158" t="s">
        <v>143</v>
      </c>
      <c r="E158" s="167" t="s">
        <v>1</v>
      </c>
      <c r="F158" s="168" t="s">
        <v>145</v>
      </c>
      <c r="H158" s="169">
        <v>39744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143</v>
      </c>
      <c r="AU158" s="167" t="s">
        <v>86</v>
      </c>
      <c r="AV158" s="14" t="s">
        <v>141</v>
      </c>
      <c r="AW158" s="14" t="s">
        <v>32</v>
      </c>
      <c r="AX158" s="14" t="s">
        <v>84</v>
      </c>
      <c r="AY158" s="167" t="s">
        <v>133</v>
      </c>
    </row>
    <row r="159" spans="1:65" s="2" customFormat="1" ht="19.8" customHeight="1">
      <c r="A159" s="32"/>
      <c r="B159" s="143"/>
      <c r="C159" s="144" t="s">
        <v>171</v>
      </c>
      <c r="D159" s="144" t="s">
        <v>136</v>
      </c>
      <c r="E159" s="145" t="s">
        <v>182</v>
      </c>
      <c r="F159" s="146" t="s">
        <v>183</v>
      </c>
      <c r="G159" s="147" t="s">
        <v>151</v>
      </c>
      <c r="H159" s="148">
        <v>662.4</v>
      </c>
      <c r="I159" s="149"/>
      <c r="J159" s="150">
        <f>ROUND(I159*H159,2)</f>
        <v>0</v>
      </c>
      <c r="K159" s="146" t="s">
        <v>140</v>
      </c>
      <c r="L159" s="33"/>
      <c r="M159" s="151" t="s">
        <v>1</v>
      </c>
      <c r="N159" s="152" t="s">
        <v>41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141</v>
      </c>
      <c r="AT159" s="155" t="s">
        <v>136</v>
      </c>
      <c r="AU159" s="155" t="s">
        <v>86</v>
      </c>
      <c r="AY159" s="17" t="s">
        <v>133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84</v>
      </c>
      <c r="BK159" s="156">
        <f>ROUND(I159*H159,2)</f>
        <v>0</v>
      </c>
      <c r="BL159" s="17" t="s">
        <v>141</v>
      </c>
      <c r="BM159" s="155" t="s">
        <v>184</v>
      </c>
    </row>
    <row r="160" spans="1:65" s="13" customFormat="1">
      <c r="B160" s="157"/>
      <c r="D160" s="158" t="s">
        <v>143</v>
      </c>
      <c r="E160" s="159" t="s">
        <v>1</v>
      </c>
      <c r="F160" s="160" t="s">
        <v>177</v>
      </c>
      <c r="H160" s="161">
        <v>662.4</v>
      </c>
      <c r="I160" s="162"/>
      <c r="L160" s="157"/>
      <c r="M160" s="163"/>
      <c r="N160" s="164"/>
      <c r="O160" s="164"/>
      <c r="P160" s="164"/>
      <c r="Q160" s="164"/>
      <c r="R160" s="164"/>
      <c r="S160" s="164"/>
      <c r="T160" s="165"/>
      <c r="AT160" s="159" t="s">
        <v>143</v>
      </c>
      <c r="AU160" s="159" t="s">
        <v>86</v>
      </c>
      <c r="AV160" s="13" t="s">
        <v>86</v>
      </c>
      <c r="AW160" s="13" t="s">
        <v>32</v>
      </c>
      <c r="AX160" s="13" t="s">
        <v>76</v>
      </c>
      <c r="AY160" s="159" t="s">
        <v>133</v>
      </c>
    </row>
    <row r="161" spans="1:65" s="14" customFormat="1">
      <c r="B161" s="166"/>
      <c r="D161" s="158" t="s">
        <v>143</v>
      </c>
      <c r="E161" s="167" t="s">
        <v>1</v>
      </c>
      <c r="F161" s="168" t="s">
        <v>145</v>
      </c>
      <c r="H161" s="169">
        <v>662.4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143</v>
      </c>
      <c r="AU161" s="167" t="s">
        <v>86</v>
      </c>
      <c r="AV161" s="14" t="s">
        <v>141</v>
      </c>
      <c r="AW161" s="14" t="s">
        <v>32</v>
      </c>
      <c r="AX161" s="14" t="s">
        <v>84</v>
      </c>
      <c r="AY161" s="167" t="s">
        <v>133</v>
      </c>
    </row>
    <row r="162" spans="1:65" s="2" customFormat="1" ht="14.4" customHeight="1">
      <c r="A162" s="32"/>
      <c r="B162" s="143"/>
      <c r="C162" s="144" t="s">
        <v>185</v>
      </c>
      <c r="D162" s="144" t="s">
        <v>136</v>
      </c>
      <c r="E162" s="145" t="s">
        <v>186</v>
      </c>
      <c r="F162" s="146" t="s">
        <v>187</v>
      </c>
      <c r="G162" s="147" t="s">
        <v>151</v>
      </c>
      <c r="H162" s="148">
        <v>662.4</v>
      </c>
      <c r="I162" s="149"/>
      <c r="J162" s="150">
        <f>ROUND(I162*H162,2)</f>
        <v>0</v>
      </c>
      <c r="K162" s="146" t="s">
        <v>140</v>
      </c>
      <c r="L162" s="33"/>
      <c r="M162" s="151" t="s">
        <v>1</v>
      </c>
      <c r="N162" s="152" t="s">
        <v>41</v>
      </c>
      <c r="O162" s="58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141</v>
      </c>
      <c r="AT162" s="155" t="s">
        <v>136</v>
      </c>
      <c r="AU162" s="155" t="s">
        <v>86</v>
      </c>
      <c r="AY162" s="17" t="s">
        <v>133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84</v>
      </c>
      <c r="BK162" s="156">
        <f>ROUND(I162*H162,2)</f>
        <v>0</v>
      </c>
      <c r="BL162" s="17" t="s">
        <v>141</v>
      </c>
      <c r="BM162" s="155" t="s">
        <v>188</v>
      </c>
    </row>
    <row r="163" spans="1:65" s="13" customFormat="1">
      <c r="B163" s="157"/>
      <c r="D163" s="158" t="s">
        <v>143</v>
      </c>
      <c r="E163" s="159" t="s">
        <v>1</v>
      </c>
      <c r="F163" s="160" t="s">
        <v>177</v>
      </c>
      <c r="H163" s="161">
        <v>662.4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143</v>
      </c>
      <c r="AU163" s="159" t="s">
        <v>86</v>
      </c>
      <c r="AV163" s="13" t="s">
        <v>86</v>
      </c>
      <c r="AW163" s="13" t="s">
        <v>32</v>
      </c>
      <c r="AX163" s="13" t="s">
        <v>76</v>
      </c>
      <c r="AY163" s="159" t="s">
        <v>133</v>
      </c>
    </row>
    <row r="164" spans="1:65" s="14" customFormat="1">
      <c r="B164" s="166"/>
      <c r="D164" s="158" t="s">
        <v>143</v>
      </c>
      <c r="E164" s="167" t="s">
        <v>1</v>
      </c>
      <c r="F164" s="168" t="s">
        <v>145</v>
      </c>
      <c r="H164" s="169">
        <v>662.4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143</v>
      </c>
      <c r="AU164" s="167" t="s">
        <v>86</v>
      </c>
      <c r="AV164" s="14" t="s">
        <v>141</v>
      </c>
      <c r="AW164" s="14" t="s">
        <v>32</v>
      </c>
      <c r="AX164" s="14" t="s">
        <v>84</v>
      </c>
      <c r="AY164" s="167" t="s">
        <v>133</v>
      </c>
    </row>
    <row r="165" spans="1:65" s="2" customFormat="1" ht="14.4" customHeight="1">
      <c r="A165" s="32"/>
      <c r="B165" s="143"/>
      <c r="C165" s="144" t="s">
        <v>189</v>
      </c>
      <c r="D165" s="144" t="s">
        <v>136</v>
      </c>
      <c r="E165" s="145" t="s">
        <v>190</v>
      </c>
      <c r="F165" s="146" t="s">
        <v>191</v>
      </c>
      <c r="G165" s="147" t="s">
        <v>151</v>
      </c>
      <c r="H165" s="148">
        <v>39744</v>
      </c>
      <c r="I165" s="149"/>
      <c r="J165" s="150">
        <f>ROUND(I165*H165,2)</f>
        <v>0</v>
      </c>
      <c r="K165" s="146" t="s">
        <v>140</v>
      </c>
      <c r="L165" s="33"/>
      <c r="M165" s="151" t="s">
        <v>1</v>
      </c>
      <c r="N165" s="152" t="s">
        <v>41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141</v>
      </c>
      <c r="AT165" s="155" t="s">
        <v>136</v>
      </c>
      <c r="AU165" s="155" t="s">
        <v>86</v>
      </c>
      <c r="AY165" s="17" t="s">
        <v>133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84</v>
      </c>
      <c r="BK165" s="156">
        <f>ROUND(I165*H165,2)</f>
        <v>0</v>
      </c>
      <c r="BL165" s="17" t="s">
        <v>141</v>
      </c>
      <c r="BM165" s="155" t="s">
        <v>192</v>
      </c>
    </row>
    <row r="166" spans="1:65" s="13" customFormat="1">
      <c r="B166" s="157"/>
      <c r="D166" s="158" t="s">
        <v>143</v>
      </c>
      <c r="E166" s="159" t="s">
        <v>1</v>
      </c>
      <c r="F166" s="160" t="s">
        <v>181</v>
      </c>
      <c r="H166" s="161">
        <v>39744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143</v>
      </c>
      <c r="AU166" s="159" t="s">
        <v>86</v>
      </c>
      <c r="AV166" s="13" t="s">
        <v>86</v>
      </c>
      <c r="AW166" s="13" t="s">
        <v>32</v>
      </c>
      <c r="AX166" s="13" t="s">
        <v>76</v>
      </c>
      <c r="AY166" s="159" t="s">
        <v>133</v>
      </c>
    </row>
    <row r="167" spans="1:65" s="14" customFormat="1">
      <c r="B167" s="166"/>
      <c r="D167" s="158" t="s">
        <v>143</v>
      </c>
      <c r="E167" s="167" t="s">
        <v>1</v>
      </c>
      <c r="F167" s="168" t="s">
        <v>145</v>
      </c>
      <c r="H167" s="169">
        <v>39744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7" t="s">
        <v>143</v>
      </c>
      <c r="AU167" s="167" t="s">
        <v>86</v>
      </c>
      <c r="AV167" s="14" t="s">
        <v>141</v>
      </c>
      <c r="AW167" s="14" t="s">
        <v>32</v>
      </c>
      <c r="AX167" s="14" t="s">
        <v>84</v>
      </c>
      <c r="AY167" s="167" t="s">
        <v>133</v>
      </c>
    </row>
    <row r="168" spans="1:65" s="2" customFormat="1" ht="14.4" customHeight="1">
      <c r="A168" s="32"/>
      <c r="B168" s="143"/>
      <c r="C168" s="144" t="s">
        <v>193</v>
      </c>
      <c r="D168" s="144" t="s">
        <v>136</v>
      </c>
      <c r="E168" s="145" t="s">
        <v>194</v>
      </c>
      <c r="F168" s="146" t="s">
        <v>195</v>
      </c>
      <c r="G168" s="147" t="s">
        <v>151</v>
      </c>
      <c r="H168" s="148">
        <v>662.4</v>
      </c>
      <c r="I168" s="149"/>
      <c r="J168" s="150">
        <f>ROUND(I168*H168,2)</f>
        <v>0</v>
      </c>
      <c r="K168" s="146" t="s">
        <v>140</v>
      </c>
      <c r="L168" s="33"/>
      <c r="M168" s="151" t="s">
        <v>1</v>
      </c>
      <c r="N168" s="152" t="s">
        <v>41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141</v>
      </c>
      <c r="AT168" s="155" t="s">
        <v>136</v>
      </c>
      <c r="AU168" s="155" t="s">
        <v>86</v>
      </c>
      <c r="AY168" s="17" t="s">
        <v>133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84</v>
      </c>
      <c r="BK168" s="156">
        <f>ROUND(I168*H168,2)</f>
        <v>0</v>
      </c>
      <c r="BL168" s="17" t="s">
        <v>141</v>
      </c>
      <c r="BM168" s="155" t="s">
        <v>196</v>
      </c>
    </row>
    <row r="169" spans="1:65" s="13" customFormat="1">
      <c r="B169" s="157"/>
      <c r="D169" s="158" t="s">
        <v>143</v>
      </c>
      <c r="E169" s="159" t="s">
        <v>1</v>
      </c>
      <c r="F169" s="160" t="s">
        <v>177</v>
      </c>
      <c r="H169" s="161">
        <v>662.4</v>
      </c>
      <c r="I169" s="162"/>
      <c r="L169" s="157"/>
      <c r="M169" s="163"/>
      <c r="N169" s="164"/>
      <c r="O169" s="164"/>
      <c r="P169" s="164"/>
      <c r="Q169" s="164"/>
      <c r="R169" s="164"/>
      <c r="S169" s="164"/>
      <c r="T169" s="165"/>
      <c r="AT169" s="159" t="s">
        <v>143</v>
      </c>
      <c r="AU169" s="159" t="s">
        <v>86</v>
      </c>
      <c r="AV169" s="13" t="s">
        <v>86</v>
      </c>
      <c r="AW169" s="13" t="s">
        <v>32</v>
      </c>
      <c r="AX169" s="13" t="s">
        <v>76</v>
      </c>
      <c r="AY169" s="159" t="s">
        <v>133</v>
      </c>
    </row>
    <row r="170" spans="1:65" s="14" customFormat="1">
      <c r="B170" s="166"/>
      <c r="D170" s="158" t="s">
        <v>143</v>
      </c>
      <c r="E170" s="167" t="s">
        <v>1</v>
      </c>
      <c r="F170" s="168" t="s">
        <v>145</v>
      </c>
      <c r="H170" s="169">
        <v>662.4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7" t="s">
        <v>143</v>
      </c>
      <c r="AU170" s="167" t="s">
        <v>86</v>
      </c>
      <c r="AV170" s="14" t="s">
        <v>141</v>
      </c>
      <c r="AW170" s="14" t="s">
        <v>32</v>
      </c>
      <c r="AX170" s="14" t="s">
        <v>84</v>
      </c>
      <c r="AY170" s="167" t="s">
        <v>133</v>
      </c>
    </row>
    <row r="171" spans="1:65" s="2" customFormat="1" ht="14.4" customHeight="1">
      <c r="A171" s="32"/>
      <c r="B171" s="143"/>
      <c r="C171" s="144" t="s">
        <v>197</v>
      </c>
      <c r="D171" s="144" t="s">
        <v>136</v>
      </c>
      <c r="E171" s="145" t="s">
        <v>198</v>
      </c>
      <c r="F171" s="146" t="s">
        <v>199</v>
      </c>
      <c r="G171" s="147" t="s">
        <v>200</v>
      </c>
      <c r="H171" s="148">
        <v>36</v>
      </c>
      <c r="I171" s="149"/>
      <c r="J171" s="150">
        <f>ROUND(I171*H171,2)</f>
        <v>0</v>
      </c>
      <c r="K171" s="146" t="s">
        <v>140</v>
      </c>
      <c r="L171" s="33"/>
      <c r="M171" s="151" t="s">
        <v>1</v>
      </c>
      <c r="N171" s="152" t="s">
        <v>41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141</v>
      </c>
      <c r="AT171" s="155" t="s">
        <v>136</v>
      </c>
      <c r="AU171" s="155" t="s">
        <v>86</v>
      </c>
      <c r="AY171" s="17" t="s">
        <v>133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84</v>
      </c>
      <c r="BK171" s="156">
        <f>ROUND(I171*H171,2)</f>
        <v>0</v>
      </c>
      <c r="BL171" s="17" t="s">
        <v>141</v>
      </c>
      <c r="BM171" s="155" t="s">
        <v>201</v>
      </c>
    </row>
    <row r="172" spans="1:65" s="13" customFormat="1">
      <c r="B172" s="157"/>
      <c r="D172" s="158" t="s">
        <v>143</v>
      </c>
      <c r="E172" s="159" t="s">
        <v>1</v>
      </c>
      <c r="F172" s="160" t="s">
        <v>202</v>
      </c>
      <c r="H172" s="161">
        <v>36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143</v>
      </c>
      <c r="AU172" s="159" t="s">
        <v>86</v>
      </c>
      <c r="AV172" s="13" t="s">
        <v>86</v>
      </c>
      <c r="AW172" s="13" t="s">
        <v>32</v>
      </c>
      <c r="AX172" s="13" t="s">
        <v>76</v>
      </c>
      <c r="AY172" s="159" t="s">
        <v>133</v>
      </c>
    </row>
    <row r="173" spans="1:65" s="14" customFormat="1">
      <c r="B173" s="166"/>
      <c r="D173" s="158" t="s">
        <v>143</v>
      </c>
      <c r="E173" s="167" t="s">
        <v>1</v>
      </c>
      <c r="F173" s="168" t="s">
        <v>145</v>
      </c>
      <c r="H173" s="169">
        <v>36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143</v>
      </c>
      <c r="AU173" s="167" t="s">
        <v>86</v>
      </c>
      <c r="AV173" s="14" t="s">
        <v>141</v>
      </c>
      <c r="AW173" s="14" t="s">
        <v>32</v>
      </c>
      <c r="AX173" s="14" t="s">
        <v>84</v>
      </c>
      <c r="AY173" s="167" t="s">
        <v>133</v>
      </c>
    </row>
    <row r="174" spans="1:65" s="2" customFormat="1" ht="14.4" customHeight="1">
      <c r="A174" s="32"/>
      <c r="B174" s="143"/>
      <c r="C174" s="144" t="s">
        <v>203</v>
      </c>
      <c r="D174" s="144" t="s">
        <v>136</v>
      </c>
      <c r="E174" s="145" t="s">
        <v>204</v>
      </c>
      <c r="F174" s="146" t="s">
        <v>205</v>
      </c>
      <c r="G174" s="147" t="s">
        <v>200</v>
      </c>
      <c r="H174" s="148">
        <v>2160</v>
      </c>
      <c r="I174" s="149"/>
      <c r="J174" s="150">
        <f>ROUND(I174*H174,2)</f>
        <v>0</v>
      </c>
      <c r="K174" s="146" t="s">
        <v>140</v>
      </c>
      <c r="L174" s="33"/>
      <c r="M174" s="151" t="s">
        <v>1</v>
      </c>
      <c r="N174" s="152" t="s">
        <v>41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141</v>
      </c>
      <c r="AT174" s="155" t="s">
        <v>136</v>
      </c>
      <c r="AU174" s="155" t="s">
        <v>86</v>
      </c>
      <c r="AY174" s="17" t="s">
        <v>133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84</v>
      </c>
      <c r="BK174" s="156">
        <f>ROUND(I174*H174,2)</f>
        <v>0</v>
      </c>
      <c r="BL174" s="17" t="s">
        <v>141</v>
      </c>
      <c r="BM174" s="155" t="s">
        <v>206</v>
      </c>
    </row>
    <row r="175" spans="1:65" s="13" customFormat="1">
      <c r="B175" s="157"/>
      <c r="D175" s="158" t="s">
        <v>143</v>
      </c>
      <c r="E175" s="159" t="s">
        <v>1</v>
      </c>
      <c r="F175" s="160" t="s">
        <v>207</v>
      </c>
      <c r="H175" s="161">
        <v>2160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143</v>
      </c>
      <c r="AU175" s="159" t="s">
        <v>86</v>
      </c>
      <c r="AV175" s="13" t="s">
        <v>86</v>
      </c>
      <c r="AW175" s="13" t="s">
        <v>32</v>
      </c>
      <c r="AX175" s="13" t="s">
        <v>76</v>
      </c>
      <c r="AY175" s="159" t="s">
        <v>133</v>
      </c>
    </row>
    <row r="176" spans="1:65" s="14" customFormat="1">
      <c r="B176" s="166"/>
      <c r="D176" s="158" t="s">
        <v>143</v>
      </c>
      <c r="E176" s="167" t="s">
        <v>1</v>
      </c>
      <c r="F176" s="168" t="s">
        <v>145</v>
      </c>
      <c r="H176" s="169">
        <v>2160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7" t="s">
        <v>143</v>
      </c>
      <c r="AU176" s="167" t="s">
        <v>86</v>
      </c>
      <c r="AV176" s="14" t="s">
        <v>141</v>
      </c>
      <c r="AW176" s="14" t="s">
        <v>32</v>
      </c>
      <c r="AX176" s="14" t="s">
        <v>84</v>
      </c>
      <c r="AY176" s="167" t="s">
        <v>133</v>
      </c>
    </row>
    <row r="177" spans="1:65" s="2" customFormat="1" ht="14.4" customHeight="1">
      <c r="A177" s="32"/>
      <c r="B177" s="143"/>
      <c r="C177" s="144" t="s">
        <v>8</v>
      </c>
      <c r="D177" s="144" t="s">
        <v>136</v>
      </c>
      <c r="E177" s="145" t="s">
        <v>208</v>
      </c>
      <c r="F177" s="146" t="s">
        <v>209</v>
      </c>
      <c r="G177" s="147" t="s">
        <v>200</v>
      </c>
      <c r="H177" s="148">
        <v>36</v>
      </c>
      <c r="I177" s="149"/>
      <c r="J177" s="150">
        <f>ROUND(I177*H177,2)</f>
        <v>0</v>
      </c>
      <c r="K177" s="146" t="s">
        <v>140</v>
      </c>
      <c r="L177" s="33"/>
      <c r="M177" s="151" t="s">
        <v>1</v>
      </c>
      <c r="N177" s="152" t="s">
        <v>41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141</v>
      </c>
      <c r="AT177" s="155" t="s">
        <v>136</v>
      </c>
      <c r="AU177" s="155" t="s">
        <v>86</v>
      </c>
      <c r="AY177" s="17" t="s">
        <v>133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84</v>
      </c>
      <c r="BK177" s="156">
        <f>ROUND(I177*H177,2)</f>
        <v>0</v>
      </c>
      <c r="BL177" s="17" t="s">
        <v>141</v>
      </c>
      <c r="BM177" s="155" t="s">
        <v>210</v>
      </c>
    </row>
    <row r="178" spans="1:65" s="13" customFormat="1">
      <c r="B178" s="157"/>
      <c r="D178" s="158" t="s">
        <v>143</v>
      </c>
      <c r="E178" s="159" t="s">
        <v>1</v>
      </c>
      <c r="F178" s="160" t="s">
        <v>211</v>
      </c>
      <c r="H178" s="161">
        <v>36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143</v>
      </c>
      <c r="AU178" s="159" t="s">
        <v>86</v>
      </c>
      <c r="AV178" s="13" t="s">
        <v>86</v>
      </c>
      <c r="AW178" s="13" t="s">
        <v>32</v>
      </c>
      <c r="AX178" s="13" t="s">
        <v>76</v>
      </c>
      <c r="AY178" s="159" t="s">
        <v>133</v>
      </c>
    </row>
    <row r="179" spans="1:65" s="14" customFormat="1">
      <c r="B179" s="166"/>
      <c r="D179" s="158" t="s">
        <v>143</v>
      </c>
      <c r="E179" s="167" t="s">
        <v>1</v>
      </c>
      <c r="F179" s="168" t="s">
        <v>145</v>
      </c>
      <c r="H179" s="169">
        <v>36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143</v>
      </c>
      <c r="AU179" s="167" t="s">
        <v>86</v>
      </c>
      <c r="AV179" s="14" t="s">
        <v>141</v>
      </c>
      <c r="AW179" s="14" t="s">
        <v>32</v>
      </c>
      <c r="AX179" s="14" t="s">
        <v>84</v>
      </c>
      <c r="AY179" s="167" t="s">
        <v>133</v>
      </c>
    </row>
    <row r="180" spans="1:65" s="2" customFormat="1" ht="19.8" customHeight="1">
      <c r="A180" s="32"/>
      <c r="B180" s="143"/>
      <c r="C180" s="144" t="s">
        <v>212</v>
      </c>
      <c r="D180" s="144" t="s">
        <v>136</v>
      </c>
      <c r="E180" s="145" t="s">
        <v>213</v>
      </c>
      <c r="F180" s="146" t="s">
        <v>214</v>
      </c>
      <c r="G180" s="147" t="s">
        <v>151</v>
      </c>
      <c r="H180" s="148">
        <v>157.72499999999999</v>
      </c>
      <c r="I180" s="149"/>
      <c r="J180" s="150">
        <f>ROUND(I180*H180,2)</f>
        <v>0</v>
      </c>
      <c r="K180" s="146" t="s">
        <v>140</v>
      </c>
      <c r="L180" s="33"/>
      <c r="M180" s="151" t="s">
        <v>1</v>
      </c>
      <c r="N180" s="152" t="s">
        <v>41</v>
      </c>
      <c r="O180" s="58"/>
      <c r="P180" s="153">
        <f>O180*H180</f>
        <v>0</v>
      </c>
      <c r="Q180" s="153">
        <v>1.2999999999999999E-4</v>
      </c>
      <c r="R180" s="153">
        <f>Q180*H180</f>
        <v>2.0504249999999998E-2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141</v>
      </c>
      <c r="AT180" s="155" t="s">
        <v>136</v>
      </c>
      <c r="AU180" s="155" t="s">
        <v>86</v>
      </c>
      <c r="AY180" s="17" t="s">
        <v>133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84</v>
      </c>
      <c r="BK180" s="156">
        <f>ROUND(I180*H180,2)</f>
        <v>0</v>
      </c>
      <c r="BL180" s="17" t="s">
        <v>141</v>
      </c>
      <c r="BM180" s="155" t="s">
        <v>215</v>
      </c>
    </row>
    <row r="181" spans="1:65" s="13" customFormat="1">
      <c r="B181" s="157"/>
      <c r="D181" s="158" t="s">
        <v>143</v>
      </c>
      <c r="E181" s="159" t="s">
        <v>1</v>
      </c>
      <c r="F181" s="160" t="s">
        <v>216</v>
      </c>
      <c r="H181" s="161">
        <v>157.72499999999999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143</v>
      </c>
      <c r="AU181" s="159" t="s">
        <v>86</v>
      </c>
      <c r="AV181" s="13" t="s">
        <v>86</v>
      </c>
      <c r="AW181" s="13" t="s">
        <v>32</v>
      </c>
      <c r="AX181" s="13" t="s">
        <v>76</v>
      </c>
      <c r="AY181" s="159" t="s">
        <v>133</v>
      </c>
    </row>
    <row r="182" spans="1:65" s="14" customFormat="1">
      <c r="B182" s="166"/>
      <c r="D182" s="158" t="s">
        <v>143</v>
      </c>
      <c r="E182" s="167" t="s">
        <v>1</v>
      </c>
      <c r="F182" s="168" t="s">
        <v>145</v>
      </c>
      <c r="H182" s="169">
        <v>157.72499999999999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7" t="s">
        <v>143</v>
      </c>
      <c r="AU182" s="167" t="s">
        <v>86</v>
      </c>
      <c r="AV182" s="14" t="s">
        <v>141</v>
      </c>
      <c r="AW182" s="14" t="s">
        <v>32</v>
      </c>
      <c r="AX182" s="14" t="s">
        <v>84</v>
      </c>
      <c r="AY182" s="167" t="s">
        <v>133</v>
      </c>
    </row>
    <row r="183" spans="1:65" s="2" customFormat="1" ht="14.4" customHeight="1">
      <c r="A183" s="32"/>
      <c r="B183" s="143"/>
      <c r="C183" s="144" t="s">
        <v>217</v>
      </c>
      <c r="D183" s="144" t="s">
        <v>136</v>
      </c>
      <c r="E183" s="145" t="s">
        <v>218</v>
      </c>
      <c r="F183" s="146" t="s">
        <v>219</v>
      </c>
      <c r="G183" s="147" t="s">
        <v>151</v>
      </c>
      <c r="H183" s="148">
        <v>25</v>
      </c>
      <c r="I183" s="149"/>
      <c r="J183" s="150">
        <f>ROUND(I183*H183,2)</f>
        <v>0</v>
      </c>
      <c r="K183" s="146" t="s">
        <v>140</v>
      </c>
      <c r="L183" s="33"/>
      <c r="M183" s="151" t="s">
        <v>1</v>
      </c>
      <c r="N183" s="152" t="s">
        <v>41</v>
      </c>
      <c r="O183" s="58"/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141</v>
      </c>
      <c r="AT183" s="155" t="s">
        <v>136</v>
      </c>
      <c r="AU183" s="155" t="s">
        <v>86</v>
      </c>
      <c r="AY183" s="17" t="s">
        <v>133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84</v>
      </c>
      <c r="BK183" s="156">
        <f>ROUND(I183*H183,2)</f>
        <v>0</v>
      </c>
      <c r="BL183" s="17" t="s">
        <v>141</v>
      </c>
      <c r="BM183" s="155" t="s">
        <v>220</v>
      </c>
    </row>
    <row r="184" spans="1:65" s="13" customFormat="1">
      <c r="B184" s="157"/>
      <c r="D184" s="158" t="s">
        <v>143</v>
      </c>
      <c r="E184" s="159" t="s">
        <v>1</v>
      </c>
      <c r="F184" s="160" t="s">
        <v>170</v>
      </c>
      <c r="H184" s="161">
        <v>25</v>
      </c>
      <c r="I184" s="162"/>
      <c r="L184" s="157"/>
      <c r="M184" s="163"/>
      <c r="N184" s="164"/>
      <c r="O184" s="164"/>
      <c r="P184" s="164"/>
      <c r="Q184" s="164"/>
      <c r="R184" s="164"/>
      <c r="S184" s="164"/>
      <c r="T184" s="165"/>
      <c r="AT184" s="159" t="s">
        <v>143</v>
      </c>
      <c r="AU184" s="159" t="s">
        <v>86</v>
      </c>
      <c r="AV184" s="13" t="s">
        <v>86</v>
      </c>
      <c r="AW184" s="13" t="s">
        <v>32</v>
      </c>
      <c r="AX184" s="13" t="s">
        <v>76</v>
      </c>
      <c r="AY184" s="159" t="s">
        <v>133</v>
      </c>
    </row>
    <row r="185" spans="1:65" s="14" customFormat="1">
      <c r="B185" s="166"/>
      <c r="D185" s="158" t="s">
        <v>143</v>
      </c>
      <c r="E185" s="167" t="s">
        <v>1</v>
      </c>
      <c r="F185" s="168" t="s">
        <v>145</v>
      </c>
      <c r="H185" s="169">
        <v>25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143</v>
      </c>
      <c r="AU185" s="167" t="s">
        <v>86</v>
      </c>
      <c r="AV185" s="14" t="s">
        <v>141</v>
      </c>
      <c r="AW185" s="14" t="s">
        <v>32</v>
      </c>
      <c r="AX185" s="14" t="s">
        <v>84</v>
      </c>
      <c r="AY185" s="167" t="s">
        <v>133</v>
      </c>
    </row>
    <row r="186" spans="1:65" s="2" customFormat="1" ht="14.4" customHeight="1">
      <c r="A186" s="32"/>
      <c r="B186" s="143"/>
      <c r="C186" s="144" t="s">
        <v>221</v>
      </c>
      <c r="D186" s="144" t="s">
        <v>136</v>
      </c>
      <c r="E186" s="145" t="s">
        <v>222</v>
      </c>
      <c r="F186" s="146" t="s">
        <v>223</v>
      </c>
      <c r="G186" s="147" t="s">
        <v>151</v>
      </c>
      <c r="H186" s="148">
        <v>262.875</v>
      </c>
      <c r="I186" s="149"/>
      <c r="J186" s="150">
        <f>ROUND(I186*H186,2)</f>
        <v>0</v>
      </c>
      <c r="K186" s="146" t="s">
        <v>140</v>
      </c>
      <c r="L186" s="33"/>
      <c r="M186" s="151" t="s">
        <v>1</v>
      </c>
      <c r="N186" s="152" t="s">
        <v>41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141</v>
      </c>
      <c r="AT186" s="155" t="s">
        <v>136</v>
      </c>
      <c r="AU186" s="155" t="s">
        <v>86</v>
      </c>
      <c r="AY186" s="17" t="s">
        <v>133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84</v>
      </c>
      <c r="BK186" s="156">
        <f>ROUND(I186*H186,2)</f>
        <v>0</v>
      </c>
      <c r="BL186" s="17" t="s">
        <v>141</v>
      </c>
      <c r="BM186" s="155" t="s">
        <v>224</v>
      </c>
    </row>
    <row r="187" spans="1:65" s="13" customFormat="1">
      <c r="B187" s="157"/>
      <c r="D187" s="158" t="s">
        <v>143</v>
      </c>
      <c r="E187" s="159" t="s">
        <v>1</v>
      </c>
      <c r="F187" s="160" t="s">
        <v>225</v>
      </c>
      <c r="H187" s="161">
        <v>262.875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143</v>
      </c>
      <c r="AU187" s="159" t="s">
        <v>86</v>
      </c>
      <c r="AV187" s="13" t="s">
        <v>86</v>
      </c>
      <c r="AW187" s="13" t="s">
        <v>32</v>
      </c>
      <c r="AX187" s="13" t="s">
        <v>76</v>
      </c>
      <c r="AY187" s="159" t="s">
        <v>133</v>
      </c>
    </row>
    <row r="188" spans="1:65" s="14" customFormat="1">
      <c r="B188" s="166"/>
      <c r="D188" s="158" t="s">
        <v>143</v>
      </c>
      <c r="E188" s="167" t="s">
        <v>1</v>
      </c>
      <c r="F188" s="168" t="s">
        <v>145</v>
      </c>
      <c r="H188" s="169">
        <v>262.875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143</v>
      </c>
      <c r="AU188" s="167" t="s">
        <v>86</v>
      </c>
      <c r="AV188" s="14" t="s">
        <v>141</v>
      </c>
      <c r="AW188" s="14" t="s">
        <v>32</v>
      </c>
      <c r="AX188" s="14" t="s">
        <v>84</v>
      </c>
      <c r="AY188" s="167" t="s">
        <v>133</v>
      </c>
    </row>
    <row r="189" spans="1:65" s="15" customFormat="1">
      <c r="B189" s="174"/>
      <c r="D189" s="158" t="s">
        <v>143</v>
      </c>
      <c r="E189" s="175" t="s">
        <v>1</v>
      </c>
      <c r="F189" s="176" t="s">
        <v>226</v>
      </c>
      <c r="H189" s="175" t="s">
        <v>1</v>
      </c>
      <c r="I189" s="177"/>
      <c r="L189" s="174"/>
      <c r="M189" s="178"/>
      <c r="N189" s="179"/>
      <c r="O189" s="179"/>
      <c r="P189" s="179"/>
      <c r="Q189" s="179"/>
      <c r="R189" s="179"/>
      <c r="S189" s="179"/>
      <c r="T189" s="180"/>
      <c r="AT189" s="175" t="s">
        <v>143</v>
      </c>
      <c r="AU189" s="175" t="s">
        <v>86</v>
      </c>
      <c r="AV189" s="15" t="s">
        <v>84</v>
      </c>
      <c r="AW189" s="15" t="s">
        <v>32</v>
      </c>
      <c r="AX189" s="15" t="s">
        <v>76</v>
      </c>
      <c r="AY189" s="175" t="s">
        <v>133</v>
      </c>
    </row>
    <row r="190" spans="1:65" s="2" customFormat="1" ht="14.4" customHeight="1">
      <c r="A190" s="32"/>
      <c r="B190" s="143"/>
      <c r="C190" s="144" t="s">
        <v>227</v>
      </c>
      <c r="D190" s="144" t="s">
        <v>136</v>
      </c>
      <c r="E190" s="145" t="s">
        <v>228</v>
      </c>
      <c r="F190" s="146" t="s">
        <v>229</v>
      </c>
      <c r="G190" s="147" t="s">
        <v>151</v>
      </c>
      <c r="H190" s="148">
        <v>25</v>
      </c>
      <c r="I190" s="149"/>
      <c r="J190" s="150">
        <f>ROUND(I190*H190,2)</f>
        <v>0</v>
      </c>
      <c r="K190" s="146" t="s">
        <v>140</v>
      </c>
      <c r="L190" s="33"/>
      <c r="M190" s="151" t="s">
        <v>1</v>
      </c>
      <c r="N190" s="152" t="s">
        <v>41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141</v>
      </c>
      <c r="AT190" s="155" t="s">
        <v>136</v>
      </c>
      <c r="AU190" s="155" t="s">
        <v>86</v>
      </c>
      <c r="AY190" s="17" t="s">
        <v>133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84</v>
      </c>
      <c r="BK190" s="156">
        <f>ROUND(I190*H190,2)</f>
        <v>0</v>
      </c>
      <c r="BL190" s="17" t="s">
        <v>141</v>
      </c>
      <c r="BM190" s="155" t="s">
        <v>230</v>
      </c>
    </row>
    <row r="191" spans="1:65" s="13" customFormat="1">
      <c r="B191" s="157"/>
      <c r="D191" s="158" t="s">
        <v>143</v>
      </c>
      <c r="E191" s="159" t="s">
        <v>1</v>
      </c>
      <c r="F191" s="160" t="s">
        <v>170</v>
      </c>
      <c r="H191" s="161">
        <v>25</v>
      </c>
      <c r="I191" s="162"/>
      <c r="L191" s="157"/>
      <c r="M191" s="163"/>
      <c r="N191" s="164"/>
      <c r="O191" s="164"/>
      <c r="P191" s="164"/>
      <c r="Q191" s="164"/>
      <c r="R191" s="164"/>
      <c r="S191" s="164"/>
      <c r="T191" s="165"/>
      <c r="AT191" s="159" t="s">
        <v>143</v>
      </c>
      <c r="AU191" s="159" t="s">
        <v>86</v>
      </c>
      <c r="AV191" s="13" t="s">
        <v>86</v>
      </c>
      <c r="AW191" s="13" t="s">
        <v>32</v>
      </c>
      <c r="AX191" s="13" t="s">
        <v>76</v>
      </c>
      <c r="AY191" s="159" t="s">
        <v>133</v>
      </c>
    </row>
    <row r="192" spans="1:65" s="14" customFormat="1">
      <c r="B192" s="166"/>
      <c r="D192" s="158" t="s">
        <v>143</v>
      </c>
      <c r="E192" s="167" t="s">
        <v>1</v>
      </c>
      <c r="F192" s="168" t="s">
        <v>145</v>
      </c>
      <c r="H192" s="169">
        <v>25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143</v>
      </c>
      <c r="AU192" s="167" t="s">
        <v>86</v>
      </c>
      <c r="AV192" s="14" t="s">
        <v>141</v>
      </c>
      <c r="AW192" s="14" t="s">
        <v>32</v>
      </c>
      <c r="AX192" s="14" t="s">
        <v>84</v>
      </c>
      <c r="AY192" s="167" t="s">
        <v>133</v>
      </c>
    </row>
    <row r="193" spans="1:65" s="15" customFormat="1">
      <c r="B193" s="174"/>
      <c r="D193" s="158" t="s">
        <v>143</v>
      </c>
      <c r="E193" s="175" t="s">
        <v>1</v>
      </c>
      <c r="F193" s="176" t="s">
        <v>226</v>
      </c>
      <c r="H193" s="175" t="s">
        <v>1</v>
      </c>
      <c r="I193" s="177"/>
      <c r="L193" s="174"/>
      <c r="M193" s="178"/>
      <c r="N193" s="179"/>
      <c r="O193" s="179"/>
      <c r="P193" s="179"/>
      <c r="Q193" s="179"/>
      <c r="R193" s="179"/>
      <c r="S193" s="179"/>
      <c r="T193" s="180"/>
      <c r="AT193" s="175" t="s">
        <v>143</v>
      </c>
      <c r="AU193" s="175" t="s">
        <v>86</v>
      </c>
      <c r="AV193" s="15" t="s">
        <v>84</v>
      </c>
      <c r="AW193" s="15" t="s">
        <v>32</v>
      </c>
      <c r="AX193" s="15" t="s">
        <v>76</v>
      </c>
      <c r="AY193" s="175" t="s">
        <v>133</v>
      </c>
    </row>
    <row r="194" spans="1:65" s="2" customFormat="1" ht="14.4" customHeight="1">
      <c r="A194" s="32"/>
      <c r="B194" s="143"/>
      <c r="C194" s="144" t="s">
        <v>231</v>
      </c>
      <c r="D194" s="144" t="s">
        <v>136</v>
      </c>
      <c r="E194" s="145" t="s">
        <v>232</v>
      </c>
      <c r="F194" s="146" t="s">
        <v>233</v>
      </c>
      <c r="G194" s="147" t="s">
        <v>151</v>
      </c>
      <c r="H194" s="148">
        <v>15</v>
      </c>
      <c r="I194" s="149"/>
      <c r="J194" s="150">
        <f>ROUND(I194*H194,2)</f>
        <v>0</v>
      </c>
      <c r="K194" s="146" t="s">
        <v>140</v>
      </c>
      <c r="L194" s="33"/>
      <c r="M194" s="151" t="s">
        <v>1</v>
      </c>
      <c r="N194" s="152" t="s">
        <v>41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141</v>
      </c>
      <c r="AT194" s="155" t="s">
        <v>136</v>
      </c>
      <c r="AU194" s="155" t="s">
        <v>86</v>
      </c>
      <c r="AY194" s="17" t="s">
        <v>133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84</v>
      </c>
      <c r="BK194" s="156">
        <f>ROUND(I194*H194,2)</f>
        <v>0</v>
      </c>
      <c r="BL194" s="17" t="s">
        <v>141</v>
      </c>
      <c r="BM194" s="155" t="s">
        <v>234</v>
      </c>
    </row>
    <row r="195" spans="1:65" s="13" customFormat="1">
      <c r="B195" s="157"/>
      <c r="D195" s="158" t="s">
        <v>143</v>
      </c>
      <c r="E195" s="159" t="s">
        <v>1</v>
      </c>
      <c r="F195" s="160" t="s">
        <v>8</v>
      </c>
      <c r="H195" s="161">
        <v>15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143</v>
      </c>
      <c r="AU195" s="159" t="s">
        <v>86</v>
      </c>
      <c r="AV195" s="13" t="s">
        <v>86</v>
      </c>
      <c r="AW195" s="13" t="s">
        <v>32</v>
      </c>
      <c r="AX195" s="13" t="s">
        <v>76</v>
      </c>
      <c r="AY195" s="159" t="s">
        <v>133</v>
      </c>
    </row>
    <row r="196" spans="1:65" s="14" customFormat="1">
      <c r="B196" s="166"/>
      <c r="D196" s="158" t="s">
        <v>143</v>
      </c>
      <c r="E196" s="167" t="s">
        <v>1</v>
      </c>
      <c r="F196" s="168" t="s">
        <v>145</v>
      </c>
      <c r="H196" s="169">
        <v>15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143</v>
      </c>
      <c r="AU196" s="167" t="s">
        <v>86</v>
      </c>
      <c r="AV196" s="14" t="s">
        <v>141</v>
      </c>
      <c r="AW196" s="14" t="s">
        <v>32</v>
      </c>
      <c r="AX196" s="14" t="s">
        <v>84</v>
      </c>
      <c r="AY196" s="167" t="s">
        <v>133</v>
      </c>
    </row>
    <row r="197" spans="1:65" s="15" customFormat="1">
      <c r="B197" s="174"/>
      <c r="D197" s="158" t="s">
        <v>143</v>
      </c>
      <c r="E197" s="175" t="s">
        <v>1</v>
      </c>
      <c r="F197" s="176" t="s">
        <v>226</v>
      </c>
      <c r="H197" s="175" t="s">
        <v>1</v>
      </c>
      <c r="I197" s="177"/>
      <c r="L197" s="174"/>
      <c r="M197" s="178"/>
      <c r="N197" s="179"/>
      <c r="O197" s="179"/>
      <c r="P197" s="179"/>
      <c r="Q197" s="179"/>
      <c r="R197" s="179"/>
      <c r="S197" s="179"/>
      <c r="T197" s="180"/>
      <c r="AT197" s="175" t="s">
        <v>143</v>
      </c>
      <c r="AU197" s="175" t="s">
        <v>86</v>
      </c>
      <c r="AV197" s="15" t="s">
        <v>84</v>
      </c>
      <c r="AW197" s="15" t="s">
        <v>32</v>
      </c>
      <c r="AX197" s="15" t="s">
        <v>76</v>
      </c>
      <c r="AY197" s="175" t="s">
        <v>133</v>
      </c>
    </row>
    <row r="198" spans="1:65" s="2" customFormat="1" ht="14.4" customHeight="1">
      <c r="A198" s="32"/>
      <c r="B198" s="143"/>
      <c r="C198" s="144" t="s">
        <v>7</v>
      </c>
      <c r="D198" s="144" t="s">
        <v>136</v>
      </c>
      <c r="E198" s="145" t="s">
        <v>235</v>
      </c>
      <c r="F198" s="146" t="s">
        <v>236</v>
      </c>
      <c r="G198" s="147" t="s">
        <v>139</v>
      </c>
      <c r="H198" s="148">
        <v>1.5</v>
      </c>
      <c r="I198" s="149"/>
      <c r="J198" s="150">
        <f>ROUND(I198*H198,2)</f>
        <v>0</v>
      </c>
      <c r="K198" s="146" t="s">
        <v>140</v>
      </c>
      <c r="L198" s="33"/>
      <c r="M198" s="151" t="s">
        <v>1</v>
      </c>
      <c r="N198" s="152" t="s">
        <v>41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1.671</v>
      </c>
      <c r="T198" s="154">
        <f>S198*H198</f>
        <v>2.5065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141</v>
      </c>
      <c r="AT198" s="155" t="s">
        <v>136</v>
      </c>
      <c r="AU198" s="155" t="s">
        <v>86</v>
      </c>
      <c r="AY198" s="17" t="s">
        <v>133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84</v>
      </c>
      <c r="BK198" s="156">
        <f>ROUND(I198*H198,2)</f>
        <v>0</v>
      </c>
      <c r="BL198" s="17" t="s">
        <v>141</v>
      </c>
      <c r="BM198" s="155" t="s">
        <v>237</v>
      </c>
    </row>
    <row r="199" spans="1:65" s="13" customFormat="1">
      <c r="B199" s="157"/>
      <c r="D199" s="158" t="s">
        <v>143</v>
      </c>
      <c r="E199" s="159" t="s">
        <v>1</v>
      </c>
      <c r="F199" s="160" t="s">
        <v>144</v>
      </c>
      <c r="H199" s="161">
        <v>1.5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143</v>
      </c>
      <c r="AU199" s="159" t="s">
        <v>86</v>
      </c>
      <c r="AV199" s="13" t="s">
        <v>86</v>
      </c>
      <c r="AW199" s="13" t="s">
        <v>32</v>
      </c>
      <c r="AX199" s="13" t="s">
        <v>76</v>
      </c>
      <c r="AY199" s="159" t="s">
        <v>133</v>
      </c>
    </row>
    <row r="200" spans="1:65" s="14" customFormat="1">
      <c r="B200" s="166"/>
      <c r="D200" s="158" t="s">
        <v>143</v>
      </c>
      <c r="E200" s="167" t="s">
        <v>1</v>
      </c>
      <c r="F200" s="168" t="s">
        <v>145</v>
      </c>
      <c r="H200" s="169">
        <v>1.5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143</v>
      </c>
      <c r="AU200" s="167" t="s">
        <v>86</v>
      </c>
      <c r="AV200" s="14" t="s">
        <v>141</v>
      </c>
      <c r="AW200" s="14" t="s">
        <v>32</v>
      </c>
      <c r="AX200" s="14" t="s">
        <v>84</v>
      </c>
      <c r="AY200" s="167" t="s">
        <v>133</v>
      </c>
    </row>
    <row r="201" spans="1:65" s="15" customFormat="1">
      <c r="B201" s="174"/>
      <c r="D201" s="158" t="s">
        <v>143</v>
      </c>
      <c r="E201" s="175" t="s">
        <v>1</v>
      </c>
      <c r="F201" s="176" t="s">
        <v>238</v>
      </c>
      <c r="H201" s="175" t="s">
        <v>1</v>
      </c>
      <c r="I201" s="177"/>
      <c r="L201" s="174"/>
      <c r="M201" s="178"/>
      <c r="N201" s="179"/>
      <c r="O201" s="179"/>
      <c r="P201" s="179"/>
      <c r="Q201" s="179"/>
      <c r="R201" s="179"/>
      <c r="S201" s="179"/>
      <c r="T201" s="180"/>
      <c r="AT201" s="175" t="s">
        <v>143</v>
      </c>
      <c r="AU201" s="175" t="s">
        <v>86</v>
      </c>
      <c r="AV201" s="15" t="s">
        <v>84</v>
      </c>
      <c r="AW201" s="15" t="s">
        <v>32</v>
      </c>
      <c r="AX201" s="15" t="s">
        <v>76</v>
      </c>
      <c r="AY201" s="175" t="s">
        <v>133</v>
      </c>
    </row>
    <row r="202" spans="1:65" s="2" customFormat="1" ht="14.4" customHeight="1">
      <c r="A202" s="32"/>
      <c r="B202" s="143"/>
      <c r="C202" s="144" t="s">
        <v>239</v>
      </c>
      <c r="D202" s="144" t="s">
        <v>136</v>
      </c>
      <c r="E202" s="145" t="s">
        <v>240</v>
      </c>
      <c r="F202" s="146" t="s">
        <v>241</v>
      </c>
      <c r="G202" s="147" t="s">
        <v>242</v>
      </c>
      <c r="H202" s="148">
        <v>13</v>
      </c>
      <c r="I202" s="149"/>
      <c r="J202" s="150">
        <f>ROUND(I202*H202,2)</f>
        <v>0</v>
      </c>
      <c r="K202" s="146" t="s">
        <v>140</v>
      </c>
      <c r="L202" s="33"/>
      <c r="M202" s="151" t="s">
        <v>1</v>
      </c>
      <c r="N202" s="152" t="s">
        <v>41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6.2E-2</v>
      </c>
      <c r="T202" s="154">
        <f>S202*H202</f>
        <v>0.80600000000000005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141</v>
      </c>
      <c r="AT202" s="155" t="s">
        <v>136</v>
      </c>
      <c r="AU202" s="155" t="s">
        <v>86</v>
      </c>
      <c r="AY202" s="17" t="s">
        <v>133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84</v>
      </c>
      <c r="BK202" s="156">
        <f>ROUND(I202*H202,2)</f>
        <v>0</v>
      </c>
      <c r="BL202" s="17" t="s">
        <v>141</v>
      </c>
      <c r="BM202" s="155" t="s">
        <v>243</v>
      </c>
    </row>
    <row r="203" spans="1:65" s="13" customFormat="1">
      <c r="B203" s="157"/>
      <c r="D203" s="158" t="s">
        <v>143</v>
      </c>
      <c r="E203" s="159" t="s">
        <v>1</v>
      </c>
      <c r="F203" s="160" t="s">
        <v>197</v>
      </c>
      <c r="H203" s="161">
        <v>13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143</v>
      </c>
      <c r="AU203" s="159" t="s">
        <v>86</v>
      </c>
      <c r="AV203" s="13" t="s">
        <v>86</v>
      </c>
      <c r="AW203" s="13" t="s">
        <v>32</v>
      </c>
      <c r="AX203" s="13" t="s">
        <v>76</v>
      </c>
      <c r="AY203" s="159" t="s">
        <v>133</v>
      </c>
    </row>
    <row r="204" spans="1:65" s="14" customFormat="1">
      <c r="B204" s="166"/>
      <c r="D204" s="158" t="s">
        <v>143</v>
      </c>
      <c r="E204" s="167" t="s">
        <v>1</v>
      </c>
      <c r="F204" s="168" t="s">
        <v>145</v>
      </c>
      <c r="H204" s="169">
        <v>13</v>
      </c>
      <c r="I204" s="170"/>
      <c r="L204" s="166"/>
      <c r="M204" s="171"/>
      <c r="N204" s="172"/>
      <c r="O204" s="172"/>
      <c r="P204" s="172"/>
      <c r="Q204" s="172"/>
      <c r="R204" s="172"/>
      <c r="S204" s="172"/>
      <c r="T204" s="173"/>
      <c r="AT204" s="167" t="s">
        <v>143</v>
      </c>
      <c r="AU204" s="167" t="s">
        <v>86</v>
      </c>
      <c r="AV204" s="14" t="s">
        <v>141</v>
      </c>
      <c r="AW204" s="14" t="s">
        <v>32</v>
      </c>
      <c r="AX204" s="14" t="s">
        <v>84</v>
      </c>
      <c r="AY204" s="167" t="s">
        <v>133</v>
      </c>
    </row>
    <row r="205" spans="1:65" s="15" customFormat="1">
      <c r="B205" s="174"/>
      <c r="D205" s="158" t="s">
        <v>143</v>
      </c>
      <c r="E205" s="175" t="s">
        <v>1</v>
      </c>
      <c r="F205" s="176" t="s">
        <v>244</v>
      </c>
      <c r="H205" s="175" t="s">
        <v>1</v>
      </c>
      <c r="I205" s="177"/>
      <c r="L205" s="174"/>
      <c r="M205" s="178"/>
      <c r="N205" s="179"/>
      <c r="O205" s="179"/>
      <c r="P205" s="179"/>
      <c r="Q205" s="179"/>
      <c r="R205" s="179"/>
      <c r="S205" s="179"/>
      <c r="T205" s="180"/>
      <c r="AT205" s="175" t="s">
        <v>143</v>
      </c>
      <c r="AU205" s="175" t="s">
        <v>86</v>
      </c>
      <c r="AV205" s="15" t="s">
        <v>84</v>
      </c>
      <c r="AW205" s="15" t="s">
        <v>32</v>
      </c>
      <c r="AX205" s="15" t="s">
        <v>76</v>
      </c>
      <c r="AY205" s="175" t="s">
        <v>133</v>
      </c>
    </row>
    <row r="206" spans="1:65" s="2" customFormat="1" ht="14.4" customHeight="1">
      <c r="A206" s="32"/>
      <c r="B206" s="143"/>
      <c r="C206" s="144" t="s">
        <v>245</v>
      </c>
      <c r="D206" s="144" t="s">
        <v>136</v>
      </c>
      <c r="E206" s="145" t="s">
        <v>246</v>
      </c>
      <c r="F206" s="146" t="s">
        <v>247</v>
      </c>
      <c r="G206" s="147" t="s">
        <v>242</v>
      </c>
      <c r="H206" s="148">
        <v>47</v>
      </c>
      <c r="I206" s="149"/>
      <c r="J206" s="150">
        <f>ROUND(I206*H206,2)</f>
        <v>0</v>
      </c>
      <c r="K206" s="146" t="s">
        <v>140</v>
      </c>
      <c r="L206" s="33"/>
      <c r="M206" s="151" t="s">
        <v>1</v>
      </c>
      <c r="N206" s="152" t="s">
        <v>41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4.9000000000000002E-2</v>
      </c>
      <c r="T206" s="154">
        <f>S206*H206</f>
        <v>2.3029999999999999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141</v>
      </c>
      <c r="AT206" s="155" t="s">
        <v>136</v>
      </c>
      <c r="AU206" s="155" t="s">
        <v>86</v>
      </c>
      <c r="AY206" s="17" t="s">
        <v>133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84</v>
      </c>
      <c r="BK206" s="156">
        <f>ROUND(I206*H206,2)</f>
        <v>0</v>
      </c>
      <c r="BL206" s="17" t="s">
        <v>141</v>
      </c>
      <c r="BM206" s="155" t="s">
        <v>248</v>
      </c>
    </row>
    <row r="207" spans="1:65" s="13" customFormat="1">
      <c r="B207" s="157"/>
      <c r="D207" s="158" t="s">
        <v>143</v>
      </c>
      <c r="E207" s="159" t="s">
        <v>1</v>
      </c>
      <c r="F207" s="160" t="s">
        <v>249</v>
      </c>
      <c r="H207" s="161">
        <v>47</v>
      </c>
      <c r="I207" s="162"/>
      <c r="L207" s="157"/>
      <c r="M207" s="163"/>
      <c r="N207" s="164"/>
      <c r="O207" s="164"/>
      <c r="P207" s="164"/>
      <c r="Q207" s="164"/>
      <c r="R207" s="164"/>
      <c r="S207" s="164"/>
      <c r="T207" s="165"/>
      <c r="AT207" s="159" t="s">
        <v>143</v>
      </c>
      <c r="AU207" s="159" t="s">
        <v>86</v>
      </c>
      <c r="AV207" s="13" t="s">
        <v>86</v>
      </c>
      <c r="AW207" s="13" t="s">
        <v>32</v>
      </c>
      <c r="AX207" s="13" t="s">
        <v>76</v>
      </c>
      <c r="AY207" s="159" t="s">
        <v>133</v>
      </c>
    </row>
    <row r="208" spans="1:65" s="14" customFormat="1">
      <c r="B208" s="166"/>
      <c r="D208" s="158" t="s">
        <v>143</v>
      </c>
      <c r="E208" s="167" t="s">
        <v>1</v>
      </c>
      <c r="F208" s="168" t="s">
        <v>145</v>
      </c>
      <c r="H208" s="169">
        <v>47</v>
      </c>
      <c r="I208" s="170"/>
      <c r="L208" s="166"/>
      <c r="M208" s="171"/>
      <c r="N208" s="172"/>
      <c r="O208" s="172"/>
      <c r="P208" s="172"/>
      <c r="Q208" s="172"/>
      <c r="R208" s="172"/>
      <c r="S208" s="172"/>
      <c r="T208" s="173"/>
      <c r="AT208" s="167" t="s">
        <v>143</v>
      </c>
      <c r="AU208" s="167" t="s">
        <v>86</v>
      </c>
      <c r="AV208" s="14" t="s">
        <v>141</v>
      </c>
      <c r="AW208" s="14" t="s">
        <v>32</v>
      </c>
      <c r="AX208" s="14" t="s">
        <v>84</v>
      </c>
      <c r="AY208" s="167" t="s">
        <v>133</v>
      </c>
    </row>
    <row r="209" spans="1:65" s="15" customFormat="1">
      <c r="B209" s="174"/>
      <c r="D209" s="158" t="s">
        <v>143</v>
      </c>
      <c r="E209" s="175" t="s">
        <v>1</v>
      </c>
      <c r="F209" s="176" t="s">
        <v>250</v>
      </c>
      <c r="H209" s="175" t="s">
        <v>1</v>
      </c>
      <c r="I209" s="177"/>
      <c r="L209" s="174"/>
      <c r="M209" s="178"/>
      <c r="N209" s="179"/>
      <c r="O209" s="179"/>
      <c r="P209" s="179"/>
      <c r="Q209" s="179"/>
      <c r="R209" s="179"/>
      <c r="S209" s="179"/>
      <c r="T209" s="180"/>
      <c r="AT209" s="175" t="s">
        <v>143</v>
      </c>
      <c r="AU209" s="175" t="s">
        <v>86</v>
      </c>
      <c r="AV209" s="15" t="s">
        <v>84</v>
      </c>
      <c r="AW209" s="15" t="s">
        <v>32</v>
      </c>
      <c r="AX209" s="15" t="s">
        <v>76</v>
      </c>
      <c r="AY209" s="175" t="s">
        <v>133</v>
      </c>
    </row>
    <row r="210" spans="1:65" s="2" customFormat="1" ht="14.4" customHeight="1">
      <c r="A210" s="32"/>
      <c r="B210" s="143"/>
      <c r="C210" s="144" t="s">
        <v>251</v>
      </c>
      <c r="D210" s="144" t="s">
        <v>136</v>
      </c>
      <c r="E210" s="145" t="s">
        <v>252</v>
      </c>
      <c r="F210" s="146" t="s">
        <v>253</v>
      </c>
      <c r="G210" s="147" t="s">
        <v>242</v>
      </c>
      <c r="H210" s="148">
        <v>11</v>
      </c>
      <c r="I210" s="149"/>
      <c r="J210" s="150">
        <f>ROUND(I210*H210,2)</f>
        <v>0</v>
      </c>
      <c r="K210" s="146" t="s">
        <v>140</v>
      </c>
      <c r="L210" s="33"/>
      <c r="M210" s="151" t="s">
        <v>1</v>
      </c>
      <c r="N210" s="152" t="s">
        <v>41</v>
      </c>
      <c r="O210" s="58"/>
      <c r="P210" s="153">
        <f>O210*H210</f>
        <v>0</v>
      </c>
      <c r="Q210" s="153">
        <v>0</v>
      </c>
      <c r="R210" s="153">
        <f>Q210*H210</f>
        <v>0</v>
      </c>
      <c r="S210" s="153">
        <v>9.7000000000000003E-2</v>
      </c>
      <c r="T210" s="154">
        <f>S210*H210</f>
        <v>1.0669999999999999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5" t="s">
        <v>141</v>
      </c>
      <c r="AT210" s="155" t="s">
        <v>136</v>
      </c>
      <c r="AU210" s="155" t="s">
        <v>86</v>
      </c>
      <c r="AY210" s="17" t="s">
        <v>133</v>
      </c>
      <c r="BE210" s="156">
        <f>IF(N210="základní",J210,0)</f>
        <v>0</v>
      </c>
      <c r="BF210" s="156">
        <f>IF(N210="snížená",J210,0)</f>
        <v>0</v>
      </c>
      <c r="BG210" s="156">
        <f>IF(N210="zákl. přenesená",J210,0)</f>
        <v>0</v>
      </c>
      <c r="BH210" s="156">
        <f>IF(N210="sníž. přenesená",J210,0)</f>
        <v>0</v>
      </c>
      <c r="BI210" s="156">
        <f>IF(N210="nulová",J210,0)</f>
        <v>0</v>
      </c>
      <c r="BJ210" s="17" t="s">
        <v>84</v>
      </c>
      <c r="BK210" s="156">
        <f>ROUND(I210*H210,2)</f>
        <v>0</v>
      </c>
      <c r="BL210" s="17" t="s">
        <v>141</v>
      </c>
      <c r="BM210" s="155" t="s">
        <v>254</v>
      </c>
    </row>
    <row r="211" spans="1:65" s="13" customFormat="1">
      <c r="B211" s="157"/>
      <c r="D211" s="158" t="s">
        <v>143</v>
      </c>
      <c r="E211" s="159" t="s">
        <v>1</v>
      </c>
      <c r="F211" s="160" t="s">
        <v>189</v>
      </c>
      <c r="H211" s="161">
        <v>11</v>
      </c>
      <c r="I211" s="162"/>
      <c r="L211" s="157"/>
      <c r="M211" s="163"/>
      <c r="N211" s="164"/>
      <c r="O211" s="164"/>
      <c r="P211" s="164"/>
      <c r="Q211" s="164"/>
      <c r="R211" s="164"/>
      <c r="S211" s="164"/>
      <c r="T211" s="165"/>
      <c r="AT211" s="159" t="s">
        <v>143</v>
      </c>
      <c r="AU211" s="159" t="s">
        <v>86</v>
      </c>
      <c r="AV211" s="13" t="s">
        <v>86</v>
      </c>
      <c r="AW211" s="13" t="s">
        <v>32</v>
      </c>
      <c r="AX211" s="13" t="s">
        <v>76</v>
      </c>
      <c r="AY211" s="159" t="s">
        <v>133</v>
      </c>
    </row>
    <row r="212" spans="1:65" s="14" customFormat="1">
      <c r="B212" s="166"/>
      <c r="D212" s="158" t="s">
        <v>143</v>
      </c>
      <c r="E212" s="167" t="s">
        <v>1</v>
      </c>
      <c r="F212" s="168" t="s">
        <v>145</v>
      </c>
      <c r="H212" s="169">
        <v>11</v>
      </c>
      <c r="I212" s="170"/>
      <c r="L212" s="166"/>
      <c r="M212" s="171"/>
      <c r="N212" s="172"/>
      <c r="O212" s="172"/>
      <c r="P212" s="172"/>
      <c r="Q212" s="172"/>
      <c r="R212" s="172"/>
      <c r="S212" s="172"/>
      <c r="T212" s="173"/>
      <c r="AT212" s="167" t="s">
        <v>143</v>
      </c>
      <c r="AU212" s="167" t="s">
        <v>86</v>
      </c>
      <c r="AV212" s="14" t="s">
        <v>141</v>
      </c>
      <c r="AW212" s="14" t="s">
        <v>32</v>
      </c>
      <c r="AX212" s="14" t="s">
        <v>84</v>
      </c>
      <c r="AY212" s="167" t="s">
        <v>133</v>
      </c>
    </row>
    <row r="213" spans="1:65" s="2" customFormat="1" ht="14.4" customHeight="1">
      <c r="A213" s="32"/>
      <c r="B213" s="143"/>
      <c r="C213" s="144" t="s">
        <v>170</v>
      </c>
      <c r="D213" s="144" t="s">
        <v>136</v>
      </c>
      <c r="E213" s="145" t="s">
        <v>255</v>
      </c>
      <c r="F213" s="146" t="s">
        <v>256</v>
      </c>
      <c r="G213" s="147" t="s">
        <v>200</v>
      </c>
      <c r="H213" s="148">
        <v>4.0999999999999996</v>
      </c>
      <c r="I213" s="149"/>
      <c r="J213" s="150">
        <f>ROUND(I213*H213,2)</f>
        <v>0</v>
      </c>
      <c r="K213" s="146" t="s">
        <v>140</v>
      </c>
      <c r="L213" s="33"/>
      <c r="M213" s="151" t="s">
        <v>1</v>
      </c>
      <c r="N213" s="152" t="s">
        <v>41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6.0000000000000001E-3</v>
      </c>
      <c r="T213" s="154">
        <f>S213*H213</f>
        <v>2.4599999999999997E-2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141</v>
      </c>
      <c r="AT213" s="155" t="s">
        <v>136</v>
      </c>
      <c r="AU213" s="155" t="s">
        <v>86</v>
      </c>
      <c r="AY213" s="17" t="s">
        <v>133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84</v>
      </c>
      <c r="BK213" s="156">
        <f>ROUND(I213*H213,2)</f>
        <v>0</v>
      </c>
      <c r="BL213" s="17" t="s">
        <v>141</v>
      </c>
      <c r="BM213" s="155" t="s">
        <v>257</v>
      </c>
    </row>
    <row r="214" spans="1:65" s="13" customFormat="1">
      <c r="B214" s="157"/>
      <c r="D214" s="158" t="s">
        <v>143</v>
      </c>
      <c r="E214" s="159" t="s">
        <v>1</v>
      </c>
      <c r="F214" s="160" t="s">
        <v>258</v>
      </c>
      <c r="H214" s="161">
        <v>4.0999999999999996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143</v>
      </c>
      <c r="AU214" s="159" t="s">
        <v>86</v>
      </c>
      <c r="AV214" s="13" t="s">
        <v>86</v>
      </c>
      <c r="AW214" s="13" t="s">
        <v>32</v>
      </c>
      <c r="AX214" s="13" t="s">
        <v>76</v>
      </c>
      <c r="AY214" s="159" t="s">
        <v>133</v>
      </c>
    </row>
    <row r="215" spans="1:65" s="14" customFormat="1">
      <c r="B215" s="166"/>
      <c r="D215" s="158" t="s">
        <v>143</v>
      </c>
      <c r="E215" s="167" t="s">
        <v>1</v>
      </c>
      <c r="F215" s="168" t="s">
        <v>145</v>
      </c>
      <c r="H215" s="169">
        <v>4.0999999999999996</v>
      </c>
      <c r="I215" s="170"/>
      <c r="L215" s="166"/>
      <c r="M215" s="171"/>
      <c r="N215" s="172"/>
      <c r="O215" s="172"/>
      <c r="P215" s="172"/>
      <c r="Q215" s="172"/>
      <c r="R215" s="172"/>
      <c r="S215" s="172"/>
      <c r="T215" s="173"/>
      <c r="AT215" s="167" t="s">
        <v>143</v>
      </c>
      <c r="AU215" s="167" t="s">
        <v>86</v>
      </c>
      <c r="AV215" s="14" t="s">
        <v>141</v>
      </c>
      <c r="AW215" s="14" t="s">
        <v>32</v>
      </c>
      <c r="AX215" s="14" t="s">
        <v>84</v>
      </c>
      <c r="AY215" s="167" t="s">
        <v>133</v>
      </c>
    </row>
    <row r="216" spans="1:65" s="15" customFormat="1">
      <c r="B216" s="174"/>
      <c r="D216" s="158" t="s">
        <v>143</v>
      </c>
      <c r="E216" s="175" t="s">
        <v>1</v>
      </c>
      <c r="F216" s="176" t="s">
        <v>259</v>
      </c>
      <c r="H216" s="175" t="s">
        <v>1</v>
      </c>
      <c r="I216" s="177"/>
      <c r="L216" s="174"/>
      <c r="M216" s="178"/>
      <c r="N216" s="179"/>
      <c r="O216" s="179"/>
      <c r="P216" s="179"/>
      <c r="Q216" s="179"/>
      <c r="R216" s="179"/>
      <c r="S216" s="179"/>
      <c r="T216" s="180"/>
      <c r="AT216" s="175" t="s">
        <v>143</v>
      </c>
      <c r="AU216" s="175" t="s">
        <v>86</v>
      </c>
      <c r="AV216" s="15" t="s">
        <v>84</v>
      </c>
      <c r="AW216" s="15" t="s">
        <v>32</v>
      </c>
      <c r="AX216" s="15" t="s">
        <v>76</v>
      </c>
      <c r="AY216" s="175" t="s">
        <v>133</v>
      </c>
    </row>
    <row r="217" spans="1:65" s="2" customFormat="1" ht="22.2" customHeight="1">
      <c r="A217" s="32"/>
      <c r="B217" s="143"/>
      <c r="C217" s="181" t="s">
        <v>260</v>
      </c>
      <c r="D217" s="181" t="s">
        <v>158</v>
      </c>
      <c r="E217" s="182" t="s">
        <v>261</v>
      </c>
      <c r="F217" s="183" t="s">
        <v>262</v>
      </c>
      <c r="G217" s="184" t="s">
        <v>263</v>
      </c>
      <c r="H217" s="185">
        <v>2.8</v>
      </c>
      <c r="I217" s="186"/>
      <c r="J217" s="187">
        <f>ROUND(I217*H217,2)</f>
        <v>0</v>
      </c>
      <c r="K217" s="183" t="s">
        <v>1</v>
      </c>
      <c r="L217" s="188"/>
      <c r="M217" s="189" t="s">
        <v>1</v>
      </c>
      <c r="N217" s="190" t="s">
        <v>41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161</v>
      </c>
      <c r="AT217" s="155" t="s">
        <v>158</v>
      </c>
      <c r="AU217" s="155" t="s">
        <v>86</v>
      </c>
      <c r="AY217" s="17" t="s">
        <v>133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84</v>
      </c>
      <c r="BK217" s="156">
        <f>ROUND(I217*H217,2)</f>
        <v>0</v>
      </c>
      <c r="BL217" s="17" t="s">
        <v>141</v>
      </c>
      <c r="BM217" s="155" t="s">
        <v>264</v>
      </c>
    </row>
    <row r="218" spans="1:65" s="13" customFormat="1">
      <c r="B218" s="157"/>
      <c r="D218" s="158" t="s">
        <v>143</v>
      </c>
      <c r="E218" s="159" t="s">
        <v>1</v>
      </c>
      <c r="F218" s="160" t="s">
        <v>265</v>
      </c>
      <c r="H218" s="161">
        <v>2.8</v>
      </c>
      <c r="I218" s="162"/>
      <c r="L218" s="157"/>
      <c r="M218" s="163"/>
      <c r="N218" s="164"/>
      <c r="O218" s="164"/>
      <c r="P218" s="164"/>
      <c r="Q218" s="164"/>
      <c r="R218" s="164"/>
      <c r="S218" s="164"/>
      <c r="T218" s="165"/>
      <c r="AT218" s="159" t="s">
        <v>143</v>
      </c>
      <c r="AU218" s="159" t="s">
        <v>86</v>
      </c>
      <c r="AV218" s="13" t="s">
        <v>86</v>
      </c>
      <c r="AW218" s="13" t="s">
        <v>32</v>
      </c>
      <c r="AX218" s="13" t="s">
        <v>76</v>
      </c>
      <c r="AY218" s="159" t="s">
        <v>133</v>
      </c>
    </row>
    <row r="219" spans="1:65" s="14" customFormat="1">
      <c r="B219" s="166"/>
      <c r="D219" s="158" t="s">
        <v>143</v>
      </c>
      <c r="E219" s="167" t="s">
        <v>1</v>
      </c>
      <c r="F219" s="168" t="s">
        <v>145</v>
      </c>
      <c r="H219" s="169">
        <v>2.8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7" t="s">
        <v>143</v>
      </c>
      <c r="AU219" s="167" t="s">
        <v>86</v>
      </c>
      <c r="AV219" s="14" t="s">
        <v>141</v>
      </c>
      <c r="AW219" s="14" t="s">
        <v>32</v>
      </c>
      <c r="AX219" s="14" t="s">
        <v>84</v>
      </c>
      <c r="AY219" s="167" t="s">
        <v>133</v>
      </c>
    </row>
    <row r="220" spans="1:65" s="15" customFormat="1">
      <c r="B220" s="174"/>
      <c r="D220" s="158" t="s">
        <v>143</v>
      </c>
      <c r="E220" s="175" t="s">
        <v>1</v>
      </c>
      <c r="F220" s="176" t="s">
        <v>226</v>
      </c>
      <c r="H220" s="175" t="s">
        <v>1</v>
      </c>
      <c r="I220" s="177"/>
      <c r="L220" s="174"/>
      <c r="M220" s="178"/>
      <c r="N220" s="179"/>
      <c r="O220" s="179"/>
      <c r="P220" s="179"/>
      <c r="Q220" s="179"/>
      <c r="R220" s="179"/>
      <c r="S220" s="179"/>
      <c r="T220" s="180"/>
      <c r="AT220" s="175" t="s">
        <v>143</v>
      </c>
      <c r="AU220" s="175" t="s">
        <v>86</v>
      </c>
      <c r="AV220" s="15" t="s">
        <v>84</v>
      </c>
      <c r="AW220" s="15" t="s">
        <v>32</v>
      </c>
      <c r="AX220" s="15" t="s">
        <v>76</v>
      </c>
      <c r="AY220" s="175" t="s">
        <v>133</v>
      </c>
    </row>
    <row r="221" spans="1:65" s="2" customFormat="1" ht="22.2" customHeight="1">
      <c r="A221" s="32"/>
      <c r="B221" s="143"/>
      <c r="C221" s="144" t="s">
        <v>266</v>
      </c>
      <c r="D221" s="144" t="s">
        <v>136</v>
      </c>
      <c r="E221" s="145" t="s">
        <v>267</v>
      </c>
      <c r="F221" s="146" t="s">
        <v>268</v>
      </c>
      <c r="G221" s="147" t="s">
        <v>151</v>
      </c>
      <c r="H221" s="148">
        <v>82</v>
      </c>
      <c r="I221" s="149"/>
      <c r="J221" s="150">
        <f>ROUND(I221*H221,2)</f>
        <v>0</v>
      </c>
      <c r="K221" s="146" t="s">
        <v>140</v>
      </c>
      <c r="L221" s="33"/>
      <c r="M221" s="151" t="s">
        <v>1</v>
      </c>
      <c r="N221" s="152" t="s">
        <v>41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2.1999999999999999E-2</v>
      </c>
      <c r="T221" s="154">
        <f>S221*H221</f>
        <v>1.8039999999999998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141</v>
      </c>
      <c r="AT221" s="155" t="s">
        <v>136</v>
      </c>
      <c r="AU221" s="155" t="s">
        <v>86</v>
      </c>
      <c r="AY221" s="17" t="s">
        <v>133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84</v>
      </c>
      <c r="BK221" s="156">
        <f>ROUND(I221*H221,2)</f>
        <v>0</v>
      </c>
      <c r="BL221" s="17" t="s">
        <v>141</v>
      </c>
      <c r="BM221" s="155" t="s">
        <v>269</v>
      </c>
    </row>
    <row r="222" spans="1:65" s="13" customFormat="1">
      <c r="B222" s="157"/>
      <c r="D222" s="158" t="s">
        <v>143</v>
      </c>
      <c r="E222" s="159" t="s">
        <v>1</v>
      </c>
      <c r="F222" s="160" t="s">
        <v>157</v>
      </c>
      <c r="H222" s="161">
        <v>82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143</v>
      </c>
      <c r="AU222" s="159" t="s">
        <v>86</v>
      </c>
      <c r="AV222" s="13" t="s">
        <v>86</v>
      </c>
      <c r="AW222" s="13" t="s">
        <v>32</v>
      </c>
      <c r="AX222" s="13" t="s">
        <v>76</v>
      </c>
      <c r="AY222" s="159" t="s">
        <v>133</v>
      </c>
    </row>
    <row r="223" spans="1:65" s="14" customFormat="1">
      <c r="B223" s="166"/>
      <c r="D223" s="158" t="s">
        <v>143</v>
      </c>
      <c r="E223" s="167" t="s">
        <v>1</v>
      </c>
      <c r="F223" s="168" t="s">
        <v>145</v>
      </c>
      <c r="H223" s="169">
        <v>82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143</v>
      </c>
      <c r="AU223" s="167" t="s">
        <v>86</v>
      </c>
      <c r="AV223" s="14" t="s">
        <v>141</v>
      </c>
      <c r="AW223" s="14" t="s">
        <v>32</v>
      </c>
      <c r="AX223" s="14" t="s">
        <v>84</v>
      </c>
      <c r="AY223" s="167" t="s">
        <v>133</v>
      </c>
    </row>
    <row r="224" spans="1:65" s="2" customFormat="1" ht="14.4" customHeight="1">
      <c r="A224" s="32"/>
      <c r="B224" s="143"/>
      <c r="C224" s="144" t="s">
        <v>270</v>
      </c>
      <c r="D224" s="144" t="s">
        <v>136</v>
      </c>
      <c r="E224" s="145" t="s">
        <v>271</v>
      </c>
      <c r="F224" s="146" t="s">
        <v>272</v>
      </c>
      <c r="G224" s="147" t="s">
        <v>151</v>
      </c>
      <c r="H224" s="148">
        <v>25</v>
      </c>
      <c r="I224" s="149"/>
      <c r="J224" s="150">
        <f>ROUND(I224*H224,2)</f>
        <v>0</v>
      </c>
      <c r="K224" s="146" t="s">
        <v>140</v>
      </c>
      <c r="L224" s="33"/>
      <c r="M224" s="151" t="s">
        <v>1</v>
      </c>
      <c r="N224" s="152" t="s">
        <v>41</v>
      </c>
      <c r="O224" s="58"/>
      <c r="P224" s="153">
        <f>O224*H224</f>
        <v>0</v>
      </c>
      <c r="Q224" s="153">
        <v>0</v>
      </c>
      <c r="R224" s="153">
        <f>Q224*H224</f>
        <v>0</v>
      </c>
      <c r="S224" s="153">
        <v>0.05</v>
      </c>
      <c r="T224" s="154">
        <f>S224*H224</f>
        <v>1.25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5" t="s">
        <v>141</v>
      </c>
      <c r="AT224" s="155" t="s">
        <v>136</v>
      </c>
      <c r="AU224" s="155" t="s">
        <v>86</v>
      </c>
      <c r="AY224" s="17" t="s">
        <v>133</v>
      </c>
      <c r="BE224" s="156">
        <f>IF(N224="základní",J224,0)</f>
        <v>0</v>
      </c>
      <c r="BF224" s="156">
        <f>IF(N224="snížená",J224,0)</f>
        <v>0</v>
      </c>
      <c r="BG224" s="156">
        <f>IF(N224="zákl. přenesená",J224,0)</f>
        <v>0</v>
      </c>
      <c r="BH224" s="156">
        <f>IF(N224="sníž. přenesená",J224,0)</f>
        <v>0</v>
      </c>
      <c r="BI224" s="156">
        <f>IF(N224="nulová",J224,0)</f>
        <v>0</v>
      </c>
      <c r="BJ224" s="17" t="s">
        <v>84</v>
      </c>
      <c r="BK224" s="156">
        <f>ROUND(I224*H224,2)</f>
        <v>0</v>
      </c>
      <c r="BL224" s="17" t="s">
        <v>141</v>
      </c>
      <c r="BM224" s="155" t="s">
        <v>273</v>
      </c>
    </row>
    <row r="225" spans="1:65" s="13" customFormat="1">
      <c r="B225" s="157"/>
      <c r="D225" s="158" t="s">
        <v>143</v>
      </c>
      <c r="E225" s="159" t="s">
        <v>1</v>
      </c>
      <c r="F225" s="160" t="s">
        <v>170</v>
      </c>
      <c r="H225" s="161">
        <v>25</v>
      </c>
      <c r="I225" s="162"/>
      <c r="L225" s="157"/>
      <c r="M225" s="163"/>
      <c r="N225" s="164"/>
      <c r="O225" s="164"/>
      <c r="P225" s="164"/>
      <c r="Q225" s="164"/>
      <c r="R225" s="164"/>
      <c r="S225" s="164"/>
      <c r="T225" s="165"/>
      <c r="AT225" s="159" t="s">
        <v>143</v>
      </c>
      <c r="AU225" s="159" t="s">
        <v>86</v>
      </c>
      <c r="AV225" s="13" t="s">
        <v>86</v>
      </c>
      <c r="AW225" s="13" t="s">
        <v>32</v>
      </c>
      <c r="AX225" s="13" t="s">
        <v>76</v>
      </c>
      <c r="AY225" s="159" t="s">
        <v>133</v>
      </c>
    </row>
    <row r="226" spans="1:65" s="14" customFormat="1">
      <c r="B226" s="166"/>
      <c r="D226" s="158" t="s">
        <v>143</v>
      </c>
      <c r="E226" s="167" t="s">
        <v>1</v>
      </c>
      <c r="F226" s="168" t="s">
        <v>145</v>
      </c>
      <c r="H226" s="169">
        <v>25</v>
      </c>
      <c r="I226" s="170"/>
      <c r="L226" s="166"/>
      <c r="M226" s="171"/>
      <c r="N226" s="172"/>
      <c r="O226" s="172"/>
      <c r="P226" s="172"/>
      <c r="Q226" s="172"/>
      <c r="R226" s="172"/>
      <c r="S226" s="172"/>
      <c r="T226" s="173"/>
      <c r="AT226" s="167" t="s">
        <v>143</v>
      </c>
      <c r="AU226" s="167" t="s">
        <v>86</v>
      </c>
      <c r="AV226" s="14" t="s">
        <v>141</v>
      </c>
      <c r="AW226" s="14" t="s">
        <v>32</v>
      </c>
      <c r="AX226" s="14" t="s">
        <v>84</v>
      </c>
      <c r="AY226" s="167" t="s">
        <v>133</v>
      </c>
    </row>
    <row r="227" spans="1:65" s="2" customFormat="1" ht="14.4" customHeight="1">
      <c r="A227" s="32"/>
      <c r="B227" s="143"/>
      <c r="C227" s="144" t="s">
        <v>274</v>
      </c>
      <c r="D227" s="144" t="s">
        <v>136</v>
      </c>
      <c r="E227" s="145" t="s">
        <v>275</v>
      </c>
      <c r="F227" s="146" t="s">
        <v>276</v>
      </c>
      <c r="G227" s="147" t="s">
        <v>151</v>
      </c>
      <c r="H227" s="148">
        <v>9</v>
      </c>
      <c r="I227" s="149"/>
      <c r="J227" s="150">
        <f>ROUND(I227*H227,2)</f>
        <v>0</v>
      </c>
      <c r="K227" s="146" t="s">
        <v>140</v>
      </c>
      <c r="L227" s="33"/>
      <c r="M227" s="151" t="s">
        <v>1</v>
      </c>
      <c r="N227" s="152" t="s">
        <v>41</v>
      </c>
      <c r="O227" s="58"/>
      <c r="P227" s="153">
        <f>O227*H227</f>
        <v>0</v>
      </c>
      <c r="Q227" s="153">
        <v>0</v>
      </c>
      <c r="R227" s="153">
        <f>Q227*H227</f>
        <v>0</v>
      </c>
      <c r="S227" s="153">
        <v>6.6000000000000003E-2</v>
      </c>
      <c r="T227" s="154">
        <f>S227*H227</f>
        <v>0.59400000000000008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141</v>
      </c>
      <c r="AT227" s="155" t="s">
        <v>136</v>
      </c>
      <c r="AU227" s="155" t="s">
        <v>86</v>
      </c>
      <c r="AY227" s="17" t="s">
        <v>133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84</v>
      </c>
      <c r="BK227" s="156">
        <f>ROUND(I227*H227,2)</f>
        <v>0</v>
      </c>
      <c r="BL227" s="17" t="s">
        <v>141</v>
      </c>
      <c r="BM227" s="155" t="s">
        <v>277</v>
      </c>
    </row>
    <row r="228" spans="1:65" s="13" customFormat="1">
      <c r="B228" s="157"/>
      <c r="D228" s="158" t="s">
        <v>143</v>
      </c>
      <c r="E228" s="159" t="s">
        <v>1</v>
      </c>
      <c r="F228" s="160" t="s">
        <v>278</v>
      </c>
      <c r="H228" s="161">
        <v>4.5</v>
      </c>
      <c r="I228" s="162"/>
      <c r="L228" s="157"/>
      <c r="M228" s="163"/>
      <c r="N228" s="164"/>
      <c r="O228" s="164"/>
      <c r="P228" s="164"/>
      <c r="Q228" s="164"/>
      <c r="R228" s="164"/>
      <c r="S228" s="164"/>
      <c r="T228" s="165"/>
      <c r="AT228" s="159" t="s">
        <v>143</v>
      </c>
      <c r="AU228" s="159" t="s">
        <v>86</v>
      </c>
      <c r="AV228" s="13" t="s">
        <v>86</v>
      </c>
      <c r="AW228" s="13" t="s">
        <v>32</v>
      </c>
      <c r="AX228" s="13" t="s">
        <v>76</v>
      </c>
      <c r="AY228" s="159" t="s">
        <v>133</v>
      </c>
    </row>
    <row r="229" spans="1:65" s="13" customFormat="1">
      <c r="B229" s="157"/>
      <c r="D229" s="158" t="s">
        <v>143</v>
      </c>
      <c r="E229" s="159" t="s">
        <v>1</v>
      </c>
      <c r="F229" s="160" t="s">
        <v>278</v>
      </c>
      <c r="H229" s="161">
        <v>4.5</v>
      </c>
      <c r="I229" s="162"/>
      <c r="L229" s="157"/>
      <c r="M229" s="163"/>
      <c r="N229" s="164"/>
      <c r="O229" s="164"/>
      <c r="P229" s="164"/>
      <c r="Q229" s="164"/>
      <c r="R229" s="164"/>
      <c r="S229" s="164"/>
      <c r="T229" s="165"/>
      <c r="AT229" s="159" t="s">
        <v>143</v>
      </c>
      <c r="AU229" s="159" t="s">
        <v>86</v>
      </c>
      <c r="AV229" s="13" t="s">
        <v>86</v>
      </c>
      <c r="AW229" s="13" t="s">
        <v>32</v>
      </c>
      <c r="AX229" s="13" t="s">
        <v>76</v>
      </c>
      <c r="AY229" s="159" t="s">
        <v>133</v>
      </c>
    </row>
    <row r="230" spans="1:65" s="14" customFormat="1">
      <c r="B230" s="166"/>
      <c r="D230" s="158" t="s">
        <v>143</v>
      </c>
      <c r="E230" s="167" t="s">
        <v>1</v>
      </c>
      <c r="F230" s="168" t="s">
        <v>145</v>
      </c>
      <c r="H230" s="169">
        <v>9</v>
      </c>
      <c r="I230" s="170"/>
      <c r="L230" s="166"/>
      <c r="M230" s="171"/>
      <c r="N230" s="172"/>
      <c r="O230" s="172"/>
      <c r="P230" s="172"/>
      <c r="Q230" s="172"/>
      <c r="R230" s="172"/>
      <c r="S230" s="172"/>
      <c r="T230" s="173"/>
      <c r="AT230" s="167" t="s">
        <v>143</v>
      </c>
      <c r="AU230" s="167" t="s">
        <v>86</v>
      </c>
      <c r="AV230" s="14" t="s">
        <v>141</v>
      </c>
      <c r="AW230" s="14" t="s">
        <v>32</v>
      </c>
      <c r="AX230" s="14" t="s">
        <v>84</v>
      </c>
      <c r="AY230" s="167" t="s">
        <v>133</v>
      </c>
    </row>
    <row r="231" spans="1:65" s="15" customFormat="1">
      <c r="B231" s="174"/>
      <c r="D231" s="158" t="s">
        <v>143</v>
      </c>
      <c r="E231" s="175" t="s">
        <v>1</v>
      </c>
      <c r="F231" s="176" t="s">
        <v>279</v>
      </c>
      <c r="H231" s="175" t="s">
        <v>1</v>
      </c>
      <c r="I231" s="177"/>
      <c r="L231" s="174"/>
      <c r="M231" s="178"/>
      <c r="N231" s="179"/>
      <c r="O231" s="179"/>
      <c r="P231" s="179"/>
      <c r="Q231" s="179"/>
      <c r="R231" s="179"/>
      <c r="S231" s="179"/>
      <c r="T231" s="180"/>
      <c r="AT231" s="175" t="s">
        <v>143</v>
      </c>
      <c r="AU231" s="175" t="s">
        <v>86</v>
      </c>
      <c r="AV231" s="15" t="s">
        <v>84</v>
      </c>
      <c r="AW231" s="15" t="s">
        <v>32</v>
      </c>
      <c r="AX231" s="15" t="s">
        <v>76</v>
      </c>
      <c r="AY231" s="175" t="s">
        <v>133</v>
      </c>
    </row>
    <row r="232" spans="1:65" s="2" customFormat="1" ht="14.4" customHeight="1">
      <c r="A232" s="32"/>
      <c r="B232" s="143"/>
      <c r="C232" s="144" t="s">
        <v>280</v>
      </c>
      <c r="D232" s="144" t="s">
        <v>136</v>
      </c>
      <c r="E232" s="145" t="s">
        <v>281</v>
      </c>
      <c r="F232" s="146" t="s">
        <v>282</v>
      </c>
      <c r="G232" s="147" t="s">
        <v>151</v>
      </c>
      <c r="H232" s="148">
        <v>9</v>
      </c>
      <c r="I232" s="149"/>
      <c r="J232" s="150">
        <f>ROUND(I232*H232,2)</f>
        <v>0</v>
      </c>
      <c r="K232" s="146" t="s">
        <v>140</v>
      </c>
      <c r="L232" s="33"/>
      <c r="M232" s="151" t="s">
        <v>1</v>
      </c>
      <c r="N232" s="152" t="s">
        <v>41</v>
      </c>
      <c r="O232" s="58"/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141</v>
      </c>
      <c r="AT232" s="155" t="s">
        <v>136</v>
      </c>
      <c r="AU232" s="155" t="s">
        <v>86</v>
      </c>
      <c r="AY232" s="17" t="s">
        <v>133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84</v>
      </c>
      <c r="BK232" s="156">
        <f>ROUND(I232*H232,2)</f>
        <v>0</v>
      </c>
      <c r="BL232" s="17" t="s">
        <v>141</v>
      </c>
      <c r="BM232" s="155" t="s">
        <v>283</v>
      </c>
    </row>
    <row r="233" spans="1:65" s="13" customFormat="1">
      <c r="B233" s="157"/>
      <c r="D233" s="158" t="s">
        <v>143</v>
      </c>
      <c r="E233" s="159" t="s">
        <v>1</v>
      </c>
      <c r="F233" s="160" t="s">
        <v>278</v>
      </c>
      <c r="H233" s="161">
        <v>4.5</v>
      </c>
      <c r="I233" s="162"/>
      <c r="L233" s="157"/>
      <c r="M233" s="163"/>
      <c r="N233" s="164"/>
      <c r="O233" s="164"/>
      <c r="P233" s="164"/>
      <c r="Q233" s="164"/>
      <c r="R233" s="164"/>
      <c r="S233" s="164"/>
      <c r="T233" s="165"/>
      <c r="AT233" s="159" t="s">
        <v>143</v>
      </c>
      <c r="AU233" s="159" t="s">
        <v>86</v>
      </c>
      <c r="AV233" s="13" t="s">
        <v>86</v>
      </c>
      <c r="AW233" s="13" t="s">
        <v>32</v>
      </c>
      <c r="AX233" s="13" t="s">
        <v>76</v>
      </c>
      <c r="AY233" s="159" t="s">
        <v>133</v>
      </c>
    </row>
    <row r="234" spans="1:65" s="13" customFormat="1">
      <c r="B234" s="157"/>
      <c r="D234" s="158" t="s">
        <v>143</v>
      </c>
      <c r="E234" s="159" t="s">
        <v>1</v>
      </c>
      <c r="F234" s="160" t="s">
        <v>278</v>
      </c>
      <c r="H234" s="161">
        <v>4.5</v>
      </c>
      <c r="I234" s="162"/>
      <c r="L234" s="157"/>
      <c r="M234" s="163"/>
      <c r="N234" s="164"/>
      <c r="O234" s="164"/>
      <c r="P234" s="164"/>
      <c r="Q234" s="164"/>
      <c r="R234" s="164"/>
      <c r="S234" s="164"/>
      <c r="T234" s="165"/>
      <c r="AT234" s="159" t="s">
        <v>143</v>
      </c>
      <c r="AU234" s="159" t="s">
        <v>86</v>
      </c>
      <c r="AV234" s="13" t="s">
        <v>86</v>
      </c>
      <c r="AW234" s="13" t="s">
        <v>32</v>
      </c>
      <c r="AX234" s="13" t="s">
        <v>76</v>
      </c>
      <c r="AY234" s="159" t="s">
        <v>133</v>
      </c>
    </row>
    <row r="235" spans="1:65" s="14" customFormat="1">
      <c r="B235" s="166"/>
      <c r="D235" s="158" t="s">
        <v>143</v>
      </c>
      <c r="E235" s="167" t="s">
        <v>1</v>
      </c>
      <c r="F235" s="168" t="s">
        <v>145</v>
      </c>
      <c r="H235" s="169">
        <v>9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7" t="s">
        <v>143</v>
      </c>
      <c r="AU235" s="167" t="s">
        <v>86</v>
      </c>
      <c r="AV235" s="14" t="s">
        <v>141</v>
      </c>
      <c r="AW235" s="14" t="s">
        <v>32</v>
      </c>
      <c r="AX235" s="14" t="s">
        <v>84</v>
      </c>
      <c r="AY235" s="167" t="s">
        <v>133</v>
      </c>
    </row>
    <row r="236" spans="1:65" s="15" customFormat="1">
      <c r="B236" s="174"/>
      <c r="D236" s="158" t="s">
        <v>143</v>
      </c>
      <c r="E236" s="175" t="s">
        <v>1</v>
      </c>
      <c r="F236" s="176" t="s">
        <v>279</v>
      </c>
      <c r="H236" s="175" t="s">
        <v>1</v>
      </c>
      <c r="I236" s="177"/>
      <c r="L236" s="174"/>
      <c r="M236" s="178"/>
      <c r="N236" s="179"/>
      <c r="O236" s="179"/>
      <c r="P236" s="179"/>
      <c r="Q236" s="179"/>
      <c r="R236" s="179"/>
      <c r="S236" s="179"/>
      <c r="T236" s="180"/>
      <c r="AT236" s="175" t="s">
        <v>143</v>
      </c>
      <c r="AU236" s="175" t="s">
        <v>86</v>
      </c>
      <c r="AV236" s="15" t="s">
        <v>84</v>
      </c>
      <c r="AW236" s="15" t="s">
        <v>32</v>
      </c>
      <c r="AX236" s="15" t="s">
        <v>76</v>
      </c>
      <c r="AY236" s="175" t="s">
        <v>133</v>
      </c>
    </row>
    <row r="237" spans="1:65" s="2" customFormat="1" ht="14.4" customHeight="1">
      <c r="A237" s="32"/>
      <c r="B237" s="143"/>
      <c r="C237" s="144" t="s">
        <v>284</v>
      </c>
      <c r="D237" s="144" t="s">
        <v>136</v>
      </c>
      <c r="E237" s="145" t="s">
        <v>285</v>
      </c>
      <c r="F237" s="146" t="s">
        <v>286</v>
      </c>
      <c r="G237" s="147" t="s">
        <v>151</v>
      </c>
      <c r="H237" s="148">
        <v>9</v>
      </c>
      <c r="I237" s="149"/>
      <c r="J237" s="150">
        <f>ROUND(I237*H237,2)</f>
        <v>0</v>
      </c>
      <c r="K237" s="146" t="s">
        <v>140</v>
      </c>
      <c r="L237" s="33"/>
      <c r="M237" s="151" t="s">
        <v>1</v>
      </c>
      <c r="N237" s="152" t="s">
        <v>41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141</v>
      </c>
      <c r="AT237" s="155" t="s">
        <v>136</v>
      </c>
      <c r="AU237" s="155" t="s">
        <v>86</v>
      </c>
      <c r="AY237" s="17" t="s">
        <v>133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84</v>
      </c>
      <c r="BK237" s="156">
        <f>ROUND(I237*H237,2)</f>
        <v>0</v>
      </c>
      <c r="BL237" s="17" t="s">
        <v>141</v>
      </c>
      <c r="BM237" s="155" t="s">
        <v>287</v>
      </c>
    </row>
    <row r="238" spans="1:65" s="13" customFormat="1">
      <c r="B238" s="157"/>
      <c r="D238" s="158" t="s">
        <v>143</v>
      </c>
      <c r="E238" s="159" t="s">
        <v>1</v>
      </c>
      <c r="F238" s="160" t="s">
        <v>278</v>
      </c>
      <c r="H238" s="161">
        <v>4.5</v>
      </c>
      <c r="I238" s="162"/>
      <c r="L238" s="157"/>
      <c r="M238" s="163"/>
      <c r="N238" s="164"/>
      <c r="O238" s="164"/>
      <c r="P238" s="164"/>
      <c r="Q238" s="164"/>
      <c r="R238" s="164"/>
      <c r="S238" s="164"/>
      <c r="T238" s="165"/>
      <c r="AT238" s="159" t="s">
        <v>143</v>
      </c>
      <c r="AU238" s="159" t="s">
        <v>86</v>
      </c>
      <c r="AV238" s="13" t="s">
        <v>86</v>
      </c>
      <c r="AW238" s="13" t="s">
        <v>32</v>
      </c>
      <c r="AX238" s="13" t="s">
        <v>76</v>
      </c>
      <c r="AY238" s="159" t="s">
        <v>133</v>
      </c>
    </row>
    <row r="239" spans="1:65" s="13" customFormat="1">
      <c r="B239" s="157"/>
      <c r="D239" s="158" t="s">
        <v>143</v>
      </c>
      <c r="E239" s="159" t="s">
        <v>1</v>
      </c>
      <c r="F239" s="160" t="s">
        <v>278</v>
      </c>
      <c r="H239" s="161">
        <v>4.5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143</v>
      </c>
      <c r="AU239" s="159" t="s">
        <v>86</v>
      </c>
      <c r="AV239" s="13" t="s">
        <v>86</v>
      </c>
      <c r="AW239" s="13" t="s">
        <v>32</v>
      </c>
      <c r="AX239" s="13" t="s">
        <v>76</v>
      </c>
      <c r="AY239" s="159" t="s">
        <v>133</v>
      </c>
    </row>
    <row r="240" spans="1:65" s="14" customFormat="1">
      <c r="B240" s="166"/>
      <c r="D240" s="158" t="s">
        <v>143</v>
      </c>
      <c r="E240" s="167" t="s">
        <v>1</v>
      </c>
      <c r="F240" s="168" t="s">
        <v>145</v>
      </c>
      <c r="H240" s="169">
        <v>9</v>
      </c>
      <c r="I240" s="170"/>
      <c r="L240" s="166"/>
      <c r="M240" s="171"/>
      <c r="N240" s="172"/>
      <c r="O240" s="172"/>
      <c r="P240" s="172"/>
      <c r="Q240" s="172"/>
      <c r="R240" s="172"/>
      <c r="S240" s="172"/>
      <c r="T240" s="173"/>
      <c r="AT240" s="167" t="s">
        <v>143</v>
      </c>
      <c r="AU240" s="167" t="s">
        <v>86</v>
      </c>
      <c r="AV240" s="14" t="s">
        <v>141</v>
      </c>
      <c r="AW240" s="14" t="s">
        <v>32</v>
      </c>
      <c r="AX240" s="14" t="s">
        <v>84</v>
      </c>
      <c r="AY240" s="167" t="s">
        <v>133</v>
      </c>
    </row>
    <row r="241" spans="1:65" s="15" customFormat="1">
      <c r="B241" s="174"/>
      <c r="D241" s="158" t="s">
        <v>143</v>
      </c>
      <c r="E241" s="175" t="s">
        <v>1</v>
      </c>
      <c r="F241" s="176" t="s">
        <v>279</v>
      </c>
      <c r="H241" s="175" t="s">
        <v>1</v>
      </c>
      <c r="I241" s="177"/>
      <c r="L241" s="174"/>
      <c r="M241" s="178"/>
      <c r="N241" s="179"/>
      <c r="O241" s="179"/>
      <c r="P241" s="179"/>
      <c r="Q241" s="179"/>
      <c r="R241" s="179"/>
      <c r="S241" s="179"/>
      <c r="T241" s="180"/>
      <c r="AT241" s="175" t="s">
        <v>143</v>
      </c>
      <c r="AU241" s="175" t="s">
        <v>86</v>
      </c>
      <c r="AV241" s="15" t="s">
        <v>84</v>
      </c>
      <c r="AW241" s="15" t="s">
        <v>32</v>
      </c>
      <c r="AX241" s="15" t="s">
        <v>76</v>
      </c>
      <c r="AY241" s="175" t="s">
        <v>133</v>
      </c>
    </row>
    <row r="242" spans="1:65" s="2" customFormat="1" ht="14.4" customHeight="1">
      <c r="A242" s="32"/>
      <c r="B242" s="143"/>
      <c r="C242" s="144" t="s">
        <v>288</v>
      </c>
      <c r="D242" s="144" t="s">
        <v>136</v>
      </c>
      <c r="E242" s="145" t="s">
        <v>289</v>
      </c>
      <c r="F242" s="146" t="s">
        <v>290</v>
      </c>
      <c r="G242" s="147" t="s">
        <v>151</v>
      </c>
      <c r="H242" s="148">
        <v>9</v>
      </c>
      <c r="I242" s="149"/>
      <c r="J242" s="150">
        <f>ROUND(I242*H242,2)</f>
        <v>0</v>
      </c>
      <c r="K242" s="146" t="s">
        <v>140</v>
      </c>
      <c r="L242" s="33"/>
      <c r="M242" s="151" t="s">
        <v>1</v>
      </c>
      <c r="N242" s="152" t="s">
        <v>41</v>
      </c>
      <c r="O242" s="58"/>
      <c r="P242" s="153">
        <f>O242*H242</f>
        <v>0</v>
      </c>
      <c r="Q242" s="153">
        <v>3.8850000000000003E-2</v>
      </c>
      <c r="R242" s="153">
        <f>Q242*H242</f>
        <v>0.34965000000000002</v>
      </c>
      <c r="S242" s="153">
        <v>0</v>
      </c>
      <c r="T242" s="154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5" t="s">
        <v>141</v>
      </c>
      <c r="AT242" s="155" t="s">
        <v>136</v>
      </c>
      <c r="AU242" s="155" t="s">
        <v>86</v>
      </c>
      <c r="AY242" s="17" t="s">
        <v>133</v>
      </c>
      <c r="BE242" s="156">
        <f>IF(N242="základní",J242,0)</f>
        <v>0</v>
      </c>
      <c r="BF242" s="156">
        <f>IF(N242="snížená",J242,0)</f>
        <v>0</v>
      </c>
      <c r="BG242" s="156">
        <f>IF(N242="zákl. přenesená",J242,0)</f>
        <v>0</v>
      </c>
      <c r="BH242" s="156">
        <f>IF(N242="sníž. přenesená",J242,0)</f>
        <v>0</v>
      </c>
      <c r="BI242" s="156">
        <f>IF(N242="nulová",J242,0)</f>
        <v>0</v>
      </c>
      <c r="BJ242" s="17" t="s">
        <v>84</v>
      </c>
      <c r="BK242" s="156">
        <f>ROUND(I242*H242,2)</f>
        <v>0</v>
      </c>
      <c r="BL242" s="17" t="s">
        <v>141</v>
      </c>
      <c r="BM242" s="155" t="s">
        <v>291</v>
      </c>
    </row>
    <row r="243" spans="1:65" s="13" customFormat="1">
      <c r="B243" s="157"/>
      <c r="D243" s="158" t="s">
        <v>143</v>
      </c>
      <c r="E243" s="159" t="s">
        <v>1</v>
      </c>
      <c r="F243" s="160" t="s">
        <v>278</v>
      </c>
      <c r="H243" s="161">
        <v>4.5</v>
      </c>
      <c r="I243" s="162"/>
      <c r="L243" s="157"/>
      <c r="M243" s="163"/>
      <c r="N243" s="164"/>
      <c r="O243" s="164"/>
      <c r="P243" s="164"/>
      <c r="Q243" s="164"/>
      <c r="R243" s="164"/>
      <c r="S243" s="164"/>
      <c r="T243" s="165"/>
      <c r="AT243" s="159" t="s">
        <v>143</v>
      </c>
      <c r="AU243" s="159" t="s">
        <v>86</v>
      </c>
      <c r="AV243" s="13" t="s">
        <v>86</v>
      </c>
      <c r="AW243" s="13" t="s">
        <v>32</v>
      </c>
      <c r="AX243" s="13" t="s">
        <v>76</v>
      </c>
      <c r="AY243" s="159" t="s">
        <v>133</v>
      </c>
    </row>
    <row r="244" spans="1:65" s="13" customFormat="1">
      <c r="B244" s="157"/>
      <c r="D244" s="158" t="s">
        <v>143</v>
      </c>
      <c r="E244" s="159" t="s">
        <v>1</v>
      </c>
      <c r="F244" s="160" t="s">
        <v>278</v>
      </c>
      <c r="H244" s="161">
        <v>4.5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143</v>
      </c>
      <c r="AU244" s="159" t="s">
        <v>86</v>
      </c>
      <c r="AV244" s="13" t="s">
        <v>86</v>
      </c>
      <c r="AW244" s="13" t="s">
        <v>32</v>
      </c>
      <c r="AX244" s="13" t="s">
        <v>76</v>
      </c>
      <c r="AY244" s="159" t="s">
        <v>133</v>
      </c>
    </row>
    <row r="245" spans="1:65" s="14" customFormat="1">
      <c r="B245" s="166"/>
      <c r="D245" s="158" t="s">
        <v>143</v>
      </c>
      <c r="E245" s="167" t="s">
        <v>1</v>
      </c>
      <c r="F245" s="168" t="s">
        <v>145</v>
      </c>
      <c r="H245" s="169">
        <v>9</v>
      </c>
      <c r="I245" s="170"/>
      <c r="L245" s="166"/>
      <c r="M245" s="171"/>
      <c r="N245" s="172"/>
      <c r="O245" s="172"/>
      <c r="P245" s="172"/>
      <c r="Q245" s="172"/>
      <c r="R245" s="172"/>
      <c r="S245" s="172"/>
      <c r="T245" s="173"/>
      <c r="AT245" s="167" t="s">
        <v>143</v>
      </c>
      <c r="AU245" s="167" t="s">
        <v>86</v>
      </c>
      <c r="AV245" s="14" t="s">
        <v>141</v>
      </c>
      <c r="AW245" s="14" t="s">
        <v>32</v>
      </c>
      <c r="AX245" s="14" t="s">
        <v>84</v>
      </c>
      <c r="AY245" s="167" t="s">
        <v>133</v>
      </c>
    </row>
    <row r="246" spans="1:65" s="15" customFormat="1">
      <c r="B246" s="174"/>
      <c r="D246" s="158" t="s">
        <v>143</v>
      </c>
      <c r="E246" s="175" t="s">
        <v>1</v>
      </c>
      <c r="F246" s="176" t="s">
        <v>279</v>
      </c>
      <c r="H246" s="175" t="s">
        <v>1</v>
      </c>
      <c r="I246" s="177"/>
      <c r="L246" s="174"/>
      <c r="M246" s="178"/>
      <c r="N246" s="179"/>
      <c r="O246" s="179"/>
      <c r="P246" s="179"/>
      <c r="Q246" s="179"/>
      <c r="R246" s="179"/>
      <c r="S246" s="179"/>
      <c r="T246" s="180"/>
      <c r="AT246" s="175" t="s">
        <v>143</v>
      </c>
      <c r="AU246" s="175" t="s">
        <v>86</v>
      </c>
      <c r="AV246" s="15" t="s">
        <v>84</v>
      </c>
      <c r="AW246" s="15" t="s">
        <v>32</v>
      </c>
      <c r="AX246" s="15" t="s">
        <v>76</v>
      </c>
      <c r="AY246" s="175" t="s">
        <v>133</v>
      </c>
    </row>
    <row r="247" spans="1:65" s="2" customFormat="1" ht="14.4" customHeight="1">
      <c r="A247" s="32"/>
      <c r="B247" s="143"/>
      <c r="C247" s="144" t="s">
        <v>292</v>
      </c>
      <c r="D247" s="144" t="s">
        <v>136</v>
      </c>
      <c r="E247" s="145" t="s">
        <v>293</v>
      </c>
      <c r="F247" s="146" t="s">
        <v>294</v>
      </c>
      <c r="G247" s="147" t="s">
        <v>151</v>
      </c>
      <c r="H247" s="148">
        <v>9</v>
      </c>
      <c r="I247" s="149"/>
      <c r="J247" s="150">
        <f>ROUND(I247*H247,2)</f>
        <v>0</v>
      </c>
      <c r="K247" s="146" t="s">
        <v>140</v>
      </c>
      <c r="L247" s="33"/>
      <c r="M247" s="151" t="s">
        <v>1</v>
      </c>
      <c r="N247" s="152" t="s">
        <v>41</v>
      </c>
      <c r="O247" s="58"/>
      <c r="P247" s="153">
        <f>O247*H247</f>
        <v>0</v>
      </c>
      <c r="Q247" s="153">
        <v>3.15E-3</v>
      </c>
      <c r="R247" s="153">
        <f>Q247*H247</f>
        <v>2.835E-2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141</v>
      </c>
      <c r="AT247" s="155" t="s">
        <v>136</v>
      </c>
      <c r="AU247" s="155" t="s">
        <v>86</v>
      </c>
      <c r="AY247" s="17" t="s">
        <v>133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84</v>
      </c>
      <c r="BK247" s="156">
        <f>ROUND(I247*H247,2)</f>
        <v>0</v>
      </c>
      <c r="BL247" s="17" t="s">
        <v>141</v>
      </c>
      <c r="BM247" s="155" t="s">
        <v>295</v>
      </c>
    </row>
    <row r="248" spans="1:65" s="13" customFormat="1">
      <c r="B248" s="157"/>
      <c r="D248" s="158" t="s">
        <v>143</v>
      </c>
      <c r="E248" s="159" t="s">
        <v>1</v>
      </c>
      <c r="F248" s="160" t="s">
        <v>278</v>
      </c>
      <c r="H248" s="161">
        <v>4.5</v>
      </c>
      <c r="I248" s="162"/>
      <c r="L248" s="157"/>
      <c r="M248" s="163"/>
      <c r="N248" s="164"/>
      <c r="O248" s="164"/>
      <c r="P248" s="164"/>
      <c r="Q248" s="164"/>
      <c r="R248" s="164"/>
      <c r="S248" s="164"/>
      <c r="T248" s="165"/>
      <c r="AT248" s="159" t="s">
        <v>143</v>
      </c>
      <c r="AU248" s="159" t="s">
        <v>86</v>
      </c>
      <c r="AV248" s="13" t="s">
        <v>86</v>
      </c>
      <c r="AW248" s="13" t="s">
        <v>32</v>
      </c>
      <c r="AX248" s="13" t="s">
        <v>76</v>
      </c>
      <c r="AY248" s="159" t="s">
        <v>133</v>
      </c>
    </row>
    <row r="249" spans="1:65" s="13" customFormat="1">
      <c r="B249" s="157"/>
      <c r="D249" s="158" t="s">
        <v>143</v>
      </c>
      <c r="E249" s="159" t="s">
        <v>1</v>
      </c>
      <c r="F249" s="160" t="s">
        <v>278</v>
      </c>
      <c r="H249" s="161">
        <v>4.5</v>
      </c>
      <c r="I249" s="162"/>
      <c r="L249" s="157"/>
      <c r="M249" s="163"/>
      <c r="N249" s="164"/>
      <c r="O249" s="164"/>
      <c r="P249" s="164"/>
      <c r="Q249" s="164"/>
      <c r="R249" s="164"/>
      <c r="S249" s="164"/>
      <c r="T249" s="165"/>
      <c r="AT249" s="159" t="s">
        <v>143</v>
      </c>
      <c r="AU249" s="159" t="s">
        <v>86</v>
      </c>
      <c r="AV249" s="13" t="s">
        <v>86</v>
      </c>
      <c r="AW249" s="13" t="s">
        <v>32</v>
      </c>
      <c r="AX249" s="13" t="s">
        <v>76</v>
      </c>
      <c r="AY249" s="159" t="s">
        <v>133</v>
      </c>
    </row>
    <row r="250" spans="1:65" s="14" customFormat="1">
      <c r="B250" s="166"/>
      <c r="D250" s="158" t="s">
        <v>143</v>
      </c>
      <c r="E250" s="167" t="s">
        <v>1</v>
      </c>
      <c r="F250" s="168" t="s">
        <v>145</v>
      </c>
      <c r="H250" s="169">
        <v>9</v>
      </c>
      <c r="I250" s="170"/>
      <c r="L250" s="166"/>
      <c r="M250" s="171"/>
      <c r="N250" s="172"/>
      <c r="O250" s="172"/>
      <c r="P250" s="172"/>
      <c r="Q250" s="172"/>
      <c r="R250" s="172"/>
      <c r="S250" s="172"/>
      <c r="T250" s="173"/>
      <c r="AT250" s="167" t="s">
        <v>143</v>
      </c>
      <c r="AU250" s="167" t="s">
        <v>86</v>
      </c>
      <c r="AV250" s="14" t="s">
        <v>141</v>
      </c>
      <c r="AW250" s="14" t="s">
        <v>32</v>
      </c>
      <c r="AX250" s="14" t="s">
        <v>84</v>
      </c>
      <c r="AY250" s="167" t="s">
        <v>133</v>
      </c>
    </row>
    <row r="251" spans="1:65" s="15" customFormat="1">
      <c r="B251" s="174"/>
      <c r="D251" s="158" t="s">
        <v>143</v>
      </c>
      <c r="E251" s="175" t="s">
        <v>1</v>
      </c>
      <c r="F251" s="176" t="s">
        <v>279</v>
      </c>
      <c r="H251" s="175" t="s">
        <v>1</v>
      </c>
      <c r="I251" s="177"/>
      <c r="L251" s="174"/>
      <c r="M251" s="178"/>
      <c r="N251" s="179"/>
      <c r="O251" s="179"/>
      <c r="P251" s="179"/>
      <c r="Q251" s="179"/>
      <c r="R251" s="179"/>
      <c r="S251" s="179"/>
      <c r="T251" s="180"/>
      <c r="AT251" s="175" t="s">
        <v>143</v>
      </c>
      <c r="AU251" s="175" t="s">
        <v>86</v>
      </c>
      <c r="AV251" s="15" t="s">
        <v>84</v>
      </c>
      <c r="AW251" s="15" t="s">
        <v>32</v>
      </c>
      <c r="AX251" s="15" t="s">
        <v>76</v>
      </c>
      <c r="AY251" s="175" t="s">
        <v>133</v>
      </c>
    </row>
    <row r="252" spans="1:65" s="2" customFormat="1" ht="14.4" customHeight="1">
      <c r="A252" s="32"/>
      <c r="B252" s="143"/>
      <c r="C252" s="181" t="s">
        <v>296</v>
      </c>
      <c r="D252" s="181" t="s">
        <v>158</v>
      </c>
      <c r="E252" s="182" t="s">
        <v>297</v>
      </c>
      <c r="F252" s="183" t="s">
        <v>298</v>
      </c>
      <c r="G252" s="184" t="s">
        <v>151</v>
      </c>
      <c r="H252" s="185">
        <v>44</v>
      </c>
      <c r="I252" s="186"/>
      <c r="J252" s="187">
        <f>ROUND(I252*H252,2)</f>
        <v>0</v>
      </c>
      <c r="K252" s="183" t="s">
        <v>1</v>
      </c>
      <c r="L252" s="188"/>
      <c r="M252" s="189" t="s">
        <v>1</v>
      </c>
      <c r="N252" s="190" t="s">
        <v>41</v>
      </c>
      <c r="O252" s="58"/>
      <c r="P252" s="153">
        <f>O252*H252</f>
        <v>0</v>
      </c>
      <c r="Q252" s="153">
        <v>0</v>
      </c>
      <c r="R252" s="153">
        <f>Q252*H252</f>
        <v>0</v>
      </c>
      <c r="S252" s="153">
        <v>0</v>
      </c>
      <c r="T252" s="154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5" t="s">
        <v>161</v>
      </c>
      <c r="AT252" s="155" t="s">
        <v>158</v>
      </c>
      <c r="AU252" s="155" t="s">
        <v>86</v>
      </c>
      <c r="AY252" s="17" t="s">
        <v>133</v>
      </c>
      <c r="BE252" s="156">
        <f>IF(N252="základní",J252,0)</f>
        <v>0</v>
      </c>
      <c r="BF252" s="156">
        <f>IF(N252="snížená",J252,0)</f>
        <v>0</v>
      </c>
      <c r="BG252" s="156">
        <f>IF(N252="zákl. přenesená",J252,0)</f>
        <v>0</v>
      </c>
      <c r="BH252" s="156">
        <f>IF(N252="sníž. přenesená",J252,0)</f>
        <v>0</v>
      </c>
      <c r="BI252" s="156">
        <f>IF(N252="nulová",J252,0)</f>
        <v>0</v>
      </c>
      <c r="BJ252" s="17" t="s">
        <v>84</v>
      </c>
      <c r="BK252" s="156">
        <f>ROUND(I252*H252,2)</f>
        <v>0</v>
      </c>
      <c r="BL252" s="17" t="s">
        <v>141</v>
      </c>
      <c r="BM252" s="155" t="s">
        <v>299</v>
      </c>
    </row>
    <row r="253" spans="1:65" s="12" customFormat="1" ht="22.8" customHeight="1">
      <c r="B253" s="130"/>
      <c r="D253" s="131" t="s">
        <v>75</v>
      </c>
      <c r="E253" s="141" t="s">
        <v>300</v>
      </c>
      <c r="F253" s="141" t="s">
        <v>301</v>
      </c>
      <c r="I253" s="133"/>
      <c r="J253" s="142">
        <f>BK253</f>
        <v>0</v>
      </c>
      <c r="L253" s="130"/>
      <c r="M253" s="135"/>
      <c r="N253" s="136"/>
      <c r="O253" s="136"/>
      <c r="P253" s="137">
        <f>SUM(P254:P266)</f>
        <v>0</v>
      </c>
      <c r="Q253" s="136"/>
      <c r="R253" s="137">
        <f>SUM(R254:R266)</f>
        <v>0</v>
      </c>
      <c r="S253" s="136"/>
      <c r="T253" s="138">
        <f>SUM(T254:T266)</f>
        <v>0</v>
      </c>
      <c r="AR253" s="131" t="s">
        <v>84</v>
      </c>
      <c r="AT253" s="139" t="s">
        <v>75</v>
      </c>
      <c r="AU253" s="139" t="s">
        <v>84</v>
      </c>
      <c r="AY253" s="131" t="s">
        <v>133</v>
      </c>
      <c r="BK253" s="140">
        <f>SUM(BK254:BK266)</f>
        <v>0</v>
      </c>
    </row>
    <row r="254" spans="1:65" s="2" customFormat="1" ht="14.4" customHeight="1">
      <c r="A254" s="32"/>
      <c r="B254" s="143"/>
      <c r="C254" s="144" t="s">
        <v>302</v>
      </c>
      <c r="D254" s="144" t="s">
        <v>136</v>
      </c>
      <c r="E254" s="145" t="s">
        <v>303</v>
      </c>
      <c r="F254" s="146" t="s">
        <v>304</v>
      </c>
      <c r="G254" s="147" t="s">
        <v>263</v>
      </c>
      <c r="H254" s="148">
        <v>20.782</v>
      </c>
      <c r="I254" s="149"/>
      <c r="J254" s="150">
        <f>ROUND(I254*H254,2)</f>
        <v>0</v>
      </c>
      <c r="K254" s="146" t="s">
        <v>140</v>
      </c>
      <c r="L254" s="33"/>
      <c r="M254" s="151" t="s">
        <v>1</v>
      </c>
      <c r="N254" s="152" t="s">
        <v>41</v>
      </c>
      <c r="O254" s="58"/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5" t="s">
        <v>141</v>
      </c>
      <c r="AT254" s="155" t="s">
        <v>136</v>
      </c>
      <c r="AU254" s="155" t="s">
        <v>86</v>
      </c>
      <c r="AY254" s="17" t="s">
        <v>133</v>
      </c>
      <c r="BE254" s="156">
        <f>IF(N254="základní",J254,0)</f>
        <v>0</v>
      </c>
      <c r="BF254" s="156">
        <f>IF(N254="snížená",J254,0)</f>
        <v>0</v>
      </c>
      <c r="BG254" s="156">
        <f>IF(N254="zákl. přenesená",J254,0)</f>
        <v>0</v>
      </c>
      <c r="BH254" s="156">
        <f>IF(N254="sníž. přenesená",J254,0)</f>
        <v>0</v>
      </c>
      <c r="BI254" s="156">
        <f>IF(N254="nulová",J254,0)</f>
        <v>0</v>
      </c>
      <c r="BJ254" s="17" t="s">
        <v>84</v>
      </c>
      <c r="BK254" s="156">
        <f>ROUND(I254*H254,2)</f>
        <v>0</v>
      </c>
      <c r="BL254" s="17" t="s">
        <v>141</v>
      </c>
      <c r="BM254" s="155" t="s">
        <v>305</v>
      </c>
    </row>
    <row r="255" spans="1:65" s="2" customFormat="1" ht="14.4" customHeight="1">
      <c r="A255" s="32"/>
      <c r="B255" s="143"/>
      <c r="C255" s="144" t="s">
        <v>211</v>
      </c>
      <c r="D255" s="144" t="s">
        <v>136</v>
      </c>
      <c r="E255" s="145" t="s">
        <v>306</v>
      </c>
      <c r="F255" s="146" t="s">
        <v>307</v>
      </c>
      <c r="G255" s="147" t="s">
        <v>263</v>
      </c>
      <c r="H255" s="148">
        <v>20.782</v>
      </c>
      <c r="I255" s="149"/>
      <c r="J255" s="150">
        <f>ROUND(I255*H255,2)</f>
        <v>0</v>
      </c>
      <c r="K255" s="146" t="s">
        <v>140</v>
      </c>
      <c r="L255" s="33"/>
      <c r="M255" s="151" t="s">
        <v>1</v>
      </c>
      <c r="N255" s="152" t="s">
        <v>41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141</v>
      </c>
      <c r="AT255" s="155" t="s">
        <v>136</v>
      </c>
      <c r="AU255" s="155" t="s">
        <v>86</v>
      </c>
      <c r="AY255" s="17" t="s">
        <v>133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84</v>
      </c>
      <c r="BK255" s="156">
        <f>ROUND(I255*H255,2)</f>
        <v>0</v>
      </c>
      <c r="BL255" s="17" t="s">
        <v>141</v>
      </c>
      <c r="BM255" s="155" t="s">
        <v>308</v>
      </c>
    </row>
    <row r="256" spans="1:65" s="2" customFormat="1" ht="14.4" customHeight="1">
      <c r="A256" s="32"/>
      <c r="B256" s="143"/>
      <c r="C256" s="144" t="s">
        <v>309</v>
      </c>
      <c r="D256" s="144" t="s">
        <v>136</v>
      </c>
      <c r="E256" s="145" t="s">
        <v>310</v>
      </c>
      <c r="F256" s="146" t="s">
        <v>311</v>
      </c>
      <c r="G256" s="147" t="s">
        <v>263</v>
      </c>
      <c r="H256" s="148">
        <v>311.73</v>
      </c>
      <c r="I256" s="149"/>
      <c r="J256" s="150">
        <f>ROUND(I256*H256,2)</f>
        <v>0</v>
      </c>
      <c r="K256" s="146" t="s">
        <v>140</v>
      </c>
      <c r="L256" s="33"/>
      <c r="M256" s="151" t="s">
        <v>1</v>
      </c>
      <c r="N256" s="152" t="s">
        <v>41</v>
      </c>
      <c r="O256" s="58"/>
      <c r="P256" s="153">
        <f>O256*H256</f>
        <v>0</v>
      </c>
      <c r="Q256" s="153">
        <v>0</v>
      </c>
      <c r="R256" s="153">
        <f>Q256*H256</f>
        <v>0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141</v>
      </c>
      <c r="AT256" s="155" t="s">
        <v>136</v>
      </c>
      <c r="AU256" s="155" t="s">
        <v>86</v>
      </c>
      <c r="AY256" s="17" t="s">
        <v>133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84</v>
      </c>
      <c r="BK256" s="156">
        <f>ROUND(I256*H256,2)</f>
        <v>0</v>
      </c>
      <c r="BL256" s="17" t="s">
        <v>141</v>
      </c>
      <c r="BM256" s="155" t="s">
        <v>312</v>
      </c>
    </row>
    <row r="257" spans="1:65" s="13" customFormat="1">
      <c r="B257" s="157"/>
      <c r="D257" s="158" t="s">
        <v>143</v>
      </c>
      <c r="F257" s="160" t="s">
        <v>313</v>
      </c>
      <c r="H257" s="161">
        <v>311.73</v>
      </c>
      <c r="I257" s="162"/>
      <c r="L257" s="157"/>
      <c r="M257" s="163"/>
      <c r="N257" s="164"/>
      <c r="O257" s="164"/>
      <c r="P257" s="164"/>
      <c r="Q257" s="164"/>
      <c r="R257" s="164"/>
      <c r="S257" s="164"/>
      <c r="T257" s="165"/>
      <c r="AT257" s="159" t="s">
        <v>143</v>
      </c>
      <c r="AU257" s="159" t="s">
        <v>86</v>
      </c>
      <c r="AV257" s="13" t="s">
        <v>86</v>
      </c>
      <c r="AW257" s="13" t="s">
        <v>3</v>
      </c>
      <c r="AX257" s="13" t="s">
        <v>84</v>
      </c>
      <c r="AY257" s="159" t="s">
        <v>133</v>
      </c>
    </row>
    <row r="258" spans="1:65" s="2" customFormat="1" ht="14.4" customHeight="1">
      <c r="A258" s="32"/>
      <c r="B258" s="143"/>
      <c r="C258" s="144" t="s">
        <v>314</v>
      </c>
      <c r="D258" s="144" t="s">
        <v>136</v>
      </c>
      <c r="E258" s="145" t="s">
        <v>315</v>
      </c>
      <c r="F258" s="146" t="s">
        <v>316</v>
      </c>
      <c r="G258" s="147" t="s">
        <v>263</v>
      </c>
      <c r="H258" s="148">
        <v>10.355</v>
      </c>
      <c r="I258" s="149"/>
      <c r="J258" s="150">
        <f>ROUND(I258*H258,2)</f>
        <v>0</v>
      </c>
      <c r="K258" s="146" t="s">
        <v>140</v>
      </c>
      <c r="L258" s="33"/>
      <c r="M258" s="151" t="s">
        <v>1</v>
      </c>
      <c r="N258" s="152" t="s">
        <v>41</v>
      </c>
      <c r="O258" s="58"/>
      <c r="P258" s="153">
        <f>O258*H258</f>
        <v>0</v>
      </c>
      <c r="Q258" s="153">
        <v>0</v>
      </c>
      <c r="R258" s="153">
        <f>Q258*H258</f>
        <v>0</v>
      </c>
      <c r="S258" s="153">
        <v>0</v>
      </c>
      <c r="T258" s="154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5" t="s">
        <v>141</v>
      </c>
      <c r="AT258" s="155" t="s">
        <v>136</v>
      </c>
      <c r="AU258" s="155" t="s">
        <v>86</v>
      </c>
      <c r="AY258" s="17" t="s">
        <v>133</v>
      </c>
      <c r="BE258" s="156">
        <f>IF(N258="základní",J258,0)</f>
        <v>0</v>
      </c>
      <c r="BF258" s="156">
        <f>IF(N258="snížená",J258,0)</f>
        <v>0</v>
      </c>
      <c r="BG258" s="156">
        <f>IF(N258="zákl. přenesená",J258,0)</f>
        <v>0</v>
      </c>
      <c r="BH258" s="156">
        <f>IF(N258="sníž. přenesená",J258,0)</f>
        <v>0</v>
      </c>
      <c r="BI258" s="156">
        <f>IF(N258="nulová",J258,0)</f>
        <v>0</v>
      </c>
      <c r="BJ258" s="17" t="s">
        <v>84</v>
      </c>
      <c r="BK258" s="156">
        <f>ROUND(I258*H258,2)</f>
        <v>0</v>
      </c>
      <c r="BL258" s="17" t="s">
        <v>141</v>
      </c>
      <c r="BM258" s="155" t="s">
        <v>317</v>
      </c>
    </row>
    <row r="259" spans="1:65" s="13" customFormat="1">
      <c r="B259" s="157"/>
      <c r="D259" s="158" t="s">
        <v>143</v>
      </c>
      <c r="E259" s="159" t="s">
        <v>1</v>
      </c>
      <c r="F259" s="160" t="s">
        <v>318</v>
      </c>
      <c r="H259" s="161">
        <v>10.355</v>
      </c>
      <c r="I259" s="162"/>
      <c r="L259" s="157"/>
      <c r="M259" s="163"/>
      <c r="N259" s="164"/>
      <c r="O259" s="164"/>
      <c r="P259" s="164"/>
      <c r="Q259" s="164"/>
      <c r="R259" s="164"/>
      <c r="S259" s="164"/>
      <c r="T259" s="165"/>
      <c r="AT259" s="159" t="s">
        <v>143</v>
      </c>
      <c r="AU259" s="159" t="s">
        <v>86</v>
      </c>
      <c r="AV259" s="13" t="s">
        <v>86</v>
      </c>
      <c r="AW259" s="13" t="s">
        <v>32</v>
      </c>
      <c r="AX259" s="13" t="s">
        <v>76</v>
      </c>
      <c r="AY259" s="159" t="s">
        <v>133</v>
      </c>
    </row>
    <row r="260" spans="1:65" s="14" customFormat="1">
      <c r="B260" s="166"/>
      <c r="D260" s="158" t="s">
        <v>143</v>
      </c>
      <c r="E260" s="167" t="s">
        <v>1</v>
      </c>
      <c r="F260" s="168" t="s">
        <v>145</v>
      </c>
      <c r="H260" s="169">
        <v>10.355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7" t="s">
        <v>143</v>
      </c>
      <c r="AU260" s="167" t="s">
        <v>86</v>
      </c>
      <c r="AV260" s="14" t="s">
        <v>141</v>
      </c>
      <c r="AW260" s="14" t="s">
        <v>32</v>
      </c>
      <c r="AX260" s="14" t="s">
        <v>84</v>
      </c>
      <c r="AY260" s="167" t="s">
        <v>133</v>
      </c>
    </row>
    <row r="261" spans="1:65" s="2" customFormat="1" ht="14.4" customHeight="1">
      <c r="A261" s="32"/>
      <c r="B261" s="143"/>
      <c r="C261" s="144" t="s">
        <v>319</v>
      </c>
      <c r="D261" s="144" t="s">
        <v>136</v>
      </c>
      <c r="E261" s="145" t="s">
        <v>320</v>
      </c>
      <c r="F261" s="146" t="s">
        <v>321</v>
      </c>
      <c r="G261" s="147" t="s">
        <v>263</v>
      </c>
      <c r="H261" s="148">
        <v>0.27500000000000002</v>
      </c>
      <c r="I261" s="149"/>
      <c r="J261" s="150">
        <f>ROUND(I261*H261,2)</f>
        <v>0</v>
      </c>
      <c r="K261" s="146" t="s">
        <v>140</v>
      </c>
      <c r="L261" s="33"/>
      <c r="M261" s="151" t="s">
        <v>1</v>
      </c>
      <c r="N261" s="152" t="s">
        <v>41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141</v>
      </c>
      <c r="AT261" s="155" t="s">
        <v>136</v>
      </c>
      <c r="AU261" s="155" t="s">
        <v>86</v>
      </c>
      <c r="AY261" s="17" t="s">
        <v>133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84</v>
      </c>
      <c r="BK261" s="156">
        <f>ROUND(I261*H261,2)</f>
        <v>0</v>
      </c>
      <c r="BL261" s="17" t="s">
        <v>141</v>
      </c>
      <c r="BM261" s="155" t="s">
        <v>322</v>
      </c>
    </row>
    <row r="262" spans="1:65" s="13" customFormat="1">
      <c r="B262" s="157"/>
      <c r="D262" s="158" t="s">
        <v>143</v>
      </c>
      <c r="E262" s="159" t="s">
        <v>1</v>
      </c>
      <c r="F262" s="160" t="s">
        <v>323</v>
      </c>
      <c r="H262" s="161">
        <v>0.27500000000000002</v>
      </c>
      <c r="I262" s="162"/>
      <c r="L262" s="157"/>
      <c r="M262" s="163"/>
      <c r="N262" s="164"/>
      <c r="O262" s="164"/>
      <c r="P262" s="164"/>
      <c r="Q262" s="164"/>
      <c r="R262" s="164"/>
      <c r="S262" s="164"/>
      <c r="T262" s="165"/>
      <c r="AT262" s="159" t="s">
        <v>143</v>
      </c>
      <c r="AU262" s="159" t="s">
        <v>86</v>
      </c>
      <c r="AV262" s="13" t="s">
        <v>86</v>
      </c>
      <c r="AW262" s="13" t="s">
        <v>32</v>
      </c>
      <c r="AX262" s="13" t="s">
        <v>76</v>
      </c>
      <c r="AY262" s="159" t="s">
        <v>133</v>
      </c>
    </row>
    <row r="263" spans="1:65" s="14" customFormat="1">
      <c r="B263" s="166"/>
      <c r="D263" s="158" t="s">
        <v>143</v>
      </c>
      <c r="E263" s="167" t="s">
        <v>1</v>
      </c>
      <c r="F263" s="168" t="s">
        <v>145</v>
      </c>
      <c r="H263" s="169">
        <v>0.27500000000000002</v>
      </c>
      <c r="I263" s="170"/>
      <c r="L263" s="166"/>
      <c r="M263" s="171"/>
      <c r="N263" s="172"/>
      <c r="O263" s="172"/>
      <c r="P263" s="172"/>
      <c r="Q263" s="172"/>
      <c r="R263" s="172"/>
      <c r="S263" s="172"/>
      <c r="T263" s="173"/>
      <c r="AT263" s="167" t="s">
        <v>143</v>
      </c>
      <c r="AU263" s="167" t="s">
        <v>86</v>
      </c>
      <c r="AV263" s="14" t="s">
        <v>141</v>
      </c>
      <c r="AW263" s="14" t="s">
        <v>32</v>
      </c>
      <c r="AX263" s="14" t="s">
        <v>84</v>
      </c>
      <c r="AY263" s="167" t="s">
        <v>133</v>
      </c>
    </row>
    <row r="264" spans="1:65" s="2" customFormat="1" ht="14.4" customHeight="1">
      <c r="A264" s="32"/>
      <c r="B264" s="143"/>
      <c r="C264" s="144" t="s">
        <v>324</v>
      </c>
      <c r="D264" s="144" t="s">
        <v>136</v>
      </c>
      <c r="E264" s="145" t="s">
        <v>325</v>
      </c>
      <c r="F264" s="146" t="s">
        <v>326</v>
      </c>
      <c r="G264" s="147" t="s">
        <v>263</v>
      </c>
      <c r="H264" s="148">
        <v>6.7560000000000002</v>
      </c>
      <c r="I264" s="149"/>
      <c r="J264" s="150">
        <f>ROUND(I264*H264,2)</f>
        <v>0</v>
      </c>
      <c r="K264" s="146" t="s">
        <v>140</v>
      </c>
      <c r="L264" s="33"/>
      <c r="M264" s="151" t="s">
        <v>1</v>
      </c>
      <c r="N264" s="152" t="s">
        <v>41</v>
      </c>
      <c r="O264" s="58"/>
      <c r="P264" s="153">
        <f>O264*H264</f>
        <v>0</v>
      </c>
      <c r="Q264" s="153">
        <v>0</v>
      </c>
      <c r="R264" s="153">
        <f>Q264*H264</f>
        <v>0</v>
      </c>
      <c r="S264" s="153">
        <v>0</v>
      </c>
      <c r="T264" s="154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141</v>
      </c>
      <c r="AT264" s="155" t="s">
        <v>136</v>
      </c>
      <c r="AU264" s="155" t="s">
        <v>86</v>
      </c>
      <c r="AY264" s="17" t="s">
        <v>133</v>
      </c>
      <c r="BE264" s="156">
        <f>IF(N264="základní",J264,0)</f>
        <v>0</v>
      </c>
      <c r="BF264" s="156">
        <f>IF(N264="snížená",J264,0)</f>
        <v>0</v>
      </c>
      <c r="BG264" s="156">
        <f>IF(N264="zákl. přenesená",J264,0)</f>
        <v>0</v>
      </c>
      <c r="BH264" s="156">
        <f>IF(N264="sníž. přenesená",J264,0)</f>
        <v>0</v>
      </c>
      <c r="BI264" s="156">
        <f>IF(N264="nulová",J264,0)</f>
        <v>0</v>
      </c>
      <c r="BJ264" s="17" t="s">
        <v>84</v>
      </c>
      <c r="BK264" s="156">
        <f>ROUND(I264*H264,2)</f>
        <v>0</v>
      </c>
      <c r="BL264" s="17" t="s">
        <v>141</v>
      </c>
      <c r="BM264" s="155" t="s">
        <v>327</v>
      </c>
    </row>
    <row r="265" spans="1:65" s="13" customFormat="1">
      <c r="B265" s="157"/>
      <c r="D265" s="158" t="s">
        <v>143</v>
      </c>
      <c r="E265" s="159" t="s">
        <v>1</v>
      </c>
      <c r="F265" s="160" t="s">
        <v>328</v>
      </c>
      <c r="H265" s="161">
        <v>6.7560000000000002</v>
      </c>
      <c r="I265" s="162"/>
      <c r="L265" s="157"/>
      <c r="M265" s="163"/>
      <c r="N265" s="164"/>
      <c r="O265" s="164"/>
      <c r="P265" s="164"/>
      <c r="Q265" s="164"/>
      <c r="R265" s="164"/>
      <c r="S265" s="164"/>
      <c r="T265" s="165"/>
      <c r="AT265" s="159" t="s">
        <v>143</v>
      </c>
      <c r="AU265" s="159" t="s">
        <v>86</v>
      </c>
      <c r="AV265" s="13" t="s">
        <v>86</v>
      </c>
      <c r="AW265" s="13" t="s">
        <v>32</v>
      </c>
      <c r="AX265" s="13" t="s">
        <v>76</v>
      </c>
      <c r="AY265" s="159" t="s">
        <v>133</v>
      </c>
    </row>
    <row r="266" spans="1:65" s="14" customFormat="1">
      <c r="B266" s="166"/>
      <c r="D266" s="158" t="s">
        <v>143</v>
      </c>
      <c r="E266" s="167" t="s">
        <v>1</v>
      </c>
      <c r="F266" s="168" t="s">
        <v>145</v>
      </c>
      <c r="H266" s="169">
        <v>6.7560000000000002</v>
      </c>
      <c r="I266" s="170"/>
      <c r="L266" s="166"/>
      <c r="M266" s="171"/>
      <c r="N266" s="172"/>
      <c r="O266" s="172"/>
      <c r="P266" s="172"/>
      <c r="Q266" s="172"/>
      <c r="R266" s="172"/>
      <c r="S266" s="172"/>
      <c r="T266" s="173"/>
      <c r="AT266" s="167" t="s">
        <v>143</v>
      </c>
      <c r="AU266" s="167" t="s">
        <v>86</v>
      </c>
      <c r="AV266" s="14" t="s">
        <v>141</v>
      </c>
      <c r="AW266" s="14" t="s">
        <v>32</v>
      </c>
      <c r="AX266" s="14" t="s">
        <v>84</v>
      </c>
      <c r="AY266" s="167" t="s">
        <v>133</v>
      </c>
    </row>
    <row r="267" spans="1:65" s="12" customFormat="1" ht="22.8" customHeight="1">
      <c r="B267" s="130"/>
      <c r="D267" s="131" t="s">
        <v>75</v>
      </c>
      <c r="E267" s="141" t="s">
        <v>329</v>
      </c>
      <c r="F267" s="141" t="s">
        <v>330</v>
      </c>
      <c r="I267" s="133"/>
      <c r="J267" s="142">
        <f>BK267</f>
        <v>0</v>
      </c>
      <c r="L267" s="130"/>
      <c r="M267" s="135"/>
      <c r="N267" s="136"/>
      <c r="O267" s="136"/>
      <c r="P267" s="137">
        <f>P268</f>
        <v>0</v>
      </c>
      <c r="Q267" s="136"/>
      <c r="R267" s="137">
        <f>R268</f>
        <v>0</v>
      </c>
      <c r="S267" s="136"/>
      <c r="T267" s="138">
        <f>T268</f>
        <v>0</v>
      </c>
      <c r="AR267" s="131" t="s">
        <v>84</v>
      </c>
      <c r="AT267" s="139" t="s">
        <v>75</v>
      </c>
      <c r="AU267" s="139" t="s">
        <v>84</v>
      </c>
      <c r="AY267" s="131" t="s">
        <v>133</v>
      </c>
      <c r="BK267" s="140">
        <f>BK268</f>
        <v>0</v>
      </c>
    </row>
    <row r="268" spans="1:65" s="2" customFormat="1" ht="14.4" customHeight="1">
      <c r="A268" s="32"/>
      <c r="B268" s="143"/>
      <c r="C268" s="144" t="s">
        <v>331</v>
      </c>
      <c r="D268" s="144" t="s">
        <v>136</v>
      </c>
      <c r="E268" s="145" t="s">
        <v>332</v>
      </c>
      <c r="F268" s="146" t="s">
        <v>333</v>
      </c>
      <c r="G268" s="147" t="s">
        <v>263</v>
      </c>
      <c r="H268" s="148">
        <v>4.8849999999999998</v>
      </c>
      <c r="I268" s="149"/>
      <c r="J268" s="150">
        <f>ROUND(I268*H268,2)</f>
        <v>0</v>
      </c>
      <c r="K268" s="146" t="s">
        <v>140</v>
      </c>
      <c r="L268" s="33"/>
      <c r="M268" s="151" t="s">
        <v>1</v>
      </c>
      <c r="N268" s="152" t="s">
        <v>41</v>
      </c>
      <c r="O268" s="58"/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141</v>
      </c>
      <c r="AT268" s="155" t="s">
        <v>136</v>
      </c>
      <c r="AU268" s="155" t="s">
        <v>86</v>
      </c>
      <c r="AY268" s="17" t="s">
        <v>133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84</v>
      </c>
      <c r="BK268" s="156">
        <f>ROUND(I268*H268,2)</f>
        <v>0</v>
      </c>
      <c r="BL268" s="17" t="s">
        <v>141</v>
      </c>
      <c r="BM268" s="155" t="s">
        <v>334</v>
      </c>
    </row>
    <row r="269" spans="1:65" s="12" customFormat="1" ht="25.95" customHeight="1">
      <c r="B269" s="130"/>
      <c r="D269" s="131" t="s">
        <v>75</v>
      </c>
      <c r="E269" s="132" t="s">
        <v>335</v>
      </c>
      <c r="F269" s="132" t="s">
        <v>336</v>
      </c>
      <c r="I269" s="133"/>
      <c r="J269" s="134">
        <f>BK269</f>
        <v>0</v>
      </c>
      <c r="L269" s="130"/>
      <c r="M269" s="135"/>
      <c r="N269" s="136"/>
      <c r="O269" s="136"/>
      <c r="P269" s="137">
        <f>P270+P275+P325+P368+P372+P386</f>
        <v>0</v>
      </c>
      <c r="Q269" s="136"/>
      <c r="R269" s="137">
        <f>R270+R275+R325+R368+R372+R386</f>
        <v>3.256901</v>
      </c>
      <c r="S269" s="136"/>
      <c r="T269" s="138">
        <f>T270+T275+T325+T368+T372+T386</f>
        <v>10.42712</v>
      </c>
      <c r="AR269" s="131" t="s">
        <v>86</v>
      </c>
      <c r="AT269" s="139" t="s">
        <v>75</v>
      </c>
      <c r="AU269" s="139" t="s">
        <v>76</v>
      </c>
      <c r="AY269" s="131" t="s">
        <v>133</v>
      </c>
      <c r="BK269" s="140">
        <f>BK270+BK275+BK325+BK368+BK372+BK386</f>
        <v>0</v>
      </c>
    </row>
    <row r="270" spans="1:65" s="12" customFormat="1" ht="22.8" customHeight="1">
      <c r="B270" s="130"/>
      <c r="D270" s="131" t="s">
        <v>75</v>
      </c>
      <c r="E270" s="141" t="s">
        <v>337</v>
      </c>
      <c r="F270" s="141" t="s">
        <v>338</v>
      </c>
      <c r="I270" s="133"/>
      <c r="J270" s="142">
        <f>BK270</f>
        <v>0</v>
      </c>
      <c r="L270" s="130"/>
      <c r="M270" s="135"/>
      <c r="N270" s="136"/>
      <c r="O270" s="136"/>
      <c r="P270" s="137">
        <f>SUM(P271:P274)</f>
        <v>0</v>
      </c>
      <c r="Q270" s="136"/>
      <c r="R270" s="137">
        <f>SUM(R271:R274)</f>
        <v>0</v>
      </c>
      <c r="S270" s="136"/>
      <c r="T270" s="138">
        <f>SUM(T271:T274)</f>
        <v>0.27456000000000003</v>
      </c>
      <c r="AR270" s="131" t="s">
        <v>86</v>
      </c>
      <c r="AT270" s="139" t="s">
        <v>75</v>
      </c>
      <c r="AU270" s="139" t="s">
        <v>84</v>
      </c>
      <c r="AY270" s="131" t="s">
        <v>133</v>
      </c>
      <c r="BK270" s="140">
        <f>SUM(BK271:BK274)</f>
        <v>0</v>
      </c>
    </row>
    <row r="271" spans="1:65" s="2" customFormat="1" ht="14.4" customHeight="1">
      <c r="A271" s="32"/>
      <c r="B271" s="143"/>
      <c r="C271" s="144" t="s">
        <v>339</v>
      </c>
      <c r="D271" s="144" t="s">
        <v>136</v>
      </c>
      <c r="E271" s="145" t="s">
        <v>340</v>
      </c>
      <c r="F271" s="146" t="s">
        <v>341</v>
      </c>
      <c r="G271" s="147" t="s">
        <v>151</v>
      </c>
      <c r="H271" s="148">
        <v>416</v>
      </c>
      <c r="I271" s="149"/>
      <c r="J271" s="150">
        <f>ROUND(I271*H271,2)</f>
        <v>0</v>
      </c>
      <c r="K271" s="146" t="s">
        <v>140</v>
      </c>
      <c r="L271" s="33"/>
      <c r="M271" s="151" t="s">
        <v>1</v>
      </c>
      <c r="N271" s="152" t="s">
        <v>41</v>
      </c>
      <c r="O271" s="58"/>
      <c r="P271" s="153">
        <f>O271*H271</f>
        <v>0</v>
      </c>
      <c r="Q271" s="153">
        <v>0</v>
      </c>
      <c r="R271" s="153">
        <f>Q271*H271</f>
        <v>0</v>
      </c>
      <c r="S271" s="153">
        <v>6.6E-4</v>
      </c>
      <c r="T271" s="154">
        <f>S271*H271</f>
        <v>0.27456000000000003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5" t="s">
        <v>212</v>
      </c>
      <c r="AT271" s="155" t="s">
        <v>136</v>
      </c>
      <c r="AU271" s="155" t="s">
        <v>86</v>
      </c>
      <c r="AY271" s="17" t="s">
        <v>133</v>
      </c>
      <c r="BE271" s="156">
        <f>IF(N271="základní",J271,0)</f>
        <v>0</v>
      </c>
      <c r="BF271" s="156">
        <f>IF(N271="snížená",J271,0)</f>
        <v>0</v>
      </c>
      <c r="BG271" s="156">
        <f>IF(N271="zákl. přenesená",J271,0)</f>
        <v>0</v>
      </c>
      <c r="BH271" s="156">
        <f>IF(N271="sníž. přenesená",J271,0)</f>
        <v>0</v>
      </c>
      <c r="BI271" s="156">
        <f>IF(N271="nulová",J271,0)</f>
        <v>0</v>
      </c>
      <c r="BJ271" s="17" t="s">
        <v>84</v>
      </c>
      <c r="BK271" s="156">
        <f>ROUND(I271*H271,2)</f>
        <v>0</v>
      </c>
      <c r="BL271" s="17" t="s">
        <v>212</v>
      </c>
      <c r="BM271" s="155" t="s">
        <v>342</v>
      </c>
    </row>
    <row r="272" spans="1:65" s="13" customFormat="1">
      <c r="B272" s="157"/>
      <c r="D272" s="158" t="s">
        <v>143</v>
      </c>
      <c r="E272" s="159" t="s">
        <v>1</v>
      </c>
      <c r="F272" s="160" t="s">
        <v>343</v>
      </c>
      <c r="H272" s="161">
        <v>416</v>
      </c>
      <c r="I272" s="162"/>
      <c r="L272" s="157"/>
      <c r="M272" s="163"/>
      <c r="N272" s="164"/>
      <c r="O272" s="164"/>
      <c r="P272" s="164"/>
      <c r="Q272" s="164"/>
      <c r="R272" s="164"/>
      <c r="S272" s="164"/>
      <c r="T272" s="165"/>
      <c r="AT272" s="159" t="s">
        <v>143</v>
      </c>
      <c r="AU272" s="159" t="s">
        <v>86</v>
      </c>
      <c r="AV272" s="13" t="s">
        <v>86</v>
      </c>
      <c r="AW272" s="13" t="s">
        <v>32</v>
      </c>
      <c r="AX272" s="13" t="s">
        <v>76</v>
      </c>
      <c r="AY272" s="159" t="s">
        <v>133</v>
      </c>
    </row>
    <row r="273" spans="1:65" s="14" customFormat="1">
      <c r="B273" s="166"/>
      <c r="D273" s="158" t="s">
        <v>143</v>
      </c>
      <c r="E273" s="167" t="s">
        <v>1</v>
      </c>
      <c r="F273" s="168" t="s">
        <v>145</v>
      </c>
      <c r="H273" s="169">
        <v>416</v>
      </c>
      <c r="I273" s="170"/>
      <c r="L273" s="166"/>
      <c r="M273" s="171"/>
      <c r="N273" s="172"/>
      <c r="O273" s="172"/>
      <c r="P273" s="172"/>
      <c r="Q273" s="172"/>
      <c r="R273" s="172"/>
      <c r="S273" s="172"/>
      <c r="T273" s="173"/>
      <c r="AT273" s="167" t="s">
        <v>143</v>
      </c>
      <c r="AU273" s="167" t="s">
        <v>86</v>
      </c>
      <c r="AV273" s="14" t="s">
        <v>141</v>
      </c>
      <c r="AW273" s="14" t="s">
        <v>32</v>
      </c>
      <c r="AX273" s="14" t="s">
        <v>84</v>
      </c>
      <c r="AY273" s="167" t="s">
        <v>133</v>
      </c>
    </row>
    <row r="274" spans="1:65" s="2" customFormat="1" ht="14.4" customHeight="1">
      <c r="A274" s="32"/>
      <c r="B274" s="143"/>
      <c r="C274" s="144" t="s">
        <v>344</v>
      </c>
      <c r="D274" s="144" t="s">
        <v>136</v>
      </c>
      <c r="E274" s="145" t="s">
        <v>345</v>
      </c>
      <c r="F274" s="146" t="s">
        <v>346</v>
      </c>
      <c r="G274" s="147" t="s">
        <v>347</v>
      </c>
      <c r="H274" s="191"/>
      <c r="I274" s="149"/>
      <c r="J274" s="150">
        <f>ROUND(I274*H274,2)</f>
        <v>0</v>
      </c>
      <c r="K274" s="146" t="s">
        <v>140</v>
      </c>
      <c r="L274" s="33"/>
      <c r="M274" s="151" t="s">
        <v>1</v>
      </c>
      <c r="N274" s="152" t="s">
        <v>41</v>
      </c>
      <c r="O274" s="58"/>
      <c r="P274" s="153">
        <f>O274*H274</f>
        <v>0</v>
      </c>
      <c r="Q274" s="153">
        <v>0</v>
      </c>
      <c r="R274" s="153">
        <f>Q274*H274</f>
        <v>0</v>
      </c>
      <c r="S274" s="153">
        <v>0</v>
      </c>
      <c r="T274" s="154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5" t="s">
        <v>212</v>
      </c>
      <c r="AT274" s="155" t="s">
        <v>136</v>
      </c>
      <c r="AU274" s="155" t="s">
        <v>86</v>
      </c>
      <c r="AY274" s="17" t="s">
        <v>133</v>
      </c>
      <c r="BE274" s="156">
        <f>IF(N274="základní",J274,0)</f>
        <v>0</v>
      </c>
      <c r="BF274" s="156">
        <f>IF(N274="snížená",J274,0)</f>
        <v>0</v>
      </c>
      <c r="BG274" s="156">
        <f>IF(N274="zákl. přenesená",J274,0)</f>
        <v>0</v>
      </c>
      <c r="BH274" s="156">
        <f>IF(N274="sníž. přenesená",J274,0)</f>
        <v>0</v>
      </c>
      <c r="BI274" s="156">
        <f>IF(N274="nulová",J274,0)</f>
        <v>0</v>
      </c>
      <c r="BJ274" s="17" t="s">
        <v>84</v>
      </c>
      <c r="BK274" s="156">
        <f>ROUND(I274*H274,2)</f>
        <v>0</v>
      </c>
      <c r="BL274" s="17" t="s">
        <v>212</v>
      </c>
      <c r="BM274" s="155" t="s">
        <v>348</v>
      </c>
    </row>
    <row r="275" spans="1:65" s="12" customFormat="1" ht="22.8" customHeight="1">
      <c r="B275" s="130"/>
      <c r="D275" s="131" t="s">
        <v>75</v>
      </c>
      <c r="E275" s="141" t="s">
        <v>349</v>
      </c>
      <c r="F275" s="141" t="s">
        <v>350</v>
      </c>
      <c r="I275" s="133"/>
      <c r="J275" s="142">
        <f>BK275</f>
        <v>0</v>
      </c>
      <c r="L275" s="130"/>
      <c r="M275" s="135"/>
      <c r="N275" s="136"/>
      <c r="O275" s="136"/>
      <c r="P275" s="137">
        <f>SUM(P276:P324)</f>
        <v>0</v>
      </c>
      <c r="Q275" s="136"/>
      <c r="R275" s="137">
        <f>SUM(R276:R324)</f>
        <v>2.9705499999999998</v>
      </c>
      <c r="S275" s="136"/>
      <c r="T275" s="138">
        <f>SUM(T276:T324)</f>
        <v>6.7560000000000002</v>
      </c>
      <c r="AR275" s="131" t="s">
        <v>86</v>
      </c>
      <c r="AT275" s="139" t="s">
        <v>75</v>
      </c>
      <c r="AU275" s="139" t="s">
        <v>84</v>
      </c>
      <c r="AY275" s="131" t="s">
        <v>133</v>
      </c>
      <c r="BK275" s="140">
        <f>SUM(BK276:BK324)</f>
        <v>0</v>
      </c>
    </row>
    <row r="276" spans="1:65" s="2" customFormat="1" ht="14.4" customHeight="1">
      <c r="A276" s="32"/>
      <c r="B276" s="143"/>
      <c r="C276" s="144" t="s">
        <v>351</v>
      </c>
      <c r="D276" s="144" t="s">
        <v>136</v>
      </c>
      <c r="E276" s="145" t="s">
        <v>352</v>
      </c>
      <c r="F276" s="146" t="s">
        <v>353</v>
      </c>
      <c r="G276" s="147" t="s">
        <v>200</v>
      </c>
      <c r="H276" s="148">
        <v>21.5</v>
      </c>
      <c r="I276" s="149"/>
      <c r="J276" s="150">
        <f>ROUND(I276*H276,2)</f>
        <v>0</v>
      </c>
      <c r="K276" s="146" t="s">
        <v>140</v>
      </c>
      <c r="L276" s="33"/>
      <c r="M276" s="151" t="s">
        <v>1</v>
      </c>
      <c r="N276" s="152" t="s">
        <v>41</v>
      </c>
      <c r="O276" s="58"/>
      <c r="P276" s="153">
        <f>O276*H276</f>
        <v>0</v>
      </c>
      <c r="Q276" s="153">
        <v>0</v>
      </c>
      <c r="R276" s="153">
        <f>Q276*H276</f>
        <v>0</v>
      </c>
      <c r="S276" s="153">
        <v>2.4E-2</v>
      </c>
      <c r="T276" s="154">
        <f>S276*H276</f>
        <v>0.51600000000000001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5" t="s">
        <v>212</v>
      </c>
      <c r="AT276" s="155" t="s">
        <v>136</v>
      </c>
      <c r="AU276" s="155" t="s">
        <v>86</v>
      </c>
      <c r="AY276" s="17" t="s">
        <v>133</v>
      </c>
      <c r="BE276" s="156">
        <f>IF(N276="základní",J276,0)</f>
        <v>0</v>
      </c>
      <c r="BF276" s="156">
        <f>IF(N276="snížená",J276,0)</f>
        <v>0</v>
      </c>
      <c r="BG276" s="156">
        <f>IF(N276="zákl. přenesená",J276,0)</f>
        <v>0</v>
      </c>
      <c r="BH276" s="156">
        <f>IF(N276="sníž. přenesená",J276,0)</f>
        <v>0</v>
      </c>
      <c r="BI276" s="156">
        <f>IF(N276="nulová",J276,0)</f>
        <v>0</v>
      </c>
      <c r="BJ276" s="17" t="s">
        <v>84</v>
      </c>
      <c r="BK276" s="156">
        <f>ROUND(I276*H276,2)</f>
        <v>0</v>
      </c>
      <c r="BL276" s="17" t="s">
        <v>212</v>
      </c>
      <c r="BM276" s="155" t="s">
        <v>354</v>
      </c>
    </row>
    <row r="277" spans="1:65" s="13" customFormat="1">
      <c r="B277" s="157"/>
      <c r="D277" s="158" t="s">
        <v>143</v>
      </c>
      <c r="E277" s="159" t="s">
        <v>1</v>
      </c>
      <c r="F277" s="160" t="s">
        <v>355</v>
      </c>
      <c r="H277" s="161">
        <v>21.5</v>
      </c>
      <c r="I277" s="162"/>
      <c r="L277" s="157"/>
      <c r="M277" s="163"/>
      <c r="N277" s="164"/>
      <c r="O277" s="164"/>
      <c r="P277" s="164"/>
      <c r="Q277" s="164"/>
      <c r="R277" s="164"/>
      <c r="S277" s="164"/>
      <c r="T277" s="165"/>
      <c r="AT277" s="159" t="s">
        <v>143</v>
      </c>
      <c r="AU277" s="159" t="s">
        <v>86</v>
      </c>
      <c r="AV277" s="13" t="s">
        <v>86</v>
      </c>
      <c r="AW277" s="13" t="s">
        <v>32</v>
      </c>
      <c r="AX277" s="13" t="s">
        <v>76</v>
      </c>
      <c r="AY277" s="159" t="s">
        <v>133</v>
      </c>
    </row>
    <row r="278" spans="1:65" s="14" customFormat="1">
      <c r="B278" s="166"/>
      <c r="D278" s="158" t="s">
        <v>143</v>
      </c>
      <c r="E278" s="167" t="s">
        <v>1</v>
      </c>
      <c r="F278" s="168" t="s">
        <v>145</v>
      </c>
      <c r="H278" s="169">
        <v>21.5</v>
      </c>
      <c r="I278" s="170"/>
      <c r="L278" s="166"/>
      <c r="M278" s="171"/>
      <c r="N278" s="172"/>
      <c r="O278" s="172"/>
      <c r="P278" s="172"/>
      <c r="Q278" s="172"/>
      <c r="R278" s="172"/>
      <c r="S278" s="172"/>
      <c r="T278" s="173"/>
      <c r="AT278" s="167" t="s">
        <v>143</v>
      </c>
      <c r="AU278" s="167" t="s">
        <v>86</v>
      </c>
      <c r="AV278" s="14" t="s">
        <v>141</v>
      </c>
      <c r="AW278" s="14" t="s">
        <v>32</v>
      </c>
      <c r="AX278" s="14" t="s">
        <v>84</v>
      </c>
      <c r="AY278" s="167" t="s">
        <v>133</v>
      </c>
    </row>
    <row r="279" spans="1:65" s="2" customFormat="1" ht="22.2" customHeight="1">
      <c r="A279" s="32"/>
      <c r="B279" s="143"/>
      <c r="C279" s="181" t="s">
        <v>356</v>
      </c>
      <c r="D279" s="181" t="s">
        <v>158</v>
      </c>
      <c r="E279" s="182" t="s">
        <v>357</v>
      </c>
      <c r="F279" s="183" t="s">
        <v>358</v>
      </c>
      <c r="G279" s="184" t="s">
        <v>200</v>
      </c>
      <c r="H279" s="185">
        <v>28.5</v>
      </c>
      <c r="I279" s="186"/>
      <c r="J279" s="187">
        <f>ROUND(I279*H279,2)</f>
        <v>0</v>
      </c>
      <c r="K279" s="183" t="s">
        <v>1</v>
      </c>
      <c r="L279" s="188"/>
      <c r="M279" s="189" t="s">
        <v>1</v>
      </c>
      <c r="N279" s="190" t="s">
        <v>41</v>
      </c>
      <c r="O279" s="58"/>
      <c r="P279" s="153">
        <f>O279*H279</f>
        <v>0</v>
      </c>
      <c r="Q279" s="153">
        <v>0</v>
      </c>
      <c r="R279" s="153">
        <f>Q279*H279</f>
        <v>0</v>
      </c>
      <c r="S279" s="153">
        <v>0</v>
      </c>
      <c r="T279" s="154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5" t="s">
        <v>288</v>
      </c>
      <c r="AT279" s="155" t="s">
        <v>158</v>
      </c>
      <c r="AU279" s="155" t="s">
        <v>86</v>
      </c>
      <c r="AY279" s="17" t="s">
        <v>133</v>
      </c>
      <c r="BE279" s="156">
        <f>IF(N279="základní",J279,0)</f>
        <v>0</v>
      </c>
      <c r="BF279" s="156">
        <f>IF(N279="snížená",J279,0)</f>
        <v>0</v>
      </c>
      <c r="BG279" s="156">
        <f>IF(N279="zákl. přenesená",J279,0)</f>
        <v>0</v>
      </c>
      <c r="BH279" s="156">
        <f>IF(N279="sníž. přenesená",J279,0)</f>
        <v>0</v>
      </c>
      <c r="BI279" s="156">
        <f>IF(N279="nulová",J279,0)</f>
        <v>0</v>
      </c>
      <c r="BJ279" s="17" t="s">
        <v>84</v>
      </c>
      <c r="BK279" s="156">
        <f>ROUND(I279*H279,2)</f>
        <v>0</v>
      </c>
      <c r="BL279" s="17" t="s">
        <v>212</v>
      </c>
      <c r="BM279" s="155" t="s">
        <v>359</v>
      </c>
    </row>
    <row r="280" spans="1:65" s="13" customFormat="1">
      <c r="B280" s="157"/>
      <c r="D280" s="158" t="s">
        <v>143</v>
      </c>
      <c r="E280" s="159" t="s">
        <v>1</v>
      </c>
      <c r="F280" s="160" t="s">
        <v>360</v>
      </c>
      <c r="H280" s="161">
        <v>28.5</v>
      </c>
      <c r="I280" s="162"/>
      <c r="L280" s="157"/>
      <c r="M280" s="163"/>
      <c r="N280" s="164"/>
      <c r="O280" s="164"/>
      <c r="P280" s="164"/>
      <c r="Q280" s="164"/>
      <c r="R280" s="164"/>
      <c r="S280" s="164"/>
      <c r="T280" s="165"/>
      <c r="AT280" s="159" t="s">
        <v>143</v>
      </c>
      <c r="AU280" s="159" t="s">
        <v>86</v>
      </c>
      <c r="AV280" s="13" t="s">
        <v>86</v>
      </c>
      <c r="AW280" s="13" t="s">
        <v>32</v>
      </c>
      <c r="AX280" s="13" t="s">
        <v>76</v>
      </c>
      <c r="AY280" s="159" t="s">
        <v>133</v>
      </c>
    </row>
    <row r="281" spans="1:65" s="14" customFormat="1">
      <c r="B281" s="166"/>
      <c r="D281" s="158" t="s">
        <v>143</v>
      </c>
      <c r="E281" s="167" t="s">
        <v>1</v>
      </c>
      <c r="F281" s="168" t="s">
        <v>145</v>
      </c>
      <c r="H281" s="169">
        <v>28.5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7" t="s">
        <v>143</v>
      </c>
      <c r="AU281" s="167" t="s">
        <v>86</v>
      </c>
      <c r="AV281" s="14" t="s">
        <v>141</v>
      </c>
      <c r="AW281" s="14" t="s">
        <v>32</v>
      </c>
      <c r="AX281" s="14" t="s">
        <v>84</v>
      </c>
      <c r="AY281" s="167" t="s">
        <v>133</v>
      </c>
    </row>
    <row r="282" spans="1:65" s="15" customFormat="1">
      <c r="B282" s="174"/>
      <c r="D282" s="158" t="s">
        <v>143</v>
      </c>
      <c r="E282" s="175" t="s">
        <v>1</v>
      </c>
      <c r="F282" s="176" t="s">
        <v>361</v>
      </c>
      <c r="H282" s="175" t="s">
        <v>1</v>
      </c>
      <c r="I282" s="177"/>
      <c r="L282" s="174"/>
      <c r="M282" s="178"/>
      <c r="N282" s="179"/>
      <c r="O282" s="179"/>
      <c r="P282" s="179"/>
      <c r="Q282" s="179"/>
      <c r="R282" s="179"/>
      <c r="S282" s="179"/>
      <c r="T282" s="180"/>
      <c r="AT282" s="175" t="s">
        <v>143</v>
      </c>
      <c r="AU282" s="175" t="s">
        <v>86</v>
      </c>
      <c r="AV282" s="15" t="s">
        <v>84</v>
      </c>
      <c r="AW282" s="15" t="s">
        <v>32</v>
      </c>
      <c r="AX282" s="15" t="s">
        <v>76</v>
      </c>
      <c r="AY282" s="175" t="s">
        <v>133</v>
      </c>
    </row>
    <row r="283" spans="1:65" s="2" customFormat="1" ht="14.4" customHeight="1">
      <c r="A283" s="32"/>
      <c r="B283" s="143"/>
      <c r="C283" s="144" t="s">
        <v>362</v>
      </c>
      <c r="D283" s="144" t="s">
        <v>136</v>
      </c>
      <c r="E283" s="145" t="s">
        <v>363</v>
      </c>
      <c r="F283" s="146" t="s">
        <v>364</v>
      </c>
      <c r="G283" s="147" t="s">
        <v>151</v>
      </c>
      <c r="H283" s="148">
        <v>416</v>
      </c>
      <c r="I283" s="149"/>
      <c r="J283" s="150">
        <f>ROUND(I283*H283,2)</f>
        <v>0</v>
      </c>
      <c r="K283" s="146" t="s">
        <v>140</v>
      </c>
      <c r="L283" s="33"/>
      <c r="M283" s="151" t="s">
        <v>1</v>
      </c>
      <c r="N283" s="152" t="s">
        <v>41</v>
      </c>
      <c r="O283" s="58"/>
      <c r="P283" s="153">
        <f>O283*H283</f>
        <v>0</v>
      </c>
      <c r="Q283" s="153">
        <v>0</v>
      </c>
      <c r="R283" s="153">
        <f>Q283*H283</f>
        <v>0</v>
      </c>
      <c r="S283" s="153">
        <v>1.4999999999999999E-2</v>
      </c>
      <c r="T283" s="154">
        <f>S283*H283</f>
        <v>6.24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5" t="s">
        <v>212</v>
      </c>
      <c r="AT283" s="155" t="s">
        <v>136</v>
      </c>
      <c r="AU283" s="155" t="s">
        <v>86</v>
      </c>
      <c r="AY283" s="17" t="s">
        <v>133</v>
      </c>
      <c r="BE283" s="156">
        <f>IF(N283="základní",J283,0)</f>
        <v>0</v>
      </c>
      <c r="BF283" s="156">
        <f>IF(N283="snížená",J283,0)</f>
        <v>0</v>
      </c>
      <c r="BG283" s="156">
        <f>IF(N283="zákl. přenesená",J283,0)</f>
        <v>0</v>
      </c>
      <c r="BH283" s="156">
        <f>IF(N283="sníž. přenesená",J283,0)</f>
        <v>0</v>
      </c>
      <c r="BI283" s="156">
        <f>IF(N283="nulová",J283,0)</f>
        <v>0</v>
      </c>
      <c r="BJ283" s="17" t="s">
        <v>84</v>
      </c>
      <c r="BK283" s="156">
        <f>ROUND(I283*H283,2)</f>
        <v>0</v>
      </c>
      <c r="BL283" s="17" t="s">
        <v>212</v>
      </c>
      <c r="BM283" s="155" t="s">
        <v>365</v>
      </c>
    </row>
    <row r="284" spans="1:65" s="13" customFormat="1">
      <c r="B284" s="157"/>
      <c r="D284" s="158" t="s">
        <v>143</v>
      </c>
      <c r="E284" s="159" t="s">
        <v>1</v>
      </c>
      <c r="F284" s="160" t="s">
        <v>343</v>
      </c>
      <c r="H284" s="161">
        <v>416</v>
      </c>
      <c r="I284" s="162"/>
      <c r="L284" s="157"/>
      <c r="M284" s="163"/>
      <c r="N284" s="164"/>
      <c r="O284" s="164"/>
      <c r="P284" s="164"/>
      <c r="Q284" s="164"/>
      <c r="R284" s="164"/>
      <c r="S284" s="164"/>
      <c r="T284" s="165"/>
      <c r="AT284" s="159" t="s">
        <v>143</v>
      </c>
      <c r="AU284" s="159" t="s">
        <v>86</v>
      </c>
      <c r="AV284" s="13" t="s">
        <v>86</v>
      </c>
      <c r="AW284" s="13" t="s">
        <v>32</v>
      </c>
      <c r="AX284" s="13" t="s">
        <v>76</v>
      </c>
      <c r="AY284" s="159" t="s">
        <v>133</v>
      </c>
    </row>
    <row r="285" spans="1:65" s="14" customFormat="1">
      <c r="B285" s="166"/>
      <c r="D285" s="158" t="s">
        <v>143</v>
      </c>
      <c r="E285" s="167" t="s">
        <v>1</v>
      </c>
      <c r="F285" s="168" t="s">
        <v>145</v>
      </c>
      <c r="H285" s="169">
        <v>416</v>
      </c>
      <c r="I285" s="170"/>
      <c r="L285" s="166"/>
      <c r="M285" s="171"/>
      <c r="N285" s="172"/>
      <c r="O285" s="172"/>
      <c r="P285" s="172"/>
      <c r="Q285" s="172"/>
      <c r="R285" s="172"/>
      <c r="S285" s="172"/>
      <c r="T285" s="173"/>
      <c r="AT285" s="167" t="s">
        <v>143</v>
      </c>
      <c r="AU285" s="167" t="s">
        <v>86</v>
      </c>
      <c r="AV285" s="14" t="s">
        <v>141</v>
      </c>
      <c r="AW285" s="14" t="s">
        <v>32</v>
      </c>
      <c r="AX285" s="14" t="s">
        <v>84</v>
      </c>
      <c r="AY285" s="167" t="s">
        <v>133</v>
      </c>
    </row>
    <row r="286" spans="1:65" s="2" customFormat="1" ht="14.4" customHeight="1">
      <c r="A286" s="32"/>
      <c r="B286" s="143"/>
      <c r="C286" s="181" t="s">
        <v>249</v>
      </c>
      <c r="D286" s="181" t="s">
        <v>158</v>
      </c>
      <c r="E286" s="182" t="s">
        <v>366</v>
      </c>
      <c r="F286" s="183" t="s">
        <v>367</v>
      </c>
      <c r="G286" s="184" t="s">
        <v>368</v>
      </c>
      <c r="H286" s="185">
        <v>11</v>
      </c>
      <c r="I286" s="186"/>
      <c r="J286" s="187">
        <f>ROUND(I286*H286,2)</f>
        <v>0</v>
      </c>
      <c r="K286" s="183" t="s">
        <v>1</v>
      </c>
      <c r="L286" s="188"/>
      <c r="M286" s="189" t="s">
        <v>1</v>
      </c>
      <c r="N286" s="190" t="s">
        <v>41</v>
      </c>
      <c r="O286" s="58"/>
      <c r="P286" s="153">
        <f>O286*H286</f>
        <v>0</v>
      </c>
      <c r="Q286" s="153">
        <v>0</v>
      </c>
      <c r="R286" s="153">
        <f>Q286*H286</f>
        <v>0</v>
      </c>
      <c r="S286" s="153">
        <v>0</v>
      </c>
      <c r="T286" s="154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5" t="s">
        <v>288</v>
      </c>
      <c r="AT286" s="155" t="s">
        <v>158</v>
      </c>
      <c r="AU286" s="155" t="s">
        <v>86</v>
      </c>
      <c r="AY286" s="17" t="s">
        <v>133</v>
      </c>
      <c r="BE286" s="156">
        <f>IF(N286="základní",J286,0)</f>
        <v>0</v>
      </c>
      <c r="BF286" s="156">
        <f>IF(N286="snížená",J286,0)</f>
        <v>0</v>
      </c>
      <c r="BG286" s="156">
        <f>IF(N286="zákl. přenesená",J286,0)</f>
        <v>0</v>
      </c>
      <c r="BH286" s="156">
        <f>IF(N286="sníž. přenesená",J286,0)</f>
        <v>0</v>
      </c>
      <c r="BI286" s="156">
        <f>IF(N286="nulová",J286,0)</f>
        <v>0</v>
      </c>
      <c r="BJ286" s="17" t="s">
        <v>84</v>
      </c>
      <c r="BK286" s="156">
        <f>ROUND(I286*H286,2)</f>
        <v>0</v>
      </c>
      <c r="BL286" s="17" t="s">
        <v>212</v>
      </c>
      <c r="BM286" s="155" t="s">
        <v>369</v>
      </c>
    </row>
    <row r="287" spans="1:65" s="2" customFormat="1" ht="14.4" customHeight="1">
      <c r="A287" s="32"/>
      <c r="B287" s="143"/>
      <c r="C287" s="181" t="s">
        <v>370</v>
      </c>
      <c r="D287" s="181" t="s">
        <v>158</v>
      </c>
      <c r="E287" s="182" t="s">
        <v>371</v>
      </c>
      <c r="F287" s="183" t="s">
        <v>372</v>
      </c>
      <c r="G287" s="184" t="s">
        <v>368</v>
      </c>
      <c r="H287" s="185">
        <v>13</v>
      </c>
      <c r="I287" s="186"/>
      <c r="J287" s="187">
        <f>ROUND(I287*H287,2)</f>
        <v>0</v>
      </c>
      <c r="K287" s="183" t="s">
        <v>1</v>
      </c>
      <c r="L287" s="188"/>
      <c r="M287" s="189" t="s">
        <v>1</v>
      </c>
      <c r="N287" s="190" t="s">
        <v>41</v>
      </c>
      <c r="O287" s="58"/>
      <c r="P287" s="153">
        <f>O287*H287</f>
        <v>0</v>
      </c>
      <c r="Q287" s="153">
        <v>0</v>
      </c>
      <c r="R287" s="153">
        <f>Q287*H287</f>
        <v>0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288</v>
      </c>
      <c r="AT287" s="155" t="s">
        <v>158</v>
      </c>
      <c r="AU287" s="155" t="s">
        <v>86</v>
      </c>
      <c r="AY287" s="17" t="s">
        <v>133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84</v>
      </c>
      <c r="BK287" s="156">
        <f>ROUND(I287*H287,2)</f>
        <v>0</v>
      </c>
      <c r="BL287" s="17" t="s">
        <v>212</v>
      </c>
      <c r="BM287" s="155" t="s">
        <v>373</v>
      </c>
    </row>
    <row r="288" spans="1:65" s="13" customFormat="1">
      <c r="B288" s="157"/>
      <c r="D288" s="158" t="s">
        <v>143</v>
      </c>
      <c r="E288" s="159" t="s">
        <v>1</v>
      </c>
      <c r="F288" s="160" t="s">
        <v>197</v>
      </c>
      <c r="H288" s="161">
        <v>13</v>
      </c>
      <c r="I288" s="162"/>
      <c r="L288" s="157"/>
      <c r="M288" s="163"/>
      <c r="N288" s="164"/>
      <c r="O288" s="164"/>
      <c r="P288" s="164"/>
      <c r="Q288" s="164"/>
      <c r="R288" s="164"/>
      <c r="S288" s="164"/>
      <c r="T288" s="165"/>
      <c r="AT288" s="159" t="s">
        <v>143</v>
      </c>
      <c r="AU288" s="159" t="s">
        <v>86</v>
      </c>
      <c r="AV288" s="13" t="s">
        <v>86</v>
      </c>
      <c r="AW288" s="13" t="s">
        <v>32</v>
      </c>
      <c r="AX288" s="13" t="s">
        <v>76</v>
      </c>
      <c r="AY288" s="159" t="s">
        <v>133</v>
      </c>
    </row>
    <row r="289" spans="1:65" s="14" customFormat="1">
      <c r="B289" s="166"/>
      <c r="D289" s="158" t="s">
        <v>143</v>
      </c>
      <c r="E289" s="167" t="s">
        <v>1</v>
      </c>
      <c r="F289" s="168" t="s">
        <v>145</v>
      </c>
      <c r="H289" s="169">
        <v>13</v>
      </c>
      <c r="I289" s="170"/>
      <c r="L289" s="166"/>
      <c r="M289" s="171"/>
      <c r="N289" s="172"/>
      <c r="O289" s="172"/>
      <c r="P289" s="172"/>
      <c r="Q289" s="172"/>
      <c r="R289" s="172"/>
      <c r="S289" s="172"/>
      <c r="T289" s="173"/>
      <c r="AT289" s="167" t="s">
        <v>143</v>
      </c>
      <c r="AU289" s="167" t="s">
        <v>86</v>
      </c>
      <c r="AV289" s="14" t="s">
        <v>141</v>
      </c>
      <c r="AW289" s="14" t="s">
        <v>32</v>
      </c>
      <c r="AX289" s="14" t="s">
        <v>84</v>
      </c>
      <c r="AY289" s="167" t="s">
        <v>133</v>
      </c>
    </row>
    <row r="290" spans="1:65" s="2" customFormat="1" ht="14.4" customHeight="1">
      <c r="A290" s="32"/>
      <c r="B290" s="143"/>
      <c r="C290" s="181" t="s">
        <v>374</v>
      </c>
      <c r="D290" s="181" t="s">
        <v>158</v>
      </c>
      <c r="E290" s="182" t="s">
        <v>375</v>
      </c>
      <c r="F290" s="183" t="s">
        <v>376</v>
      </c>
      <c r="G290" s="184" t="s">
        <v>200</v>
      </c>
      <c r="H290" s="185">
        <v>4.2</v>
      </c>
      <c r="I290" s="186"/>
      <c r="J290" s="187">
        <f>ROUND(I290*H290,2)</f>
        <v>0</v>
      </c>
      <c r="K290" s="183" t="s">
        <v>1</v>
      </c>
      <c r="L290" s="188"/>
      <c r="M290" s="189" t="s">
        <v>1</v>
      </c>
      <c r="N290" s="190" t="s">
        <v>41</v>
      </c>
      <c r="O290" s="58"/>
      <c r="P290" s="153">
        <f>O290*H290</f>
        <v>0</v>
      </c>
      <c r="Q290" s="153">
        <v>0</v>
      </c>
      <c r="R290" s="153">
        <f>Q290*H290</f>
        <v>0</v>
      </c>
      <c r="S290" s="153">
        <v>0</v>
      </c>
      <c r="T290" s="154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5" t="s">
        <v>288</v>
      </c>
      <c r="AT290" s="155" t="s">
        <v>158</v>
      </c>
      <c r="AU290" s="155" t="s">
        <v>86</v>
      </c>
      <c r="AY290" s="17" t="s">
        <v>133</v>
      </c>
      <c r="BE290" s="156">
        <f>IF(N290="základní",J290,0)</f>
        <v>0</v>
      </c>
      <c r="BF290" s="156">
        <f>IF(N290="snížená",J290,0)</f>
        <v>0</v>
      </c>
      <c r="BG290" s="156">
        <f>IF(N290="zákl. přenesená",J290,0)</f>
        <v>0</v>
      </c>
      <c r="BH290" s="156">
        <f>IF(N290="sníž. přenesená",J290,0)</f>
        <v>0</v>
      </c>
      <c r="BI290" s="156">
        <f>IF(N290="nulová",J290,0)</f>
        <v>0</v>
      </c>
      <c r="BJ290" s="17" t="s">
        <v>84</v>
      </c>
      <c r="BK290" s="156">
        <f>ROUND(I290*H290,2)</f>
        <v>0</v>
      </c>
      <c r="BL290" s="17" t="s">
        <v>212</v>
      </c>
      <c r="BM290" s="155" t="s">
        <v>377</v>
      </c>
    </row>
    <row r="291" spans="1:65" s="13" customFormat="1">
      <c r="B291" s="157"/>
      <c r="D291" s="158" t="s">
        <v>143</v>
      </c>
      <c r="E291" s="159" t="s">
        <v>1</v>
      </c>
      <c r="F291" s="160" t="s">
        <v>378</v>
      </c>
      <c r="H291" s="161">
        <v>4.2</v>
      </c>
      <c r="I291" s="162"/>
      <c r="L291" s="157"/>
      <c r="M291" s="163"/>
      <c r="N291" s="164"/>
      <c r="O291" s="164"/>
      <c r="P291" s="164"/>
      <c r="Q291" s="164"/>
      <c r="R291" s="164"/>
      <c r="S291" s="164"/>
      <c r="T291" s="165"/>
      <c r="AT291" s="159" t="s">
        <v>143</v>
      </c>
      <c r="AU291" s="159" t="s">
        <v>86</v>
      </c>
      <c r="AV291" s="13" t="s">
        <v>86</v>
      </c>
      <c r="AW291" s="13" t="s">
        <v>32</v>
      </c>
      <c r="AX291" s="13" t="s">
        <v>84</v>
      </c>
      <c r="AY291" s="159" t="s">
        <v>133</v>
      </c>
    </row>
    <row r="292" spans="1:65" s="15" customFormat="1">
      <c r="B292" s="174"/>
      <c r="D292" s="158" t="s">
        <v>143</v>
      </c>
      <c r="E292" s="175" t="s">
        <v>1</v>
      </c>
      <c r="F292" s="176" t="s">
        <v>379</v>
      </c>
      <c r="H292" s="175" t="s">
        <v>1</v>
      </c>
      <c r="I292" s="177"/>
      <c r="L292" s="174"/>
      <c r="M292" s="178"/>
      <c r="N292" s="179"/>
      <c r="O292" s="179"/>
      <c r="P292" s="179"/>
      <c r="Q292" s="179"/>
      <c r="R292" s="179"/>
      <c r="S292" s="179"/>
      <c r="T292" s="180"/>
      <c r="AT292" s="175" t="s">
        <v>143</v>
      </c>
      <c r="AU292" s="175" t="s">
        <v>86</v>
      </c>
      <c r="AV292" s="15" t="s">
        <v>84</v>
      </c>
      <c r="AW292" s="15" t="s">
        <v>32</v>
      </c>
      <c r="AX292" s="15" t="s">
        <v>76</v>
      </c>
      <c r="AY292" s="175" t="s">
        <v>133</v>
      </c>
    </row>
    <row r="293" spans="1:65" s="2" customFormat="1" ht="19.8" customHeight="1">
      <c r="A293" s="32"/>
      <c r="B293" s="143"/>
      <c r="C293" s="181" t="s">
        <v>380</v>
      </c>
      <c r="D293" s="181" t="s">
        <v>158</v>
      </c>
      <c r="E293" s="182" t="s">
        <v>381</v>
      </c>
      <c r="F293" s="183" t="s">
        <v>382</v>
      </c>
      <c r="G293" s="184" t="s">
        <v>200</v>
      </c>
      <c r="H293" s="185">
        <v>64.680000000000007</v>
      </c>
      <c r="I293" s="186"/>
      <c r="J293" s="187">
        <f>ROUND(I293*H293,2)</f>
        <v>0</v>
      </c>
      <c r="K293" s="183" t="s">
        <v>1</v>
      </c>
      <c r="L293" s="188"/>
      <c r="M293" s="189" t="s">
        <v>1</v>
      </c>
      <c r="N293" s="190" t="s">
        <v>41</v>
      </c>
      <c r="O293" s="58"/>
      <c r="P293" s="153">
        <f>O293*H293</f>
        <v>0</v>
      </c>
      <c r="Q293" s="153">
        <v>0</v>
      </c>
      <c r="R293" s="153">
        <f>Q293*H293</f>
        <v>0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288</v>
      </c>
      <c r="AT293" s="155" t="s">
        <v>158</v>
      </c>
      <c r="AU293" s="155" t="s">
        <v>86</v>
      </c>
      <c r="AY293" s="17" t="s">
        <v>133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84</v>
      </c>
      <c r="BK293" s="156">
        <f>ROUND(I293*H293,2)</f>
        <v>0</v>
      </c>
      <c r="BL293" s="17" t="s">
        <v>212</v>
      </c>
      <c r="BM293" s="155" t="s">
        <v>383</v>
      </c>
    </row>
    <row r="294" spans="1:65" s="13" customFormat="1">
      <c r="B294" s="157"/>
      <c r="D294" s="158" t="s">
        <v>143</v>
      </c>
      <c r="E294" s="159" t="s">
        <v>1</v>
      </c>
      <c r="F294" s="160" t="s">
        <v>384</v>
      </c>
      <c r="H294" s="161">
        <v>64.680000000000007</v>
      </c>
      <c r="I294" s="162"/>
      <c r="L294" s="157"/>
      <c r="M294" s="163"/>
      <c r="N294" s="164"/>
      <c r="O294" s="164"/>
      <c r="P294" s="164"/>
      <c r="Q294" s="164"/>
      <c r="R294" s="164"/>
      <c r="S294" s="164"/>
      <c r="T294" s="165"/>
      <c r="AT294" s="159" t="s">
        <v>143</v>
      </c>
      <c r="AU294" s="159" t="s">
        <v>86</v>
      </c>
      <c r="AV294" s="13" t="s">
        <v>86</v>
      </c>
      <c r="AW294" s="13" t="s">
        <v>32</v>
      </c>
      <c r="AX294" s="13" t="s">
        <v>76</v>
      </c>
      <c r="AY294" s="159" t="s">
        <v>133</v>
      </c>
    </row>
    <row r="295" spans="1:65" s="14" customFormat="1">
      <c r="B295" s="166"/>
      <c r="D295" s="158" t="s">
        <v>143</v>
      </c>
      <c r="E295" s="167" t="s">
        <v>1</v>
      </c>
      <c r="F295" s="168" t="s">
        <v>145</v>
      </c>
      <c r="H295" s="169">
        <v>64.680000000000007</v>
      </c>
      <c r="I295" s="170"/>
      <c r="L295" s="166"/>
      <c r="M295" s="171"/>
      <c r="N295" s="172"/>
      <c r="O295" s="172"/>
      <c r="P295" s="172"/>
      <c r="Q295" s="172"/>
      <c r="R295" s="172"/>
      <c r="S295" s="172"/>
      <c r="T295" s="173"/>
      <c r="AT295" s="167" t="s">
        <v>143</v>
      </c>
      <c r="AU295" s="167" t="s">
        <v>86</v>
      </c>
      <c r="AV295" s="14" t="s">
        <v>141</v>
      </c>
      <c r="AW295" s="14" t="s">
        <v>32</v>
      </c>
      <c r="AX295" s="14" t="s">
        <v>84</v>
      </c>
      <c r="AY295" s="167" t="s">
        <v>133</v>
      </c>
    </row>
    <row r="296" spans="1:65" s="15" customFormat="1">
      <c r="B296" s="174"/>
      <c r="D296" s="158" t="s">
        <v>143</v>
      </c>
      <c r="E296" s="175" t="s">
        <v>1</v>
      </c>
      <c r="F296" s="176" t="s">
        <v>361</v>
      </c>
      <c r="H296" s="175" t="s">
        <v>1</v>
      </c>
      <c r="I296" s="177"/>
      <c r="L296" s="174"/>
      <c r="M296" s="178"/>
      <c r="N296" s="179"/>
      <c r="O296" s="179"/>
      <c r="P296" s="179"/>
      <c r="Q296" s="179"/>
      <c r="R296" s="179"/>
      <c r="S296" s="179"/>
      <c r="T296" s="180"/>
      <c r="AT296" s="175" t="s">
        <v>143</v>
      </c>
      <c r="AU296" s="175" t="s">
        <v>86</v>
      </c>
      <c r="AV296" s="15" t="s">
        <v>84</v>
      </c>
      <c r="AW296" s="15" t="s">
        <v>32</v>
      </c>
      <c r="AX296" s="15" t="s">
        <v>76</v>
      </c>
      <c r="AY296" s="175" t="s">
        <v>133</v>
      </c>
    </row>
    <row r="297" spans="1:65" s="2" customFormat="1" ht="22.2" customHeight="1">
      <c r="A297" s="32"/>
      <c r="B297" s="143"/>
      <c r="C297" s="181" t="s">
        <v>385</v>
      </c>
      <c r="D297" s="181" t="s">
        <v>158</v>
      </c>
      <c r="E297" s="182" t="s">
        <v>386</v>
      </c>
      <c r="F297" s="183" t="s">
        <v>387</v>
      </c>
      <c r="G297" s="184" t="s">
        <v>368</v>
      </c>
      <c r="H297" s="185">
        <v>5.6</v>
      </c>
      <c r="I297" s="186"/>
      <c r="J297" s="187">
        <f>ROUND(I297*H297,2)</f>
        <v>0</v>
      </c>
      <c r="K297" s="183" t="s">
        <v>1</v>
      </c>
      <c r="L297" s="188"/>
      <c r="M297" s="189" t="s">
        <v>1</v>
      </c>
      <c r="N297" s="190" t="s">
        <v>41</v>
      </c>
      <c r="O297" s="58"/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288</v>
      </c>
      <c r="AT297" s="155" t="s">
        <v>158</v>
      </c>
      <c r="AU297" s="155" t="s">
        <v>86</v>
      </c>
      <c r="AY297" s="17" t="s">
        <v>133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84</v>
      </c>
      <c r="BK297" s="156">
        <f>ROUND(I297*H297,2)</f>
        <v>0</v>
      </c>
      <c r="BL297" s="17" t="s">
        <v>212</v>
      </c>
      <c r="BM297" s="155" t="s">
        <v>388</v>
      </c>
    </row>
    <row r="298" spans="1:65" s="13" customFormat="1">
      <c r="B298" s="157"/>
      <c r="D298" s="158" t="s">
        <v>143</v>
      </c>
      <c r="E298" s="159" t="s">
        <v>1</v>
      </c>
      <c r="F298" s="160" t="s">
        <v>389</v>
      </c>
      <c r="H298" s="161">
        <v>5.6</v>
      </c>
      <c r="I298" s="162"/>
      <c r="L298" s="157"/>
      <c r="M298" s="163"/>
      <c r="N298" s="164"/>
      <c r="O298" s="164"/>
      <c r="P298" s="164"/>
      <c r="Q298" s="164"/>
      <c r="R298" s="164"/>
      <c r="S298" s="164"/>
      <c r="T298" s="165"/>
      <c r="AT298" s="159" t="s">
        <v>143</v>
      </c>
      <c r="AU298" s="159" t="s">
        <v>86</v>
      </c>
      <c r="AV298" s="13" t="s">
        <v>86</v>
      </c>
      <c r="AW298" s="13" t="s">
        <v>32</v>
      </c>
      <c r="AX298" s="13" t="s">
        <v>76</v>
      </c>
      <c r="AY298" s="159" t="s">
        <v>133</v>
      </c>
    </row>
    <row r="299" spans="1:65" s="14" customFormat="1">
      <c r="B299" s="166"/>
      <c r="D299" s="158" t="s">
        <v>143</v>
      </c>
      <c r="E299" s="167" t="s">
        <v>1</v>
      </c>
      <c r="F299" s="168" t="s">
        <v>145</v>
      </c>
      <c r="H299" s="169">
        <v>5.6</v>
      </c>
      <c r="I299" s="170"/>
      <c r="L299" s="166"/>
      <c r="M299" s="171"/>
      <c r="N299" s="172"/>
      <c r="O299" s="172"/>
      <c r="P299" s="172"/>
      <c r="Q299" s="172"/>
      <c r="R299" s="172"/>
      <c r="S299" s="172"/>
      <c r="T299" s="173"/>
      <c r="AT299" s="167" t="s">
        <v>143</v>
      </c>
      <c r="AU299" s="167" t="s">
        <v>86</v>
      </c>
      <c r="AV299" s="14" t="s">
        <v>141</v>
      </c>
      <c r="AW299" s="14" t="s">
        <v>32</v>
      </c>
      <c r="AX299" s="14" t="s">
        <v>84</v>
      </c>
      <c r="AY299" s="167" t="s">
        <v>133</v>
      </c>
    </row>
    <row r="300" spans="1:65" s="15" customFormat="1">
      <c r="B300" s="174"/>
      <c r="D300" s="158" t="s">
        <v>143</v>
      </c>
      <c r="E300" s="175" t="s">
        <v>1</v>
      </c>
      <c r="F300" s="176" t="s">
        <v>361</v>
      </c>
      <c r="H300" s="175" t="s">
        <v>1</v>
      </c>
      <c r="I300" s="177"/>
      <c r="L300" s="174"/>
      <c r="M300" s="178"/>
      <c r="N300" s="179"/>
      <c r="O300" s="179"/>
      <c r="P300" s="179"/>
      <c r="Q300" s="179"/>
      <c r="R300" s="179"/>
      <c r="S300" s="179"/>
      <c r="T300" s="180"/>
      <c r="AT300" s="175" t="s">
        <v>143</v>
      </c>
      <c r="AU300" s="175" t="s">
        <v>86</v>
      </c>
      <c r="AV300" s="15" t="s">
        <v>84</v>
      </c>
      <c r="AW300" s="15" t="s">
        <v>32</v>
      </c>
      <c r="AX300" s="15" t="s">
        <v>76</v>
      </c>
      <c r="AY300" s="175" t="s">
        <v>133</v>
      </c>
    </row>
    <row r="301" spans="1:65" s="2" customFormat="1" ht="22.2" customHeight="1">
      <c r="A301" s="32"/>
      <c r="B301" s="143"/>
      <c r="C301" s="181" t="s">
        <v>390</v>
      </c>
      <c r="D301" s="181" t="s">
        <v>158</v>
      </c>
      <c r="E301" s="182" t="s">
        <v>391</v>
      </c>
      <c r="F301" s="183" t="s">
        <v>392</v>
      </c>
      <c r="G301" s="184" t="s">
        <v>368</v>
      </c>
      <c r="H301" s="185">
        <v>22.4</v>
      </c>
      <c r="I301" s="186"/>
      <c r="J301" s="187">
        <f>ROUND(I301*H301,2)</f>
        <v>0</v>
      </c>
      <c r="K301" s="183" t="s">
        <v>1</v>
      </c>
      <c r="L301" s="188"/>
      <c r="M301" s="189" t="s">
        <v>1</v>
      </c>
      <c r="N301" s="190" t="s">
        <v>41</v>
      </c>
      <c r="O301" s="58"/>
      <c r="P301" s="153">
        <f>O301*H301</f>
        <v>0</v>
      </c>
      <c r="Q301" s="153">
        <v>0</v>
      </c>
      <c r="R301" s="153">
        <f>Q301*H301</f>
        <v>0</v>
      </c>
      <c r="S301" s="153">
        <v>0</v>
      </c>
      <c r="T301" s="15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5" t="s">
        <v>288</v>
      </c>
      <c r="AT301" s="155" t="s">
        <v>158</v>
      </c>
      <c r="AU301" s="155" t="s">
        <v>86</v>
      </c>
      <c r="AY301" s="17" t="s">
        <v>133</v>
      </c>
      <c r="BE301" s="156">
        <f>IF(N301="základní",J301,0)</f>
        <v>0</v>
      </c>
      <c r="BF301" s="156">
        <f>IF(N301="snížená",J301,0)</f>
        <v>0</v>
      </c>
      <c r="BG301" s="156">
        <f>IF(N301="zákl. přenesená",J301,0)</f>
        <v>0</v>
      </c>
      <c r="BH301" s="156">
        <f>IF(N301="sníž. přenesená",J301,0)</f>
        <v>0</v>
      </c>
      <c r="BI301" s="156">
        <f>IF(N301="nulová",J301,0)</f>
        <v>0</v>
      </c>
      <c r="BJ301" s="17" t="s">
        <v>84</v>
      </c>
      <c r="BK301" s="156">
        <f>ROUND(I301*H301,2)</f>
        <v>0</v>
      </c>
      <c r="BL301" s="17" t="s">
        <v>212</v>
      </c>
      <c r="BM301" s="155" t="s">
        <v>393</v>
      </c>
    </row>
    <row r="302" spans="1:65" s="13" customFormat="1">
      <c r="B302" s="157"/>
      <c r="D302" s="158" t="s">
        <v>143</v>
      </c>
      <c r="E302" s="159" t="s">
        <v>1</v>
      </c>
      <c r="F302" s="160" t="s">
        <v>394</v>
      </c>
      <c r="H302" s="161">
        <v>22.4</v>
      </c>
      <c r="I302" s="162"/>
      <c r="L302" s="157"/>
      <c r="M302" s="163"/>
      <c r="N302" s="164"/>
      <c r="O302" s="164"/>
      <c r="P302" s="164"/>
      <c r="Q302" s="164"/>
      <c r="R302" s="164"/>
      <c r="S302" s="164"/>
      <c r="T302" s="165"/>
      <c r="AT302" s="159" t="s">
        <v>143</v>
      </c>
      <c r="AU302" s="159" t="s">
        <v>86</v>
      </c>
      <c r="AV302" s="13" t="s">
        <v>86</v>
      </c>
      <c r="AW302" s="13" t="s">
        <v>32</v>
      </c>
      <c r="AX302" s="13" t="s">
        <v>76</v>
      </c>
      <c r="AY302" s="159" t="s">
        <v>133</v>
      </c>
    </row>
    <row r="303" spans="1:65" s="14" customFormat="1">
      <c r="B303" s="166"/>
      <c r="D303" s="158" t="s">
        <v>143</v>
      </c>
      <c r="E303" s="167" t="s">
        <v>1</v>
      </c>
      <c r="F303" s="168" t="s">
        <v>145</v>
      </c>
      <c r="H303" s="169">
        <v>22.4</v>
      </c>
      <c r="I303" s="170"/>
      <c r="L303" s="166"/>
      <c r="M303" s="171"/>
      <c r="N303" s="172"/>
      <c r="O303" s="172"/>
      <c r="P303" s="172"/>
      <c r="Q303" s="172"/>
      <c r="R303" s="172"/>
      <c r="S303" s="172"/>
      <c r="T303" s="173"/>
      <c r="AT303" s="167" t="s">
        <v>143</v>
      </c>
      <c r="AU303" s="167" t="s">
        <v>86</v>
      </c>
      <c r="AV303" s="14" t="s">
        <v>141</v>
      </c>
      <c r="AW303" s="14" t="s">
        <v>32</v>
      </c>
      <c r="AX303" s="14" t="s">
        <v>84</v>
      </c>
      <c r="AY303" s="167" t="s">
        <v>133</v>
      </c>
    </row>
    <row r="304" spans="1:65" s="15" customFormat="1">
      <c r="B304" s="174"/>
      <c r="D304" s="158" t="s">
        <v>143</v>
      </c>
      <c r="E304" s="175" t="s">
        <v>1</v>
      </c>
      <c r="F304" s="176" t="s">
        <v>361</v>
      </c>
      <c r="H304" s="175" t="s">
        <v>1</v>
      </c>
      <c r="I304" s="177"/>
      <c r="L304" s="174"/>
      <c r="M304" s="178"/>
      <c r="N304" s="179"/>
      <c r="O304" s="179"/>
      <c r="P304" s="179"/>
      <c r="Q304" s="179"/>
      <c r="R304" s="179"/>
      <c r="S304" s="179"/>
      <c r="T304" s="180"/>
      <c r="AT304" s="175" t="s">
        <v>143</v>
      </c>
      <c r="AU304" s="175" t="s">
        <v>86</v>
      </c>
      <c r="AV304" s="15" t="s">
        <v>84</v>
      </c>
      <c r="AW304" s="15" t="s">
        <v>32</v>
      </c>
      <c r="AX304" s="15" t="s">
        <v>76</v>
      </c>
      <c r="AY304" s="175" t="s">
        <v>133</v>
      </c>
    </row>
    <row r="305" spans="1:65" s="2" customFormat="1" ht="22.2" customHeight="1">
      <c r="A305" s="32"/>
      <c r="B305" s="143"/>
      <c r="C305" s="181" t="s">
        <v>395</v>
      </c>
      <c r="D305" s="181" t="s">
        <v>158</v>
      </c>
      <c r="E305" s="182" t="s">
        <v>396</v>
      </c>
      <c r="F305" s="183" t="s">
        <v>397</v>
      </c>
      <c r="G305" s="184" t="s">
        <v>200</v>
      </c>
      <c r="H305" s="185">
        <v>12.96</v>
      </c>
      <c r="I305" s="186"/>
      <c r="J305" s="187">
        <f>ROUND(I305*H305,2)</f>
        <v>0</v>
      </c>
      <c r="K305" s="183" t="s">
        <v>1</v>
      </c>
      <c r="L305" s="188"/>
      <c r="M305" s="189" t="s">
        <v>1</v>
      </c>
      <c r="N305" s="190" t="s">
        <v>41</v>
      </c>
      <c r="O305" s="58"/>
      <c r="P305" s="153">
        <f>O305*H305</f>
        <v>0</v>
      </c>
      <c r="Q305" s="153">
        <v>0</v>
      </c>
      <c r="R305" s="153">
        <f>Q305*H305</f>
        <v>0</v>
      </c>
      <c r="S305" s="153">
        <v>0</v>
      </c>
      <c r="T305" s="154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5" t="s">
        <v>288</v>
      </c>
      <c r="AT305" s="155" t="s">
        <v>158</v>
      </c>
      <c r="AU305" s="155" t="s">
        <v>86</v>
      </c>
      <c r="AY305" s="17" t="s">
        <v>133</v>
      </c>
      <c r="BE305" s="156">
        <f>IF(N305="základní",J305,0)</f>
        <v>0</v>
      </c>
      <c r="BF305" s="156">
        <f>IF(N305="snížená",J305,0)</f>
        <v>0</v>
      </c>
      <c r="BG305" s="156">
        <f>IF(N305="zákl. přenesená",J305,0)</f>
        <v>0</v>
      </c>
      <c r="BH305" s="156">
        <f>IF(N305="sníž. přenesená",J305,0)</f>
        <v>0</v>
      </c>
      <c r="BI305" s="156">
        <f>IF(N305="nulová",J305,0)</f>
        <v>0</v>
      </c>
      <c r="BJ305" s="17" t="s">
        <v>84</v>
      </c>
      <c r="BK305" s="156">
        <f>ROUND(I305*H305,2)</f>
        <v>0</v>
      </c>
      <c r="BL305" s="17" t="s">
        <v>212</v>
      </c>
      <c r="BM305" s="155" t="s">
        <v>398</v>
      </c>
    </row>
    <row r="306" spans="1:65" s="13" customFormat="1">
      <c r="B306" s="157"/>
      <c r="D306" s="158" t="s">
        <v>143</v>
      </c>
      <c r="E306" s="159" t="s">
        <v>1</v>
      </c>
      <c r="F306" s="160" t="s">
        <v>399</v>
      </c>
      <c r="H306" s="161">
        <v>12.96</v>
      </c>
      <c r="I306" s="162"/>
      <c r="L306" s="157"/>
      <c r="M306" s="163"/>
      <c r="N306" s="164"/>
      <c r="O306" s="164"/>
      <c r="P306" s="164"/>
      <c r="Q306" s="164"/>
      <c r="R306" s="164"/>
      <c r="S306" s="164"/>
      <c r="T306" s="165"/>
      <c r="AT306" s="159" t="s">
        <v>143</v>
      </c>
      <c r="AU306" s="159" t="s">
        <v>86</v>
      </c>
      <c r="AV306" s="13" t="s">
        <v>86</v>
      </c>
      <c r="AW306" s="13" t="s">
        <v>32</v>
      </c>
      <c r="AX306" s="13" t="s">
        <v>76</v>
      </c>
      <c r="AY306" s="159" t="s">
        <v>133</v>
      </c>
    </row>
    <row r="307" spans="1:65" s="14" customFormat="1">
      <c r="B307" s="166"/>
      <c r="D307" s="158" t="s">
        <v>143</v>
      </c>
      <c r="E307" s="167" t="s">
        <v>1</v>
      </c>
      <c r="F307" s="168" t="s">
        <v>145</v>
      </c>
      <c r="H307" s="169">
        <v>12.96</v>
      </c>
      <c r="I307" s="170"/>
      <c r="L307" s="166"/>
      <c r="M307" s="171"/>
      <c r="N307" s="172"/>
      <c r="O307" s="172"/>
      <c r="P307" s="172"/>
      <c r="Q307" s="172"/>
      <c r="R307" s="172"/>
      <c r="S307" s="172"/>
      <c r="T307" s="173"/>
      <c r="AT307" s="167" t="s">
        <v>143</v>
      </c>
      <c r="AU307" s="167" t="s">
        <v>86</v>
      </c>
      <c r="AV307" s="14" t="s">
        <v>141</v>
      </c>
      <c r="AW307" s="14" t="s">
        <v>32</v>
      </c>
      <c r="AX307" s="14" t="s">
        <v>84</v>
      </c>
      <c r="AY307" s="167" t="s">
        <v>133</v>
      </c>
    </row>
    <row r="308" spans="1:65" s="15" customFormat="1">
      <c r="B308" s="174"/>
      <c r="D308" s="158" t="s">
        <v>143</v>
      </c>
      <c r="E308" s="175" t="s">
        <v>1</v>
      </c>
      <c r="F308" s="176" t="s">
        <v>361</v>
      </c>
      <c r="H308" s="175" t="s">
        <v>1</v>
      </c>
      <c r="I308" s="177"/>
      <c r="L308" s="174"/>
      <c r="M308" s="178"/>
      <c r="N308" s="179"/>
      <c r="O308" s="179"/>
      <c r="P308" s="179"/>
      <c r="Q308" s="179"/>
      <c r="R308" s="179"/>
      <c r="S308" s="179"/>
      <c r="T308" s="180"/>
      <c r="AT308" s="175" t="s">
        <v>143</v>
      </c>
      <c r="AU308" s="175" t="s">
        <v>86</v>
      </c>
      <c r="AV308" s="15" t="s">
        <v>84</v>
      </c>
      <c r="AW308" s="15" t="s">
        <v>32</v>
      </c>
      <c r="AX308" s="15" t="s">
        <v>76</v>
      </c>
      <c r="AY308" s="175" t="s">
        <v>133</v>
      </c>
    </row>
    <row r="309" spans="1:65" s="2" customFormat="1" ht="22.2" customHeight="1">
      <c r="A309" s="32"/>
      <c r="B309" s="143"/>
      <c r="C309" s="181" t="s">
        <v>400</v>
      </c>
      <c r="D309" s="181" t="s">
        <v>158</v>
      </c>
      <c r="E309" s="182" t="s">
        <v>401</v>
      </c>
      <c r="F309" s="183" t="s">
        <v>402</v>
      </c>
      <c r="G309" s="184" t="s">
        <v>200</v>
      </c>
      <c r="H309" s="185">
        <v>38.880000000000003</v>
      </c>
      <c r="I309" s="186"/>
      <c r="J309" s="187">
        <f>ROUND(I309*H309,2)</f>
        <v>0</v>
      </c>
      <c r="K309" s="183" t="s">
        <v>1</v>
      </c>
      <c r="L309" s="188"/>
      <c r="M309" s="189" t="s">
        <v>1</v>
      </c>
      <c r="N309" s="190" t="s">
        <v>41</v>
      </c>
      <c r="O309" s="58"/>
      <c r="P309" s="153">
        <f>O309*H309</f>
        <v>0</v>
      </c>
      <c r="Q309" s="153">
        <v>0</v>
      </c>
      <c r="R309" s="153">
        <f>Q309*H309</f>
        <v>0</v>
      </c>
      <c r="S309" s="153">
        <v>0</v>
      </c>
      <c r="T309" s="154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5" t="s">
        <v>288</v>
      </c>
      <c r="AT309" s="155" t="s">
        <v>158</v>
      </c>
      <c r="AU309" s="155" t="s">
        <v>86</v>
      </c>
      <c r="AY309" s="17" t="s">
        <v>133</v>
      </c>
      <c r="BE309" s="156">
        <f>IF(N309="základní",J309,0)</f>
        <v>0</v>
      </c>
      <c r="BF309" s="156">
        <f>IF(N309="snížená",J309,0)</f>
        <v>0</v>
      </c>
      <c r="BG309" s="156">
        <f>IF(N309="zákl. přenesená",J309,0)</f>
        <v>0</v>
      </c>
      <c r="BH309" s="156">
        <f>IF(N309="sníž. přenesená",J309,0)</f>
        <v>0</v>
      </c>
      <c r="BI309" s="156">
        <f>IF(N309="nulová",J309,0)</f>
        <v>0</v>
      </c>
      <c r="BJ309" s="17" t="s">
        <v>84</v>
      </c>
      <c r="BK309" s="156">
        <f>ROUND(I309*H309,2)</f>
        <v>0</v>
      </c>
      <c r="BL309" s="17" t="s">
        <v>212</v>
      </c>
      <c r="BM309" s="155" t="s">
        <v>403</v>
      </c>
    </row>
    <row r="310" spans="1:65" s="13" customFormat="1">
      <c r="B310" s="157"/>
      <c r="D310" s="158" t="s">
        <v>143</v>
      </c>
      <c r="E310" s="159" t="s">
        <v>1</v>
      </c>
      <c r="F310" s="160" t="s">
        <v>404</v>
      </c>
      <c r="H310" s="161">
        <v>38.880000000000003</v>
      </c>
      <c r="I310" s="162"/>
      <c r="L310" s="157"/>
      <c r="M310" s="163"/>
      <c r="N310" s="164"/>
      <c r="O310" s="164"/>
      <c r="P310" s="164"/>
      <c r="Q310" s="164"/>
      <c r="R310" s="164"/>
      <c r="S310" s="164"/>
      <c r="T310" s="165"/>
      <c r="AT310" s="159" t="s">
        <v>143</v>
      </c>
      <c r="AU310" s="159" t="s">
        <v>86</v>
      </c>
      <c r="AV310" s="13" t="s">
        <v>86</v>
      </c>
      <c r="AW310" s="13" t="s">
        <v>32</v>
      </c>
      <c r="AX310" s="13" t="s">
        <v>76</v>
      </c>
      <c r="AY310" s="159" t="s">
        <v>133</v>
      </c>
    </row>
    <row r="311" spans="1:65" s="14" customFormat="1">
      <c r="B311" s="166"/>
      <c r="D311" s="158" t="s">
        <v>143</v>
      </c>
      <c r="E311" s="167" t="s">
        <v>1</v>
      </c>
      <c r="F311" s="168" t="s">
        <v>145</v>
      </c>
      <c r="H311" s="169">
        <v>38.880000000000003</v>
      </c>
      <c r="I311" s="170"/>
      <c r="L311" s="166"/>
      <c r="M311" s="171"/>
      <c r="N311" s="172"/>
      <c r="O311" s="172"/>
      <c r="P311" s="172"/>
      <c r="Q311" s="172"/>
      <c r="R311" s="172"/>
      <c r="S311" s="172"/>
      <c r="T311" s="173"/>
      <c r="AT311" s="167" t="s">
        <v>143</v>
      </c>
      <c r="AU311" s="167" t="s">
        <v>86</v>
      </c>
      <c r="AV311" s="14" t="s">
        <v>141</v>
      </c>
      <c r="AW311" s="14" t="s">
        <v>32</v>
      </c>
      <c r="AX311" s="14" t="s">
        <v>84</v>
      </c>
      <c r="AY311" s="167" t="s">
        <v>133</v>
      </c>
    </row>
    <row r="312" spans="1:65" s="15" customFormat="1">
      <c r="B312" s="174"/>
      <c r="D312" s="158" t="s">
        <v>143</v>
      </c>
      <c r="E312" s="175" t="s">
        <v>1</v>
      </c>
      <c r="F312" s="176" t="s">
        <v>361</v>
      </c>
      <c r="H312" s="175" t="s">
        <v>1</v>
      </c>
      <c r="I312" s="177"/>
      <c r="L312" s="174"/>
      <c r="M312" s="178"/>
      <c r="N312" s="179"/>
      <c r="O312" s="179"/>
      <c r="P312" s="179"/>
      <c r="Q312" s="179"/>
      <c r="R312" s="179"/>
      <c r="S312" s="179"/>
      <c r="T312" s="180"/>
      <c r="AT312" s="175" t="s">
        <v>143</v>
      </c>
      <c r="AU312" s="175" t="s">
        <v>86</v>
      </c>
      <c r="AV312" s="15" t="s">
        <v>84</v>
      </c>
      <c r="AW312" s="15" t="s">
        <v>32</v>
      </c>
      <c r="AX312" s="15" t="s">
        <v>76</v>
      </c>
      <c r="AY312" s="175" t="s">
        <v>133</v>
      </c>
    </row>
    <row r="313" spans="1:65" s="2" customFormat="1" ht="19.8" customHeight="1">
      <c r="A313" s="32"/>
      <c r="B313" s="143"/>
      <c r="C313" s="181" t="s">
        <v>405</v>
      </c>
      <c r="D313" s="181" t="s">
        <v>158</v>
      </c>
      <c r="E313" s="182" t="s">
        <v>406</v>
      </c>
      <c r="F313" s="183" t="s">
        <v>407</v>
      </c>
      <c r="G313" s="184" t="s">
        <v>200</v>
      </c>
      <c r="H313" s="185">
        <v>22</v>
      </c>
      <c r="I313" s="186"/>
      <c r="J313" s="187">
        <f>ROUND(I313*H313,2)</f>
        <v>0</v>
      </c>
      <c r="K313" s="183" t="s">
        <v>1</v>
      </c>
      <c r="L313" s="188"/>
      <c r="M313" s="189" t="s">
        <v>1</v>
      </c>
      <c r="N313" s="190" t="s">
        <v>41</v>
      </c>
      <c r="O313" s="58"/>
      <c r="P313" s="153">
        <f>O313*H313</f>
        <v>0</v>
      </c>
      <c r="Q313" s="153">
        <v>0</v>
      </c>
      <c r="R313" s="153">
        <f>Q313*H313</f>
        <v>0</v>
      </c>
      <c r="S313" s="153">
        <v>0</v>
      </c>
      <c r="T313" s="15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5" t="s">
        <v>288</v>
      </c>
      <c r="AT313" s="155" t="s">
        <v>158</v>
      </c>
      <c r="AU313" s="155" t="s">
        <v>86</v>
      </c>
      <c r="AY313" s="17" t="s">
        <v>133</v>
      </c>
      <c r="BE313" s="156">
        <f>IF(N313="základní",J313,0)</f>
        <v>0</v>
      </c>
      <c r="BF313" s="156">
        <f>IF(N313="snížená",J313,0)</f>
        <v>0</v>
      </c>
      <c r="BG313" s="156">
        <f>IF(N313="zákl. přenesená",J313,0)</f>
        <v>0</v>
      </c>
      <c r="BH313" s="156">
        <f>IF(N313="sníž. přenesená",J313,0)</f>
        <v>0</v>
      </c>
      <c r="BI313" s="156">
        <f>IF(N313="nulová",J313,0)</f>
        <v>0</v>
      </c>
      <c r="BJ313" s="17" t="s">
        <v>84</v>
      </c>
      <c r="BK313" s="156">
        <f>ROUND(I313*H313,2)</f>
        <v>0</v>
      </c>
      <c r="BL313" s="17" t="s">
        <v>212</v>
      </c>
      <c r="BM313" s="155" t="s">
        <v>408</v>
      </c>
    </row>
    <row r="314" spans="1:65" s="13" customFormat="1">
      <c r="B314" s="157"/>
      <c r="D314" s="158" t="s">
        <v>143</v>
      </c>
      <c r="E314" s="159" t="s">
        <v>1</v>
      </c>
      <c r="F314" s="160" t="s">
        <v>239</v>
      </c>
      <c r="H314" s="161">
        <v>22</v>
      </c>
      <c r="I314" s="162"/>
      <c r="L314" s="157"/>
      <c r="M314" s="163"/>
      <c r="N314" s="164"/>
      <c r="O314" s="164"/>
      <c r="P314" s="164"/>
      <c r="Q314" s="164"/>
      <c r="R314" s="164"/>
      <c r="S314" s="164"/>
      <c r="T314" s="165"/>
      <c r="AT314" s="159" t="s">
        <v>143</v>
      </c>
      <c r="AU314" s="159" t="s">
        <v>86</v>
      </c>
      <c r="AV314" s="13" t="s">
        <v>86</v>
      </c>
      <c r="AW314" s="13" t="s">
        <v>32</v>
      </c>
      <c r="AX314" s="13" t="s">
        <v>76</v>
      </c>
      <c r="AY314" s="159" t="s">
        <v>133</v>
      </c>
    </row>
    <row r="315" spans="1:65" s="14" customFormat="1">
      <c r="B315" s="166"/>
      <c r="D315" s="158" t="s">
        <v>143</v>
      </c>
      <c r="E315" s="167" t="s">
        <v>1</v>
      </c>
      <c r="F315" s="168" t="s">
        <v>145</v>
      </c>
      <c r="H315" s="169">
        <v>22</v>
      </c>
      <c r="I315" s="170"/>
      <c r="L315" s="166"/>
      <c r="M315" s="171"/>
      <c r="N315" s="172"/>
      <c r="O315" s="172"/>
      <c r="P315" s="172"/>
      <c r="Q315" s="172"/>
      <c r="R315" s="172"/>
      <c r="S315" s="172"/>
      <c r="T315" s="173"/>
      <c r="AT315" s="167" t="s">
        <v>143</v>
      </c>
      <c r="AU315" s="167" t="s">
        <v>86</v>
      </c>
      <c r="AV315" s="14" t="s">
        <v>141</v>
      </c>
      <c r="AW315" s="14" t="s">
        <v>32</v>
      </c>
      <c r="AX315" s="14" t="s">
        <v>84</v>
      </c>
      <c r="AY315" s="167" t="s">
        <v>133</v>
      </c>
    </row>
    <row r="316" spans="1:65" s="15" customFormat="1">
      <c r="B316" s="174"/>
      <c r="D316" s="158" t="s">
        <v>143</v>
      </c>
      <c r="E316" s="175" t="s">
        <v>1</v>
      </c>
      <c r="F316" s="176" t="s">
        <v>361</v>
      </c>
      <c r="H316" s="175" t="s">
        <v>1</v>
      </c>
      <c r="I316" s="177"/>
      <c r="L316" s="174"/>
      <c r="M316" s="178"/>
      <c r="N316" s="179"/>
      <c r="O316" s="179"/>
      <c r="P316" s="179"/>
      <c r="Q316" s="179"/>
      <c r="R316" s="179"/>
      <c r="S316" s="179"/>
      <c r="T316" s="180"/>
      <c r="AT316" s="175" t="s">
        <v>143</v>
      </c>
      <c r="AU316" s="175" t="s">
        <v>86</v>
      </c>
      <c r="AV316" s="15" t="s">
        <v>84</v>
      </c>
      <c r="AW316" s="15" t="s">
        <v>32</v>
      </c>
      <c r="AX316" s="15" t="s">
        <v>76</v>
      </c>
      <c r="AY316" s="175" t="s">
        <v>133</v>
      </c>
    </row>
    <row r="317" spans="1:65" s="2" customFormat="1" ht="14.4" customHeight="1">
      <c r="A317" s="32"/>
      <c r="B317" s="143"/>
      <c r="C317" s="181" t="s">
        <v>409</v>
      </c>
      <c r="D317" s="181" t="s">
        <v>158</v>
      </c>
      <c r="E317" s="182" t="s">
        <v>410</v>
      </c>
      <c r="F317" s="183" t="s">
        <v>411</v>
      </c>
      <c r="G317" s="184" t="s">
        <v>200</v>
      </c>
      <c r="H317" s="185">
        <v>11</v>
      </c>
      <c r="I317" s="186"/>
      <c r="J317" s="187">
        <f>ROUND(I317*H317,2)</f>
        <v>0</v>
      </c>
      <c r="K317" s="183" t="s">
        <v>1</v>
      </c>
      <c r="L317" s="188"/>
      <c r="M317" s="189" t="s">
        <v>1</v>
      </c>
      <c r="N317" s="190" t="s">
        <v>41</v>
      </c>
      <c r="O317" s="58"/>
      <c r="P317" s="153">
        <f>O317*H317</f>
        <v>0</v>
      </c>
      <c r="Q317" s="153">
        <v>0</v>
      </c>
      <c r="R317" s="153">
        <f>Q317*H317</f>
        <v>0</v>
      </c>
      <c r="S317" s="153">
        <v>0</v>
      </c>
      <c r="T317" s="154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5" t="s">
        <v>288</v>
      </c>
      <c r="AT317" s="155" t="s">
        <v>158</v>
      </c>
      <c r="AU317" s="155" t="s">
        <v>86</v>
      </c>
      <c r="AY317" s="17" t="s">
        <v>133</v>
      </c>
      <c r="BE317" s="156">
        <f>IF(N317="základní",J317,0)</f>
        <v>0</v>
      </c>
      <c r="BF317" s="156">
        <f>IF(N317="snížená",J317,0)</f>
        <v>0</v>
      </c>
      <c r="BG317" s="156">
        <f>IF(N317="zákl. přenesená",J317,0)</f>
        <v>0</v>
      </c>
      <c r="BH317" s="156">
        <f>IF(N317="sníž. přenesená",J317,0)</f>
        <v>0</v>
      </c>
      <c r="BI317" s="156">
        <f>IF(N317="nulová",J317,0)</f>
        <v>0</v>
      </c>
      <c r="BJ317" s="17" t="s">
        <v>84</v>
      </c>
      <c r="BK317" s="156">
        <f>ROUND(I317*H317,2)</f>
        <v>0</v>
      </c>
      <c r="BL317" s="17" t="s">
        <v>212</v>
      </c>
      <c r="BM317" s="155" t="s">
        <v>412</v>
      </c>
    </row>
    <row r="318" spans="1:65" s="2" customFormat="1" ht="14.4" customHeight="1">
      <c r="A318" s="32"/>
      <c r="B318" s="143"/>
      <c r="C318" s="144" t="s">
        <v>413</v>
      </c>
      <c r="D318" s="144" t="s">
        <v>136</v>
      </c>
      <c r="E318" s="145" t="s">
        <v>414</v>
      </c>
      <c r="F318" s="146" t="s">
        <v>415</v>
      </c>
      <c r="G318" s="147" t="s">
        <v>242</v>
      </c>
      <c r="H318" s="148">
        <v>11</v>
      </c>
      <c r="I318" s="149"/>
      <c r="J318" s="150">
        <f>ROUND(I318*H318,2)</f>
        <v>0</v>
      </c>
      <c r="K318" s="146" t="s">
        <v>140</v>
      </c>
      <c r="L318" s="33"/>
      <c r="M318" s="151" t="s">
        <v>1</v>
      </c>
      <c r="N318" s="152" t="s">
        <v>41</v>
      </c>
      <c r="O318" s="58"/>
      <c r="P318" s="153">
        <f>O318*H318</f>
        <v>0</v>
      </c>
      <c r="Q318" s="153">
        <v>0.10174999999999999</v>
      </c>
      <c r="R318" s="153">
        <f>Q318*H318</f>
        <v>1.1192499999999999</v>
      </c>
      <c r="S318" s="153">
        <v>0</v>
      </c>
      <c r="T318" s="154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5" t="s">
        <v>212</v>
      </c>
      <c r="AT318" s="155" t="s">
        <v>136</v>
      </c>
      <c r="AU318" s="155" t="s">
        <v>86</v>
      </c>
      <c r="AY318" s="17" t="s">
        <v>133</v>
      </c>
      <c r="BE318" s="156">
        <f>IF(N318="základní",J318,0)</f>
        <v>0</v>
      </c>
      <c r="BF318" s="156">
        <f>IF(N318="snížená",J318,0)</f>
        <v>0</v>
      </c>
      <c r="BG318" s="156">
        <f>IF(N318="zákl. přenesená",J318,0)</f>
        <v>0</v>
      </c>
      <c r="BH318" s="156">
        <f>IF(N318="sníž. přenesená",J318,0)</f>
        <v>0</v>
      </c>
      <c r="BI318" s="156">
        <f>IF(N318="nulová",J318,0)</f>
        <v>0</v>
      </c>
      <c r="BJ318" s="17" t="s">
        <v>84</v>
      </c>
      <c r="BK318" s="156">
        <f>ROUND(I318*H318,2)</f>
        <v>0</v>
      </c>
      <c r="BL318" s="17" t="s">
        <v>212</v>
      </c>
      <c r="BM318" s="155" t="s">
        <v>416</v>
      </c>
    </row>
    <row r="319" spans="1:65" s="13" customFormat="1">
      <c r="B319" s="157"/>
      <c r="D319" s="158" t="s">
        <v>143</v>
      </c>
      <c r="E319" s="159" t="s">
        <v>1</v>
      </c>
      <c r="F319" s="160" t="s">
        <v>189</v>
      </c>
      <c r="H319" s="161">
        <v>11</v>
      </c>
      <c r="I319" s="162"/>
      <c r="L319" s="157"/>
      <c r="M319" s="163"/>
      <c r="N319" s="164"/>
      <c r="O319" s="164"/>
      <c r="P319" s="164"/>
      <c r="Q319" s="164"/>
      <c r="R319" s="164"/>
      <c r="S319" s="164"/>
      <c r="T319" s="165"/>
      <c r="AT319" s="159" t="s">
        <v>143</v>
      </c>
      <c r="AU319" s="159" t="s">
        <v>86</v>
      </c>
      <c r="AV319" s="13" t="s">
        <v>86</v>
      </c>
      <c r="AW319" s="13" t="s">
        <v>32</v>
      </c>
      <c r="AX319" s="13" t="s">
        <v>76</v>
      </c>
      <c r="AY319" s="159" t="s">
        <v>133</v>
      </c>
    </row>
    <row r="320" spans="1:65" s="14" customFormat="1">
      <c r="B320" s="166"/>
      <c r="D320" s="158" t="s">
        <v>143</v>
      </c>
      <c r="E320" s="167" t="s">
        <v>1</v>
      </c>
      <c r="F320" s="168" t="s">
        <v>145</v>
      </c>
      <c r="H320" s="169">
        <v>11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143</v>
      </c>
      <c r="AU320" s="167" t="s">
        <v>86</v>
      </c>
      <c r="AV320" s="14" t="s">
        <v>141</v>
      </c>
      <c r="AW320" s="14" t="s">
        <v>32</v>
      </c>
      <c r="AX320" s="14" t="s">
        <v>84</v>
      </c>
      <c r="AY320" s="167" t="s">
        <v>133</v>
      </c>
    </row>
    <row r="321" spans="1:65" s="2" customFormat="1" ht="14.4" customHeight="1">
      <c r="A321" s="32"/>
      <c r="B321" s="143"/>
      <c r="C321" s="144" t="s">
        <v>417</v>
      </c>
      <c r="D321" s="144" t="s">
        <v>136</v>
      </c>
      <c r="E321" s="145" t="s">
        <v>418</v>
      </c>
      <c r="F321" s="146" t="s">
        <v>419</v>
      </c>
      <c r="G321" s="147" t="s">
        <v>242</v>
      </c>
      <c r="H321" s="148">
        <v>33</v>
      </c>
      <c r="I321" s="149"/>
      <c r="J321" s="150">
        <f>ROUND(I321*H321,2)</f>
        <v>0</v>
      </c>
      <c r="K321" s="146" t="s">
        <v>140</v>
      </c>
      <c r="L321" s="33"/>
      <c r="M321" s="151" t="s">
        <v>1</v>
      </c>
      <c r="N321" s="152" t="s">
        <v>41</v>
      </c>
      <c r="O321" s="58"/>
      <c r="P321" s="153">
        <f>O321*H321</f>
        <v>0</v>
      </c>
      <c r="Q321" s="153">
        <v>5.6099999999999997E-2</v>
      </c>
      <c r="R321" s="153">
        <f>Q321*H321</f>
        <v>1.8512999999999999</v>
      </c>
      <c r="S321" s="153">
        <v>0</v>
      </c>
      <c r="T321" s="154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5" t="s">
        <v>212</v>
      </c>
      <c r="AT321" s="155" t="s">
        <v>136</v>
      </c>
      <c r="AU321" s="155" t="s">
        <v>86</v>
      </c>
      <c r="AY321" s="17" t="s">
        <v>133</v>
      </c>
      <c r="BE321" s="156">
        <f>IF(N321="základní",J321,0)</f>
        <v>0</v>
      </c>
      <c r="BF321" s="156">
        <f>IF(N321="snížená",J321,0)</f>
        <v>0</v>
      </c>
      <c r="BG321" s="156">
        <f>IF(N321="zákl. přenesená",J321,0)</f>
        <v>0</v>
      </c>
      <c r="BH321" s="156">
        <f>IF(N321="sníž. přenesená",J321,0)</f>
        <v>0</v>
      </c>
      <c r="BI321" s="156">
        <f>IF(N321="nulová",J321,0)</f>
        <v>0</v>
      </c>
      <c r="BJ321" s="17" t="s">
        <v>84</v>
      </c>
      <c r="BK321" s="156">
        <f>ROUND(I321*H321,2)</f>
        <v>0</v>
      </c>
      <c r="BL321" s="17" t="s">
        <v>212</v>
      </c>
      <c r="BM321" s="155" t="s">
        <v>420</v>
      </c>
    </row>
    <row r="322" spans="1:65" s="13" customFormat="1">
      <c r="B322" s="157"/>
      <c r="D322" s="158" t="s">
        <v>143</v>
      </c>
      <c r="E322" s="159" t="s">
        <v>1</v>
      </c>
      <c r="F322" s="160" t="s">
        <v>292</v>
      </c>
      <c r="H322" s="161">
        <v>33</v>
      </c>
      <c r="I322" s="162"/>
      <c r="L322" s="157"/>
      <c r="M322" s="163"/>
      <c r="N322" s="164"/>
      <c r="O322" s="164"/>
      <c r="P322" s="164"/>
      <c r="Q322" s="164"/>
      <c r="R322" s="164"/>
      <c r="S322" s="164"/>
      <c r="T322" s="165"/>
      <c r="AT322" s="159" t="s">
        <v>143</v>
      </c>
      <c r="AU322" s="159" t="s">
        <v>86</v>
      </c>
      <c r="AV322" s="13" t="s">
        <v>86</v>
      </c>
      <c r="AW322" s="13" t="s">
        <v>32</v>
      </c>
      <c r="AX322" s="13" t="s">
        <v>76</v>
      </c>
      <c r="AY322" s="159" t="s">
        <v>133</v>
      </c>
    </row>
    <row r="323" spans="1:65" s="14" customFormat="1">
      <c r="B323" s="166"/>
      <c r="D323" s="158" t="s">
        <v>143</v>
      </c>
      <c r="E323" s="167" t="s">
        <v>1</v>
      </c>
      <c r="F323" s="168" t="s">
        <v>145</v>
      </c>
      <c r="H323" s="169">
        <v>33</v>
      </c>
      <c r="I323" s="170"/>
      <c r="L323" s="166"/>
      <c r="M323" s="171"/>
      <c r="N323" s="172"/>
      <c r="O323" s="172"/>
      <c r="P323" s="172"/>
      <c r="Q323" s="172"/>
      <c r="R323" s="172"/>
      <c r="S323" s="172"/>
      <c r="T323" s="173"/>
      <c r="AT323" s="167" t="s">
        <v>143</v>
      </c>
      <c r="AU323" s="167" t="s">
        <v>86</v>
      </c>
      <c r="AV323" s="14" t="s">
        <v>141</v>
      </c>
      <c r="AW323" s="14" t="s">
        <v>32</v>
      </c>
      <c r="AX323" s="14" t="s">
        <v>84</v>
      </c>
      <c r="AY323" s="167" t="s">
        <v>133</v>
      </c>
    </row>
    <row r="324" spans="1:65" s="2" customFormat="1" ht="14.4" customHeight="1">
      <c r="A324" s="32"/>
      <c r="B324" s="143"/>
      <c r="C324" s="144" t="s">
        <v>421</v>
      </c>
      <c r="D324" s="144" t="s">
        <v>136</v>
      </c>
      <c r="E324" s="145" t="s">
        <v>422</v>
      </c>
      <c r="F324" s="146" t="s">
        <v>423</v>
      </c>
      <c r="G324" s="147" t="s">
        <v>347</v>
      </c>
      <c r="H324" s="191"/>
      <c r="I324" s="149"/>
      <c r="J324" s="150">
        <f>ROUND(I324*H324,2)</f>
        <v>0</v>
      </c>
      <c r="K324" s="146" t="s">
        <v>140</v>
      </c>
      <c r="L324" s="33"/>
      <c r="M324" s="151" t="s">
        <v>1</v>
      </c>
      <c r="N324" s="152" t="s">
        <v>41</v>
      </c>
      <c r="O324" s="58"/>
      <c r="P324" s="153">
        <f>O324*H324</f>
        <v>0</v>
      </c>
      <c r="Q324" s="153">
        <v>0</v>
      </c>
      <c r="R324" s="153">
        <f>Q324*H324</f>
        <v>0</v>
      </c>
      <c r="S324" s="153">
        <v>0</v>
      </c>
      <c r="T324" s="154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5" t="s">
        <v>212</v>
      </c>
      <c r="AT324" s="155" t="s">
        <v>136</v>
      </c>
      <c r="AU324" s="155" t="s">
        <v>86</v>
      </c>
      <c r="AY324" s="17" t="s">
        <v>133</v>
      </c>
      <c r="BE324" s="156">
        <f>IF(N324="základní",J324,0)</f>
        <v>0</v>
      </c>
      <c r="BF324" s="156">
        <f>IF(N324="snížená",J324,0)</f>
        <v>0</v>
      </c>
      <c r="BG324" s="156">
        <f>IF(N324="zákl. přenesená",J324,0)</f>
        <v>0</v>
      </c>
      <c r="BH324" s="156">
        <f>IF(N324="sníž. přenesená",J324,0)</f>
        <v>0</v>
      </c>
      <c r="BI324" s="156">
        <f>IF(N324="nulová",J324,0)</f>
        <v>0</v>
      </c>
      <c r="BJ324" s="17" t="s">
        <v>84</v>
      </c>
      <c r="BK324" s="156">
        <f>ROUND(I324*H324,2)</f>
        <v>0</v>
      </c>
      <c r="BL324" s="17" t="s">
        <v>212</v>
      </c>
      <c r="BM324" s="155" t="s">
        <v>424</v>
      </c>
    </row>
    <row r="325" spans="1:65" s="12" customFormat="1" ht="22.8" customHeight="1">
      <c r="B325" s="130"/>
      <c r="D325" s="131" t="s">
        <v>75</v>
      </c>
      <c r="E325" s="141" t="s">
        <v>425</v>
      </c>
      <c r="F325" s="141" t="s">
        <v>426</v>
      </c>
      <c r="I325" s="133"/>
      <c r="J325" s="142">
        <f>BK325</f>
        <v>0</v>
      </c>
      <c r="L325" s="130"/>
      <c r="M325" s="135"/>
      <c r="N325" s="136"/>
      <c r="O325" s="136"/>
      <c r="P325" s="137">
        <f>SUM(P326:P367)</f>
        <v>0</v>
      </c>
      <c r="Q325" s="136"/>
      <c r="R325" s="137">
        <f>SUM(R326:R367)</f>
        <v>0</v>
      </c>
      <c r="S325" s="136"/>
      <c r="T325" s="138">
        <f>SUM(T326:T367)</f>
        <v>3.3715600000000001</v>
      </c>
      <c r="AR325" s="131" t="s">
        <v>86</v>
      </c>
      <c r="AT325" s="139" t="s">
        <v>75</v>
      </c>
      <c r="AU325" s="139" t="s">
        <v>84</v>
      </c>
      <c r="AY325" s="131" t="s">
        <v>133</v>
      </c>
      <c r="BK325" s="140">
        <f>SUM(BK326:BK367)</f>
        <v>0</v>
      </c>
    </row>
    <row r="326" spans="1:65" s="2" customFormat="1" ht="14.4" customHeight="1">
      <c r="A326" s="32"/>
      <c r="B326" s="143"/>
      <c r="C326" s="144" t="s">
        <v>427</v>
      </c>
      <c r="D326" s="144" t="s">
        <v>136</v>
      </c>
      <c r="E326" s="145" t="s">
        <v>428</v>
      </c>
      <c r="F326" s="146" t="s">
        <v>429</v>
      </c>
      <c r="G326" s="147" t="s">
        <v>200</v>
      </c>
      <c r="H326" s="148">
        <v>14</v>
      </c>
      <c r="I326" s="149"/>
      <c r="J326" s="150">
        <f>ROUND(I326*H326,2)</f>
        <v>0</v>
      </c>
      <c r="K326" s="146" t="s">
        <v>140</v>
      </c>
      <c r="L326" s="33"/>
      <c r="M326" s="151" t="s">
        <v>1</v>
      </c>
      <c r="N326" s="152" t="s">
        <v>41</v>
      </c>
      <c r="O326" s="58"/>
      <c r="P326" s="153">
        <f>O326*H326</f>
        <v>0</v>
      </c>
      <c r="Q326" s="153">
        <v>0</v>
      </c>
      <c r="R326" s="153">
        <f>Q326*H326</f>
        <v>0</v>
      </c>
      <c r="S326" s="153">
        <v>1.7600000000000001E-3</v>
      </c>
      <c r="T326" s="154">
        <f>S326*H326</f>
        <v>2.4640000000000002E-2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5" t="s">
        <v>212</v>
      </c>
      <c r="AT326" s="155" t="s">
        <v>136</v>
      </c>
      <c r="AU326" s="155" t="s">
        <v>86</v>
      </c>
      <c r="AY326" s="17" t="s">
        <v>133</v>
      </c>
      <c r="BE326" s="156">
        <f>IF(N326="základní",J326,0)</f>
        <v>0</v>
      </c>
      <c r="BF326" s="156">
        <f>IF(N326="snížená",J326,0)</f>
        <v>0</v>
      </c>
      <c r="BG326" s="156">
        <f>IF(N326="zákl. přenesená",J326,0)</f>
        <v>0</v>
      </c>
      <c r="BH326" s="156">
        <f>IF(N326="sníž. přenesená",J326,0)</f>
        <v>0</v>
      </c>
      <c r="BI326" s="156">
        <f>IF(N326="nulová",J326,0)</f>
        <v>0</v>
      </c>
      <c r="BJ326" s="17" t="s">
        <v>84</v>
      </c>
      <c r="BK326" s="156">
        <f>ROUND(I326*H326,2)</f>
        <v>0</v>
      </c>
      <c r="BL326" s="17" t="s">
        <v>212</v>
      </c>
      <c r="BM326" s="155" t="s">
        <v>430</v>
      </c>
    </row>
    <row r="327" spans="1:65" s="13" customFormat="1">
      <c r="B327" s="157"/>
      <c r="D327" s="158" t="s">
        <v>143</v>
      </c>
      <c r="E327" s="159" t="s">
        <v>1</v>
      </c>
      <c r="F327" s="160" t="s">
        <v>203</v>
      </c>
      <c r="H327" s="161">
        <v>14</v>
      </c>
      <c r="I327" s="162"/>
      <c r="L327" s="157"/>
      <c r="M327" s="163"/>
      <c r="N327" s="164"/>
      <c r="O327" s="164"/>
      <c r="P327" s="164"/>
      <c r="Q327" s="164"/>
      <c r="R327" s="164"/>
      <c r="S327" s="164"/>
      <c r="T327" s="165"/>
      <c r="AT327" s="159" t="s">
        <v>143</v>
      </c>
      <c r="AU327" s="159" t="s">
        <v>86</v>
      </c>
      <c r="AV327" s="13" t="s">
        <v>86</v>
      </c>
      <c r="AW327" s="13" t="s">
        <v>32</v>
      </c>
      <c r="AX327" s="13" t="s">
        <v>76</v>
      </c>
      <c r="AY327" s="159" t="s">
        <v>133</v>
      </c>
    </row>
    <row r="328" spans="1:65" s="14" customFormat="1">
      <c r="B328" s="166"/>
      <c r="D328" s="158" t="s">
        <v>143</v>
      </c>
      <c r="E328" s="167" t="s">
        <v>1</v>
      </c>
      <c r="F328" s="168" t="s">
        <v>145</v>
      </c>
      <c r="H328" s="169">
        <v>14</v>
      </c>
      <c r="I328" s="170"/>
      <c r="L328" s="166"/>
      <c r="M328" s="171"/>
      <c r="N328" s="172"/>
      <c r="O328" s="172"/>
      <c r="P328" s="172"/>
      <c r="Q328" s="172"/>
      <c r="R328" s="172"/>
      <c r="S328" s="172"/>
      <c r="T328" s="173"/>
      <c r="AT328" s="167" t="s">
        <v>143</v>
      </c>
      <c r="AU328" s="167" t="s">
        <v>86</v>
      </c>
      <c r="AV328" s="14" t="s">
        <v>141</v>
      </c>
      <c r="AW328" s="14" t="s">
        <v>32</v>
      </c>
      <c r="AX328" s="14" t="s">
        <v>84</v>
      </c>
      <c r="AY328" s="167" t="s">
        <v>133</v>
      </c>
    </row>
    <row r="329" spans="1:65" s="15" customFormat="1">
      <c r="B329" s="174"/>
      <c r="D329" s="158" t="s">
        <v>143</v>
      </c>
      <c r="E329" s="175" t="s">
        <v>1</v>
      </c>
      <c r="F329" s="176" t="s">
        <v>431</v>
      </c>
      <c r="H329" s="175" t="s">
        <v>1</v>
      </c>
      <c r="I329" s="177"/>
      <c r="L329" s="174"/>
      <c r="M329" s="178"/>
      <c r="N329" s="179"/>
      <c r="O329" s="179"/>
      <c r="P329" s="179"/>
      <c r="Q329" s="179"/>
      <c r="R329" s="179"/>
      <c r="S329" s="179"/>
      <c r="T329" s="180"/>
      <c r="AT329" s="175" t="s">
        <v>143</v>
      </c>
      <c r="AU329" s="175" t="s">
        <v>86</v>
      </c>
      <c r="AV329" s="15" t="s">
        <v>84</v>
      </c>
      <c r="AW329" s="15" t="s">
        <v>32</v>
      </c>
      <c r="AX329" s="15" t="s">
        <v>76</v>
      </c>
      <c r="AY329" s="175" t="s">
        <v>133</v>
      </c>
    </row>
    <row r="330" spans="1:65" s="2" customFormat="1" ht="14.4" customHeight="1">
      <c r="A330" s="32"/>
      <c r="B330" s="143"/>
      <c r="C330" s="144" t="s">
        <v>432</v>
      </c>
      <c r="D330" s="144" t="s">
        <v>136</v>
      </c>
      <c r="E330" s="145" t="s">
        <v>433</v>
      </c>
      <c r="F330" s="146" t="s">
        <v>434</v>
      </c>
      <c r="G330" s="147" t="s">
        <v>151</v>
      </c>
      <c r="H330" s="148">
        <v>416</v>
      </c>
      <c r="I330" s="149"/>
      <c r="J330" s="150">
        <f>ROUND(I330*H330,2)</f>
        <v>0</v>
      </c>
      <c r="K330" s="146" t="s">
        <v>140</v>
      </c>
      <c r="L330" s="33"/>
      <c r="M330" s="151" t="s">
        <v>1</v>
      </c>
      <c r="N330" s="152" t="s">
        <v>41</v>
      </c>
      <c r="O330" s="58"/>
      <c r="P330" s="153">
        <f>O330*H330</f>
        <v>0</v>
      </c>
      <c r="Q330" s="153">
        <v>0</v>
      </c>
      <c r="R330" s="153">
        <f>Q330*H330</f>
        <v>0</v>
      </c>
      <c r="S330" s="153">
        <v>5.94E-3</v>
      </c>
      <c r="T330" s="154">
        <f>S330*H330</f>
        <v>2.4710399999999999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5" t="s">
        <v>212</v>
      </c>
      <c r="AT330" s="155" t="s">
        <v>136</v>
      </c>
      <c r="AU330" s="155" t="s">
        <v>86</v>
      </c>
      <c r="AY330" s="17" t="s">
        <v>133</v>
      </c>
      <c r="BE330" s="156">
        <f>IF(N330="základní",J330,0)</f>
        <v>0</v>
      </c>
      <c r="BF330" s="156">
        <f>IF(N330="snížená",J330,0)</f>
        <v>0</v>
      </c>
      <c r="BG330" s="156">
        <f>IF(N330="zákl. přenesená",J330,0)</f>
        <v>0</v>
      </c>
      <c r="BH330" s="156">
        <f>IF(N330="sníž. přenesená",J330,0)</f>
        <v>0</v>
      </c>
      <c r="BI330" s="156">
        <f>IF(N330="nulová",J330,0)</f>
        <v>0</v>
      </c>
      <c r="BJ330" s="17" t="s">
        <v>84</v>
      </c>
      <c r="BK330" s="156">
        <f>ROUND(I330*H330,2)</f>
        <v>0</v>
      </c>
      <c r="BL330" s="17" t="s">
        <v>212</v>
      </c>
      <c r="BM330" s="155" t="s">
        <v>435</v>
      </c>
    </row>
    <row r="331" spans="1:65" s="13" customFormat="1">
      <c r="B331" s="157"/>
      <c r="D331" s="158" t="s">
        <v>143</v>
      </c>
      <c r="E331" s="159" t="s">
        <v>1</v>
      </c>
      <c r="F331" s="160" t="s">
        <v>343</v>
      </c>
      <c r="H331" s="161">
        <v>416</v>
      </c>
      <c r="I331" s="162"/>
      <c r="L331" s="157"/>
      <c r="M331" s="163"/>
      <c r="N331" s="164"/>
      <c r="O331" s="164"/>
      <c r="P331" s="164"/>
      <c r="Q331" s="164"/>
      <c r="R331" s="164"/>
      <c r="S331" s="164"/>
      <c r="T331" s="165"/>
      <c r="AT331" s="159" t="s">
        <v>143</v>
      </c>
      <c r="AU331" s="159" t="s">
        <v>86</v>
      </c>
      <c r="AV331" s="13" t="s">
        <v>86</v>
      </c>
      <c r="AW331" s="13" t="s">
        <v>32</v>
      </c>
      <c r="AX331" s="13" t="s">
        <v>76</v>
      </c>
      <c r="AY331" s="159" t="s">
        <v>133</v>
      </c>
    </row>
    <row r="332" spans="1:65" s="14" customFormat="1">
      <c r="B332" s="166"/>
      <c r="D332" s="158" t="s">
        <v>143</v>
      </c>
      <c r="E332" s="167" t="s">
        <v>1</v>
      </c>
      <c r="F332" s="168" t="s">
        <v>145</v>
      </c>
      <c r="H332" s="169">
        <v>416</v>
      </c>
      <c r="I332" s="170"/>
      <c r="L332" s="166"/>
      <c r="M332" s="171"/>
      <c r="N332" s="172"/>
      <c r="O332" s="172"/>
      <c r="P332" s="172"/>
      <c r="Q332" s="172"/>
      <c r="R332" s="172"/>
      <c r="S332" s="172"/>
      <c r="T332" s="173"/>
      <c r="AT332" s="167" t="s">
        <v>143</v>
      </c>
      <c r="AU332" s="167" t="s">
        <v>86</v>
      </c>
      <c r="AV332" s="14" t="s">
        <v>141</v>
      </c>
      <c r="AW332" s="14" t="s">
        <v>32</v>
      </c>
      <c r="AX332" s="14" t="s">
        <v>84</v>
      </c>
      <c r="AY332" s="167" t="s">
        <v>133</v>
      </c>
    </row>
    <row r="333" spans="1:65" s="2" customFormat="1" ht="14.4" customHeight="1">
      <c r="A333" s="32"/>
      <c r="B333" s="143"/>
      <c r="C333" s="144" t="s">
        <v>436</v>
      </c>
      <c r="D333" s="144" t="s">
        <v>136</v>
      </c>
      <c r="E333" s="145" t="s">
        <v>437</v>
      </c>
      <c r="F333" s="146" t="s">
        <v>438</v>
      </c>
      <c r="G333" s="147" t="s">
        <v>151</v>
      </c>
      <c r="H333" s="148">
        <v>6</v>
      </c>
      <c r="I333" s="149"/>
      <c r="J333" s="150">
        <f>ROUND(I333*H333,2)</f>
        <v>0</v>
      </c>
      <c r="K333" s="146" t="s">
        <v>140</v>
      </c>
      <c r="L333" s="33"/>
      <c r="M333" s="151" t="s">
        <v>1</v>
      </c>
      <c r="N333" s="152" t="s">
        <v>41</v>
      </c>
      <c r="O333" s="58"/>
      <c r="P333" s="153">
        <f>O333*H333</f>
        <v>0</v>
      </c>
      <c r="Q333" s="153">
        <v>0</v>
      </c>
      <c r="R333" s="153">
        <f>Q333*H333</f>
        <v>0</v>
      </c>
      <c r="S333" s="153">
        <v>3.1199999999999999E-3</v>
      </c>
      <c r="T333" s="154">
        <f>S333*H333</f>
        <v>1.8720000000000001E-2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5" t="s">
        <v>212</v>
      </c>
      <c r="AT333" s="155" t="s">
        <v>136</v>
      </c>
      <c r="AU333" s="155" t="s">
        <v>86</v>
      </c>
      <c r="AY333" s="17" t="s">
        <v>133</v>
      </c>
      <c r="BE333" s="156">
        <f>IF(N333="základní",J333,0)</f>
        <v>0</v>
      </c>
      <c r="BF333" s="156">
        <f>IF(N333="snížená",J333,0)</f>
        <v>0</v>
      </c>
      <c r="BG333" s="156">
        <f>IF(N333="zákl. přenesená",J333,0)</f>
        <v>0</v>
      </c>
      <c r="BH333" s="156">
        <f>IF(N333="sníž. přenesená",J333,0)</f>
        <v>0</v>
      </c>
      <c r="BI333" s="156">
        <f>IF(N333="nulová",J333,0)</f>
        <v>0</v>
      </c>
      <c r="BJ333" s="17" t="s">
        <v>84</v>
      </c>
      <c r="BK333" s="156">
        <f>ROUND(I333*H333,2)</f>
        <v>0</v>
      </c>
      <c r="BL333" s="17" t="s">
        <v>212</v>
      </c>
      <c r="BM333" s="155" t="s">
        <v>439</v>
      </c>
    </row>
    <row r="334" spans="1:65" s="13" customFormat="1">
      <c r="B334" s="157"/>
      <c r="D334" s="158" t="s">
        <v>143</v>
      </c>
      <c r="E334" s="159" t="s">
        <v>1</v>
      </c>
      <c r="F334" s="160" t="s">
        <v>440</v>
      </c>
      <c r="H334" s="161">
        <v>6</v>
      </c>
      <c r="I334" s="162"/>
      <c r="L334" s="157"/>
      <c r="M334" s="163"/>
      <c r="N334" s="164"/>
      <c r="O334" s="164"/>
      <c r="P334" s="164"/>
      <c r="Q334" s="164"/>
      <c r="R334" s="164"/>
      <c r="S334" s="164"/>
      <c r="T334" s="165"/>
      <c r="AT334" s="159" t="s">
        <v>143</v>
      </c>
      <c r="AU334" s="159" t="s">
        <v>86</v>
      </c>
      <c r="AV334" s="13" t="s">
        <v>86</v>
      </c>
      <c r="AW334" s="13" t="s">
        <v>32</v>
      </c>
      <c r="AX334" s="13" t="s">
        <v>76</v>
      </c>
      <c r="AY334" s="159" t="s">
        <v>133</v>
      </c>
    </row>
    <row r="335" spans="1:65" s="14" customFormat="1">
      <c r="B335" s="166"/>
      <c r="D335" s="158" t="s">
        <v>143</v>
      </c>
      <c r="E335" s="167" t="s">
        <v>1</v>
      </c>
      <c r="F335" s="168" t="s">
        <v>145</v>
      </c>
      <c r="H335" s="169">
        <v>6</v>
      </c>
      <c r="I335" s="170"/>
      <c r="L335" s="166"/>
      <c r="M335" s="171"/>
      <c r="N335" s="172"/>
      <c r="O335" s="172"/>
      <c r="P335" s="172"/>
      <c r="Q335" s="172"/>
      <c r="R335" s="172"/>
      <c r="S335" s="172"/>
      <c r="T335" s="173"/>
      <c r="AT335" s="167" t="s">
        <v>143</v>
      </c>
      <c r="AU335" s="167" t="s">
        <v>86</v>
      </c>
      <c r="AV335" s="14" t="s">
        <v>141</v>
      </c>
      <c r="AW335" s="14" t="s">
        <v>32</v>
      </c>
      <c r="AX335" s="14" t="s">
        <v>84</v>
      </c>
      <c r="AY335" s="167" t="s">
        <v>133</v>
      </c>
    </row>
    <row r="336" spans="1:65" s="15" customFormat="1">
      <c r="B336" s="174"/>
      <c r="D336" s="158" t="s">
        <v>143</v>
      </c>
      <c r="E336" s="175" t="s">
        <v>1</v>
      </c>
      <c r="F336" s="176" t="s">
        <v>441</v>
      </c>
      <c r="H336" s="175" t="s">
        <v>1</v>
      </c>
      <c r="I336" s="177"/>
      <c r="L336" s="174"/>
      <c r="M336" s="178"/>
      <c r="N336" s="179"/>
      <c r="O336" s="179"/>
      <c r="P336" s="179"/>
      <c r="Q336" s="179"/>
      <c r="R336" s="179"/>
      <c r="S336" s="179"/>
      <c r="T336" s="180"/>
      <c r="AT336" s="175" t="s">
        <v>143</v>
      </c>
      <c r="AU336" s="175" t="s">
        <v>86</v>
      </c>
      <c r="AV336" s="15" t="s">
        <v>84</v>
      </c>
      <c r="AW336" s="15" t="s">
        <v>32</v>
      </c>
      <c r="AX336" s="15" t="s">
        <v>76</v>
      </c>
      <c r="AY336" s="175" t="s">
        <v>133</v>
      </c>
    </row>
    <row r="337" spans="1:65" s="2" customFormat="1" ht="14.4" customHeight="1">
      <c r="A337" s="32"/>
      <c r="B337" s="143"/>
      <c r="C337" s="144" t="s">
        <v>442</v>
      </c>
      <c r="D337" s="144" t="s">
        <v>136</v>
      </c>
      <c r="E337" s="145" t="s">
        <v>443</v>
      </c>
      <c r="F337" s="146" t="s">
        <v>444</v>
      </c>
      <c r="G337" s="147" t="s">
        <v>200</v>
      </c>
      <c r="H337" s="148">
        <v>45</v>
      </c>
      <c r="I337" s="149"/>
      <c r="J337" s="150">
        <f>ROUND(I337*H337,2)</f>
        <v>0</v>
      </c>
      <c r="K337" s="146" t="s">
        <v>140</v>
      </c>
      <c r="L337" s="33"/>
      <c r="M337" s="151" t="s">
        <v>1</v>
      </c>
      <c r="N337" s="152" t="s">
        <v>41</v>
      </c>
      <c r="O337" s="58"/>
      <c r="P337" s="153">
        <f>O337*H337</f>
        <v>0</v>
      </c>
      <c r="Q337" s="153">
        <v>0</v>
      </c>
      <c r="R337" s="153">
        <f>Q337*H337</f>
        <v>0</v>
      </c>
      <c r="S337" s="153">
        <v>1.7700000000000001E-3</v>
      </c>
      <c r="T337" s="154">
        <f>S337*H337</f>
        <v>7.9649999999999999E-2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5" t="s">
        <v>212</v>
      </c>
      <c r="AT337" s="155" t="s">
        <v>136</v>
      </c>
      <c r="AU337" s="155" t="s">
        <v>86</v>
      </c>
      <c r="AY337" s="17" t="s">
        <v>133</v>
      </c>
      <c r="BE337" s="156">
        <f>IF(N337="základní",J337,0)</f>
        <v>0</v>
      </c>
      <c r="BF337" s="156">
        <f>IF(N337="snížená",J337,0)</f>
        <v>0</v>
      </c>
      <c r="BG337" s="156">
        <f>IF(N337="zákl. přenesená",J337,0)</f>
        <v>0</v>
      </c>
      <c r="BH337" s="156">
        <f>IF(N337="sníž. přenesená",J337,0)</f>
        <v>0</v>
      </c>
      <c r="BI337" s="156">
        <f>IF(N337="nulová",J337,0)</f>
        <v>0</v>
      </c>
      <c r="BJ337" s="17" t="s">
        <v>84</v>
      </c>
      <c r="BK337" s="156">
        <f>ROUND(I337*H337,2)</f>
        <v>0</v>
      </c>
      <c r="BL337" s="17" t="s">
        <v>212</v>
      </c>
      <c r="BM337" s="155" t="s">
        <v>445</v>
      </c>
    </row>
    <row r="338" spans="1:65" s="13" customFormat="1">
      <c r="B338" s="157"/>
      <c r="D338" s="158" t="s">
        <v>143</v>
      </c>
      <c r="E338" s="159" t="s">
        <v>1</v>
      </c>
      <c r="F338" s="160" t="s">
        <v>356</v>
      </c>
      <c r="H338" s="161">
        <v>45</v>
      </c>
      <c r="I338" s="162"/>
      <c r="L338" s="157"/>
      <c r="M338" s="163"/>
      <c r="N338" s="164"/>
      <c r="O338" s="164"/>
      <c r="P338" s="164"/>
      <c r="Q338" s="164"/>
      <c r="R338" s="164"/>
      <c r="S338" s="164"/>
      <c r="T338" s="165"/>
      <c r="AT338" s="159" t="s">
        <v>143</v>
      </c>
      <c r="AU338" s="159" t="s">
        <v>86</v>
      </c>
      <c r="AV338" s="13" t="s">
        <v>86</v>
      </c>
      <c r="AW338" s="13" t="s">
        <v>32</v>
      </c>
      <c r="AX338" s="13" t="s">
        <v>76</v>
      </c>
      <c r="AY338" s="159" t="s">
        <v>133</v>
      </c>
    </row>
    <row r="339" spans="1:65" s="14" customFormat="1">
      <c r="B339" s="166"/>
      <c r="D339" s="158" t="s">
        <v>143</v>
      </c>
      <c r="E339" s="167" t="s">
        <v>1</v>
      </c>
      <c r="F339" s="168" t="s">
        <v>145</v>
      </c>
      <c r="H339" s="169">
        <v>45</v>
      </c>
      <c r="I339" s="170"/>
      <c r="L339" s="166"/>
      <c r="M339" s="171"/>
      <c r="N339" s="172"/>
      <c r="O339" s="172"/>
      <c r="P339" s="172"/>
      <c r="Q339" s="172"/>
      <c r="R339" s="172"/>
      <c r="S339" s="172"/>
      <c r="T339" s="173"/>
      <c r="AT339" s="167" t="s">
        <v>143</v>
      </c>
      <c r="AU339" s="167" t="s">
        <v>86</v>
      </c>
      <c r="AV339" s="14" t="s">
        <v>141</v>
      </c>
      <c r="AW339" s="14" t="s">
        <v>32</v>
      </c>
      <c r="AX339" s="14" t="s">
        <v>84</v>
      </c>
      <c r="AY339" s="167" t="s">
        <v>133</v>
      </c>
    </row>
    <row r="340" spans="1:65" s="15" customFormat="1">
      <c r="B340" s="174"/>
      <c r="D340" s="158" t="s">
        <v>143</v>
      </c>
      <c r="E340" s="175" t="s">
        <v>1</v>
      </c>
      <c r="F340" s="176" t="s">
        <v>446</v>
      </c>
      <c r="H340" s="175" t="s">
        <v>1</v>
      </c>
      <c r="I340" s="177"/>
      <c r="L340" s="174"/>
      <c r="M340" s="178"/>
      <c r="N340" s="179"/>
      <c r="O340" s="179"/>
      <c r="P340" s="179"/>
      <c r="Q340" s="179"/>
      <c r="R340" s="179"/>
      <c r="S340" s="179"/>
      <c r="T340" s="180"/>
      <c r="AT340" s="175" t="s">
        <v>143</v>
      </c>
      <c r="AU340" s="175" t="s">
        <v>86</v>
      </c>
      <c r="AV340" s="15" t="s">
        <v>84</v>
      </c>
      <c r="AW340" s="15" t="s">
        <v>32</v>
      </c>
      <c r="AX340" s="15" t="s">
        <v>76</v>
      </c>
      <c r="AY340" s="175" t="s">
        <v>133</v>
      </c>
    </row>
    <row r="341" spans="1:65" s="2" customFormat="1" ht="14.4" customHeight="1">
      <c r="A341" s="32"/>
      <c r="B341" s="143"/>
      <c r="C341" s="144" t="s">
        <v>447</v>
      </c>
      <c r="D341" s="144" t="s">
        <v>136</v>
      </c>
      <c r="E341" s="145" t="s">
        <v>448</v>
      </c>
      <c r="F341" s="146" t="s">
        <v>449</v>
      </c>
      <c r="G341" s="147" t="s">
        <v>242</v>
      </c>
      <c r="H341" s="148">
        <v>7</v>
      </c>
      <c r="I341" s="149"/>
      <c r="J341" s="150">
        <f>ROUND(I341*H341,2)</f>
        <v>0</v>
      </c>
      <c r="K341" s="146" t="s">
        <v>140</v>
      </c>
      <c r="L341" s="33"/>
      <c r="M341" s="151" t="s">
        <v>1</v>
      </c>
      <c r="N341" s="152" t="s">
        <v>41</v>
      </c>
      <c r="O341" s="58"/>
      <c r="P341" s="153">
        <f>O341*H341</f>
        <v>0</v>
      </c>
      <c r="Q341" s="153">
        <v>0</v>
      </c>
      <c r="R341" s="153">
        <f>Q341*H341</f>
        <v>0</v>
      </c>
      <c r="S341" s="153">
        <v>9.0600000000000003E-3</v>
      </c>
      <c r="T341" s="154">
        <f>S341*H341</f>
        <v>6.3420000000000004E-2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5" t="s">
        <v>212</v>
      </c>
      <c r="AT341" s="155" t="s">
        <v>136</v>
      </c>
      <c r="AU341" s="155" t="s">
        <v>86</v>
      </c>
      <c r="AY341" s="17" t="s">
        <v>133</v>
      </c>
      <c r="BE341" s="156">
        <f>IF(N341="základní",J341,0)</f>
        <v>0</v>
      </c>
      <c r="BF341" s="156">
        <f>IF(N341="snížená",J341,0)</f>
        <v>0</v>
      </c>
      <c r="BG341" s="156">
        <f>IF(N341="zákl. přenesená",J341,0)</f>
        <v>0</v>
      </c>
      <c r="BH341" s="156">
        <f>IF(N341="sníž. přenesená",J341,0)</f>
        <v>0</v>
      </c>
      <c r="BI341" s="156">
        <f>IF(N341="nulová",J341,0)</f>
        <v>0</v>
      </c>
      <c r="BJ341" s="17" t="s">
        <v>84</v>
      </c>
      <c r="BK341" s="156">
        <f>ROUND(I341*H341,2)</f>
        <v>0</v>
      </c>
      <c r="BL341" s="17" t="s">
        <v>212</v>
      </c>
      <c r="BM341" s="155" t="s">
        <v>450</v>
      </c>
    </row>
    <row r="342" spans="1:65" s="13" customFormat="1">
      <c r="B342" s="157"/>
      <c r="D342" s="158" t="s">
        <v>143</v>
      </c>
      <c r="E342" s="159" t="s">
        <v>1</v>
      </c>
      <c r="F342" s="160" t="s">
        <v>173</v>
      </c>
      <c r="H342" s="161">
        <v>7</v>
      </c>
      <c r="I342" s="162"/>
      <c r="L342" s="157"/>
      <c r="M342" s="163"/>
      <c r="N342" s="164"/>
      <c r="O342" s="164"/>
      <c r="P342" s="164"/>
      <c r="Q342" s="164"/>
      <c r="R342" s="164"/>
      <c r="S342" s="164"/>
      <c r="T342" s="165"/>
      <c r="AT342" s="159" t="s">
        <v>143</v>
      </c>
      <c r="AU342" s="159" t="s">
        <v>86</v>
      </c>
      <c r="AV342" s="13" t="s">
        <v>86</v>
      </c>
      <c r="AW342" s="13" t="s">
        <v>32</v>
      </c>
      <c r="AX342" s="13" t="s">
        <v>76</v>
      </c>
      <c r="AY342" s="159" t="s">
        <v>133</v>
      </c>
    </row>
    <row r="343" spans="1:65" s="14" customFormat="1">
      <c r="B343" s="166"/>
      <c r="D343" s="158" t="s">
        <v>143</v>
      </c>
      <c r="E343" s="167" t="s">
        <v>1</v>
      </c>
      <c r="F343" s="168" t="s">
        <v>145</v>
      </c>
      <c r="H343" s="169">
        <v>7</v>
      </c>
      <c r="I343" s="170"/>
      <c r="L343" s="166"/>
      <c r="M343" s="171"/>
      <c r="N343" s="172"/>
      <c r="O343" s="172"/>
      <c r="P343" s="172"/>
      <c r="Q343" s="172"/>
      <c r="R343" s="172"/>
      <c r="S343" s="172"/>
      <c r="T343" s="173"/>
      <c r="AT343" s="167" t="s">
        <v>143</v>
      </c>
      <c r="AU343" s="167" t="s">
        <v>86</v>
      </c>
      <c r="AV343" s="14" t="s">
        <v>141</v>
      </c>
      <c r="AW343" s="14" t="s">
        <v>32</v>
      </c>
      <c r="AX343" s="14" t="s">
        <v>84</v>
      </c>
      <c r="AY343" s="167" t="s">
        <v>133</v>
      </c>
    </row>
    <row r="344" spans="1:65" s="15" customFormat="1">
      <c r="B344" s="174"/>
      <c r="D344" s="158" t="s">
        <v>143</v>
      </c>
      <c r="E344" s="175" t="s">
        <v>1</v>
      </c>
      <c r="F344" s="176" t="s">
        <v>451</v>
      </c>
      <c r="H344" s="175" t="s">
        <v>1</v>
      </c>
      <c r="I344" s="177"/>
      <c r="L344" s="174"/>
      <c r="M344" s="178"/>
      <c r="N344" s="179"/>
      <c r="O344" s="179"/>
      <c r="P344" s="179"/>
      <c r="Q344" s="179"/>
      <c r="R344" s="179"/>
      <c r="S344" s="179"/>
      <c r="T344" s="180"/>
      <c r="AT344" s="175" t="s">
        <v>143</v>
      </c>
      <c r="AU344" s="175" t="s">
        <v>86</v>
      </c>
      <c r="AV344" s="15" t="s">
        <v>84</v>
      </c>
      <c r="AW344" s="15" t="s">
        <v>32</v>
      </c>
      <c r="AX344" s="15" t="s">
        <v>76</v>
      </c>
      <c r="AY344" s="175" t="s">
        <v>133</v>
      </c>
    </row>
    <row r="345" spans="1:65" s="2" customFormat="1" ht="14.4" customHeight="1">
      <c r="A345" s="32"/>
      <c r="B345" s="143"/>
      <c r="C345" s="144" t="s">
        <v>452</v>
      </c>
      <c r="D345" s="144" t="s">
        <v>136</v>
      </c>
      <c r="E345" s="145" t="s">
        <v>453</v>
      </c>
      <c r="F345" s="146" t="s">
        <v>454</v>
      </c>
      <c r="G345" s="147" t="s">
        <v>200</v>
      </c>
      <c r="H345" s="148">
        <v>39</v>
      </c>
      <c r="I345" s="149"/>
      <c r="J345" s="150">
        <f>ROUND(I345*H345,2)</f>
        <v>0</v>
      </c>
      <c r="K345" s="146" t="s">
        <v>140</v>
      </c>
      <c r="L345" s="33"/>
      <c r="M345" s="151" t="s">
        <v>1</v>
      </c>
      <c r="N345" s="152" t="s">
        <v>41</v>
      </c>
      <c r="O345" s="58"/>
      <c r="P345" s="153">
        <f>O345*H345</f>
        <v>0</v>
      </c>
      <c r="Q345" s="153">
        <v>0</v>
      </c>
      <c r="R345" s="153">
        <f>Q345*H345</f>
        <v>0</v>
      </c>
      <c r="S345" s="153">
        <v>2E-3</v>
      </c>
      <c r="T345" s="154">
        <f>S345*H345</f>
        <v>7.8E-2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5" t="s">
        <v>212</v>
      </c>
      <c r="AT345" s="155" t="s">
        <v>136</v>
      </c>
      <c r="AU345" s="155" t="s">
        <v>86</v>
      </c>
      <c r="AY345" s="17" t="s">
        <v>133</v>
      </c>
      <c r="BE345" s="156">
        <f>IF(N345="základní",J345,0)</f>
        <v>0</v>
      </c>
      <c r="BF345" s="156">
        <f>IF(N345="snížená",J345,0)</f>
        <v>0</v>
      </c>
      <c r="BG345" s="156">
        <f>IF(N345="zákl. přenesená",J345,0)</f>
        <v>0</v>
      </c>
      <c r="BH345" s="156">
        <f>IF(N345="sníž. přenesená",J345,0)</f>
        <v>0</v>
      </c>
      <c r="BI345" s="156">
        <f>IF(N345="nulová",J345,0)</f>
        <v>0</v>
      </c>
      <c r="BJ345" s="17" t="s">
        <v>84</v>
      </c>
      <c r="BK345" s="156">
        <f>ROUND(I345*H345,2)</f>
        <v>0</v>
      </c>
      <c r="BL345" s="17" t="s">
        <v>212</v>
      </c>
      <c r="BM345" s="155" t="s">
        <v>455</v>
      </c>
    </row>
    <row r="346" spans="1:65" s="13" customFormat="1">
      <c r="B346" s="157"/>
      <c r="D346" s="158" t="s">
        <v>143</v>
      </c>
      <c r="E346" s="159" t="s">
        <v>1</v>
      </c>
      <c r="F346" s="160" t="s">
        <v>319</v>
      </c>
      <c r="H346" s="161">
        <v>39</v>
      </c>
      <c r="I346" s="162"/>
      <c r="L346" s="157"/>
      <c r="M346" s="163"/>
      <c r="N346" s="164"/>
      <c r="O346" s="164"/>
      <c r="P346" s="164"/>
      <c r="Q346" s="164"/>
      <c r="R346" s="164"/>
      <c r="S346" s="164"/>
      <c r="T346" s="165"/>
      <c r="AT346" s="159" t="s">
        <v>143</v>
      </c>
      <c r="AU346" s="159" t="s">
        <v>86</v>
      </c>
      <c r="AV346" s="13" t="s">
        <v>86</v>
      </c>
      <c r="AW346" s="13" t="s">
        <v>32</v>
      </c>
      <c r="AX346" s="13" t="s">
        <v>76</v>
      </c>
      <c r="AY346" s="159" t="s">
        <v>133</v>
      </c>
    </row>
    <row r="347" spans="1:65" s="14" customFormat="1">
      <c r="B347" s="166"/>
      <c r="D347" s="158" t="s">
        <v>143</v>
      </c>
      <c r="E347" s="167" t="s">
        <v>1</v>
      </c>
      <c r="F347" s="168" t="s">
        <v>145</v>
      </c>
      <c r="H347" s="169">
        <v>39</v>
      </c>
      <c r="I347" s="170"/>
      <c r="L347" s="166"/>
      <c r="M347" s="171"/>
      <c r="N347" s="172"/>
      <c r="O347" s="172"/>
      <c r="P347" s="172"/>
      <c r="Q347" s="172"/>
      <c r="R347" s="172"/>
      <c r="S347" s="172"/>
      <c r="T347" s="173"/>
      <c r="AT347" s="167" t="s">
        <v>143</v>
      </c>
      <c r="AU347" s="167" t="s">
        <v>86</v>
      </c>
      <c r="AV347" s="14" t="s">
        <v>141</v>
      </c>
      <c r="AW347" s="14" t="s">
        <v>32</v>
      </c>
      <c r="AX347" s="14" t="s">
        <v>84</v>
      </c>
      <c r="AY347" s="167" t="s">
        <v>133</v>
      </c>
    </row>
    <row r="348" spans="1:65" s="15" customFormat="1">
      <c r="B348" s="174"/>
      <c r="D348" s="158" t="s">
        <v>143</v>
      </c>
      <c r="E348" s="175" t="s">
        <v>1</v>
      </c>
      <c r="F348" s="176" t="s">
        <v>456</v>
      </c>
      <c r="H348" s="175" t="s">
        <v>1</v>
      </c>
      <c r="I348" s="177"/>
      <c r="L348" s="174"/>
      <c r="M348" s="178"/>
      <c r="N348" s="179"/>
      <c r="O348" s="179"/>
      <c r="P348" s="179"/>
      <c r="Q348" s="179"/>
      <c r="R348" s="179"/>
      <c r="S348" s="179"/>
      <c r="T348" s="180"/>
      <c r="AT348" s="175" t="s">
        <v>143</v>
      </c>
      <c r="AU348" s="175" t="s">
        <v>86</v>
      </c>
      <c r="AV348" s="15" t="s">
        <v>84</v>
      </c>
      <c r="AW348" s="15" t="s">
        <v>32</v>
      </c>
      <c r="AX348" s="15" t="s">
        <v>76</v>
      </c>
      <c r="AY348" s="175" t="s">
        <v>133</v>
      </c>
    </row>
    <row r="349" spans="1:65" s="2" customFormat="1" ht="14.4" customHeight="1">
      <c r="A349" s="32"/>
      <c r="B349" s="143"/>
      <c r="C349" s="144" t="s">
        <v>457</v>
      </c>
      <c r="D349" s="144" t="s">
        <v>136</v>
      </c>
      <c r="E349" s="145" t="s">
        <v>458</v>
      </c>
      <c r="F349" s="146" t="s">
        <v>459</v>
      </c>
      <c r="G349" s="147" t="s">
        <v>200</v>
      </c>
      <c r="H349" s="148">
        <v>36</v>
      </c>
      <c r="I349" s="149"/>
      <c r="J349" s="150">
        <f>ROUND(I349*H349,2)</f>
        <v>0</v>
      </c>
      <c r="K349" s="146" t="s">
        <v>140</v>
      </c>
      <c r="L349" s="33"/>
      <c r="M349" s="151" t="s">
        <v>1</v>
      </c>
      <c r="N349" s="152" t="s">
        <v>41</v>
      </c>
      <c r="O349" s="58"/>
      <c r="P349" s="153">
        <f>O349*H349</f>
        <v>0</v>
      </c>
      <c r="Q349" s="153">
        <v>0</v>
      </c>
      <c r="R349" s="153">
        <f>Q349*H349</f>
        <v>0</v>
      </c>
      <c r="S349" s="153">
        <v>1.91E-3</v>
      </c>
      <c r="T349" s="154">
        <f>S349*H349</f>
        <v>6.8760000000000002E-2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5" t="s">
        <v>212</v>
      </c>
      <c r="AT349" s="155" t="s">
        <v>136</v>
      </c>
      <c r="AU349" s="155" t="s">
        <v>86</v>
      </c>
      <c r="AY349" s="17" t="s">
        <v>133</v>
      </c>
      <c r="BE349" s="156">
        <f>IF(N349="základní",J349,0)</f>
        <v>0</v>
      </c>
      <c r="BF349" s="156">
        <f>IF(N349="snížená",J349,0)</f>
        <v>0</v>
      </c>
      <c r="BG349" s="156">
        <f>IF(N349="zákl. přenesená",J349,0)</f>
        <v>0</v>
      </c>
      <c r="BH349" s="156">
        <f>IF(N349="sníž. přenesená",J349,0)</f>
        <v>0</v>
      </c>
      <c r="BI349" s="156">
        <f>IF(N349="nulová",J349,0)</f>
        <v>0</v>
      </c>
      <c r="BJ349" s="17" t="s">
        <v>84</v>
      </c>
      <c r="BK349" s="156">
        <f>ROUND(I349*H349,2)</f>
        <v>0</v>
      </c>
      <c r="BL349" s="17" t="s">
        <v>212</v>
      </c>
      <c r="BM349" s="155" t="s">
        <v>460</v>
      </c>
    </row>
    <row r="350" spans="1:65" s="13" customFormat="1">
      <c r="B350" s="157"/>
      <c r="D350" s="158" t="s">
        <v>143</v>
      </c>
      <c r="E350" s="159" t="s">
        <v>1</v>
      </c>
      <c r="F350" s="160" t="s">
        <v>211</v>
      </c>
      <c r="H350" s="161">
        <v>36</v>
      </c>
      <c r="I350" s="162"/>
      <c r="L350" s="157"/>
      <c r="M350" s="163"/>
      <c r="N350" s="164"/>
      <c r="O350" s="164"/>
      <c r="P350" s="164"/>
      <c r="Q350" s="164"/>
      <c r="R350" s="164"/>
      <c r="S350" s="164"/>
      <c r="T350" s="165"/>
      <c r="AT350" s="159" t="s">
        <v>143</v>
      </c>
      <c r="AU350" s="159" t="s">
        <v>86</v>
      </c>
      <c r="AV350" s="13" t="s">
        <v>86</v>
      </c>
      <c r="AW350" s="13" t="s">
        <v>32</v>
      </c>
      <c r="AX350" s="13" t="s">
        <v>76</v>
      </c>
      <c r="AY350" s="159" t="s">
        <v>133</v>
      </c>
    </row>
    <row r="351" spans="1:65" s="14" customFormat="1">
      <c r="B351" s="166"/>
      <c r="D351" s="158" t="s">
        <v>143</v>
      </c>
      <c r="E351" s="167" t="s">
        <v>1</v>
      </c>
      <c r="F351" s="168" t="s">
        <v>145</v>
      </c>
      <c r="H351" s="169">
        <v>36</v>
      </c>
      <c r="I351" s="170"/>
      <c r="L351" s="166"/>
      <c r="M351" s="171"/>
      <c r="N351" s="172"/>
      <c r="O351" s="172"/>
      <c r="P351" s="172"/>
      <c r="Q351" s="172"/>
      <c r="R351" s="172"/>
      <c r="S351" s="172"/>
      <c r="T351" s="173"/>
      <c r="AT351" s="167" t="s">
        <v>143</v>
      </c>
      <c r="AU351" s="167" t="s">
        <v>86</v>
      </c>
      <c r="AV351" s="14" t="s">
        <v>141</v>
      </c>
      <c r="AW351" s="14" t="s">
        <v>32</v>
      </c>
      <c r="AX351" s="14" t="s">
        <v>84</v>
      </c>
      <c r="AY351" s="167" t="s">
        <v>133</v>
      </c>
    </row>
    <row r="352" spans="1:65" s="2" customFormat="1" ht="14.4" customHeight="1">
      <c r="A352" s="32"/>
      <c r="B352" s="143"/>
      <c r="C352" s="144" t="s">
        <v>461</v>
      </c>
      <c r="D352" s="144" t="s">
        <v>136</v>
      </c>
      <c r="E352" s="145" t="s">
        <v>462</v>
      </c>
      <c r="F352" s="146" t="s">
        <v>463</v>
      </c>
      <c r="G352" s="147" t="s">
        <v>151</v>
      </c>
      <c r="H352" s="148">
        <v>6</v>
      </c>
      <c r="I352" s="149"/>
      <c r="J352" s="150">
        <f>ROUND(I352*H352,2)</f>
        <v>0</v>
      </c>
      <c r="K352" s="146" t="s">
        <v>140</v>
      </c>
      <c r="L352" s="33"/>
      <c r="M352" s="151" t="s">
        <v>1</v>
      </c>
      <c r="N352" s="152" t="s">
        <v>41</v>
      </c>
      <c r="O352" s="58"/>
      <c r="P352" s="153">
        <f>O352*H352</f>
        <v>0</v>
      </c>
      <c r="Q352" s="153">
        <v>0</v>
      </c>
      <c r="R352" s="153">
        <f>Q352*H352</f>
        <v>0</v>
      </c>
      <c r="S352" s="153">
        <v>5.8399999999999997E-3</v>
      </c>
      <c r="T352" s="154">
        <f>S352*H352</f>
        <v>3.5040000000000002E-2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5" t="s">
        <v>212</v>
      </c>
      <c r="AT352" s="155" t="s">
        <v>136</v>
      </c>
      <c r="AU352" s="155" t="s">
        <v>86</v>
      </c>
      <c r="AY352" s="17" t="s">
        <v>133</v>
      </c>
      <c r="BE352" s="156">
        <f>IF(N352="základní",J352,0)</f>
        <v>0</v>
      </c>
      <c r="BF352" s="156">
        <f>IF(N352="snížená",J352,0)</f>
        <v>0</v>
      </c>
      <c r="BG352" s="156">
        <f>IF(N352="zákl. přenesená",J352,0)</f>
        <v>0</v>
      </c>
      <c r="BH352" s="156">
        <f>IF(N352="sníž. přenesená",J352,0)</f>
        <v>0</v>
      </c>
      <c r="BI352" s="156">
        <f>IF(N352="nulová",J352,0)</f>
        <v>0</v>
      </c>
      <c r="BJ352" s="17" t="s">
        <v>84</v>
      </c>
      <c r="BK352" s="156">
        <f>ROUND(I352*H352,2)</f>
        <v>0</v>
      </c>
      <c r="BL352" s="17" t="s">
        <v>212</v>
      </c>
      <c r="BM352" s="155" t="s">
        <v>464</v>
      </c>
    </row>
    <row r="353" spans="1:65" s="13" customFormat="1">
      <c r="B353" s="157"/>
      <c r="D353" s="158" t="s">
        <v>143</v>
      </c>
      <c r="E353" s="159" t="s">
        <v>1</v>
      </c>
      <c r="F353" s="160" t="s">
        <v>147</v>
      </c>
      <c r="H353" s="161">
        <v>6</v>
      </c>
      <c r="I353" s="162"/>
      <c r="L353" s="157"/>
      <c r="M353" s="163"/>
      <c r="N353" s="164"/>
      <c r="O353" s="164"/>
      <c r="P353" s="164"/>
      <c r="Q353" s="164"/>
      <c r="R353" s="164"/>
      <c r="S353" s="164"/>
      <c r="T353" s="165"/>
      <c r="AT353" s="159" t="s">
        <v>143</v>
      </c>
      <c r="AU353" s="159" t="s">
        <v>86</v>
      </c>
      <c r="AV353" s="13" t="s">
        <v>86</v>
      </c>
      <c r="AW353" s="13" t="s">
        <v>32</v>
      </c>
      <c r="AX353" s="13" t="s">
        <v>76</v>
      </c>
      <c r="AY353" s="159" t="s">
        <v>133</v>
      </c>
    </row>
    <row r="354" spans="1:65" s="14" customFormat="1">
      <c r="B354" s="166"/>
      <c r="D354" s="158" t="s">
        <v>143</v>
      </c>
      <c r="E354" s="167" t="s">
        <v>1</v>
      </c>
      <c r="F354" s="168" t="s">
        <v>145</v>
      </c>
      <c r="H354" s="169">
        <v>6</v>
      </c>
      <c r="I354" s="170"/>
      <c r="L354" s="166"/>
      <c r="M354" s="171"/>
      <c r="N354" s="172"/>
      <c r="O354" s="172"/>
      <c r="P354" s="172"/>
      <c r="Q354" s="172"/>
      <c r="R354" s="172"/>
      <c r="S354" s="172"/>
      <c r="T354" s="173"/>
      <c r="AT354" s="167" t="s">
        <v>143</v>
      </c>
      <c r="AU354" s="167" t="s">
        <v>86</v>
      </c>
      <c r="AV354" s="14" t="s">
        <v>141</v>
      </c>
      <c r="AW354" s="14" t="s">
        <v>32</v>
      </c>
      <c r="AX354" s="14" t="s">
        <v>84</v>
      </c>
      <c r="AY354" s="167" t="s">
        <v>133</v>
      </c>
    </row>
    <row r="355" spans="1:65" s="15" customFormat="1">
      <c r="B355" s="174"/>
      <c r="D355" s="158" t="s">
        <v>143</v>
      </c>
      <c r="E355" s="175" t="s">
        <v>1</v>
      </c>
      <c r="F355" s="176" t="s">
        <v>446</v>
      </c>
      <c r="H355" s="175" t="s">
        <v>1</v>
      </c>
      <c r="I355" s="177"/>
      <c r="L355" s="174"/>
      <c r="M355" s="178"/>
      <c r="N355" s="179"/>
      <c r="O355" s="179"/>
      <c r="P355" s="179"/>
      <c r="Q355" s="179"/>
      <c r="R355" s="179"/>
      <c r="S355" s="179"/>
      <c r="T355" s="180"/>
      <c r="AT355" s="175" t="s">
        <v>143</v>
      </c>
      <c r="AU355" s="175" t="s">
        <v>86</v>
      </c>
      <c r="AV355" s="15" t="s">
        <v>84</v>
      </c>
      <c r="AW355" s="15" t="s">
        <v>32</v>
      </c>
      <c r="AX355" s="15" t="s">
        <v>76</v>
      </c>
      <c r="AY355" s="175" t="s">
        <v>133</v>
      </c>
    </row>
    <row r="356" spans="1:65" s="2" customFormat="1" ht="14.4" customHeight="1">
      <c r="A356" s="32"/>
      <c r="B356" s="143"/>
      <c r="C356" s="144" t="s">
        <v>465</v>
      </c>
      <c r="D356" s="144" t="s">
        <v>136</v>
      </c>
      <c r="E356" s="145" t="s">
        <v>466</v>
      </c>
      <c r="F356" s="146" t="s">
        <v>467</v>
      </c>
      <c r="G356" s="147" t="s">
        <v>200</v>
      </c>
      <c r="H356" s="148">
        <v>45</v>
      </c>
      <c r="I356" s="149"/>
      <c r="J356" s="150">
        <f>ROUND(I356*H356,2)</f>
        <v>0</v>
      </c>
      <c r="K356" s="146" t="s">
        <v>140</v>
      </c>
      <c r="L356" s="33"/>
      <c r="M356" s="151" t="s">
        <v>1</v>
      </c>
      <c r="N356" s="152" t="s">
        <v>41</v>
      </c>
      <c r="O356" s="58"/>
      <c r="P356" s="153">
        <f>O356*H356</f>
        <v>0</v>
      </c>
      <c r="Q356" s="153">
        <v>0</v>
      </c>
      <c r="R356" s="153">
        <f>Q356*H356</f>
        <v>0</v>
      </c>
      <c r="S356" s="153">
        <v>6.0499999999999998E-3</v>
      </c>
      <c r="T356" s="154">
        <f>S356*H356</f>
        <v>0.27224999999999999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5" t="s">
        <v>212</v>
      </c>
      <c r="AT356" s="155" t="s">
        <v>136</v>
      </c>
      <c r="AU356" s="155" t="s">
        <v>86</v>
      </c>
      <c r="AY356" s="17" t="s">
        <v>133</v>
      </c>
      <c r="BE356" s="156">
        <f>IF(N356="základní",J356,0)</f>
        <v>0</v>
      </c>
      <c r="BF356" s="156">
        <f>IF(N356="snížená",J356,0)</f>
        <v>0</v>
      </c>
      <c r="BG356" s="156">
        <f>IF(N356="zákl. přenesená",J356,0)</f>
        <v>0</v>
      </c>
      <c r="BH356" s="156">
        <f>IF(N356="sníž. přenesená",J356,0)</f>
        <v>0</v>
      </c>
      <c r="BI356" s="156">
        <f>IF(N356="nulová",J356,0)</f>
        <v>0</v>
      </c>
      <c r="BJ356" s="17" t="s">
        <v>84</v>
      </c>
      <c r="BK356" s="156">
        <f>ROUND(I356*H356,2)</f>
        <v>0</v>
      </c>
      <c r="BL356" s="17" t="s">
        <v>212</v>
      </c>
      <c r="BM356" s="155" t="s">
        <v>468</v>
      </c>
    </row>
    <row r="357" spans="1:65" s="13" customFormat="1">
      <c r="B357" s="157"/>
      <c r="D357" s="158" t="s">
        <v>143</v>
      </c>
      <c r="E357" s="159" t="s">
        <v>1</v>
      </c>
      <c r="F357" s="160" t="s">
        <v>356</v>
      </c>
      <c r="H357" s="161">
        <v>45</v>
      </c>
      <c r="I357" s="162"/>
      <c r="L357" s="157"/>
      <c r="M357" s="163"/>
      <c r="N357" s="164"/>
      <c r="O357" s="164"/>
      <c r="P357" s="164"/>
      <c r="Q357" s="164"/>
      <c r="R357" s="164"/>
      <c r="S357" s="164"/>
      <c r="T357" s="165"/>
      <c r="AT357" s="159" t="s">
        <v>143</v>
      </c>
      <c r="AU357" s="159" t="s">
        <v>86</v>
      </c>
      <c r="AV357" s="13" t="s">
        <v>86</v>
      </c>
      <c r="AW357" s="13" t="s">
        <v>32</v>
      </c>
      <c r="AX357" s="13" t="s">
        <v>76</v>
      </c>
      <c r="AY357" s="159" t="s">
        <v>133</v>
      </c>
    </row>
    <row r="358" spans="1:65" s="14" customFormat="1">
      <c r="B358" s="166"/>
      <c r="D358" s="158" t="s">
        <v>143</v>
      </c>
      <c r="E358" s="167" t="s">
        <v>1</v>
      </c>
      <c r="F358" s="168" t="s">
        <v>145</v>
      </c>
      <c r="H358" s="169">
        <v>45</v>
      </c>
      <c r="I358" s="170"/>
      <c r="L358" s="166"/>
      <c r="M358" s="171"/>
      <c r="N358" s="172"/>
      <c r="O358" s="172"/>
      <c r="P358" s="172"/>
      <c r="Q358" s="172"/>
      <c r="R358" s="172"/>
      <c r="S358" s="172"/>
      <c r="T358" s="173"/>
      <c r="AT358" s="167" t="s">
        <v>143</v>
      </c>
      <c r="AU358" s="167" t="s">
        <v>86</v>
      </c>
      <c r="AV358" s="14" t="s">
        <v>141</v>
      </c>
      <c r="AW358" s="14" t="s">
        <v>32</v>
      </c>
      <c r="AX358" s="14" t="s">
        <v>84</v>
      </c>
      <c r="AY358" s="167" t="s">
        <v>133</v>
      </c>
    </row>
    <row r="359" spans="1:65" s="15" customFormat="1">
      <c r="B359" s="174"/>
      <c r="D359" s="158" t="s">
        <v>143</v>
      </c>
      <c r="E359" s="175" t="s">
        <v>1</v>
      </c>
      <c r="F359" s="176" t="s">
        <v>469</v>
      </c>
      <c r="H359" s="175" t="s">
        <v>1</v>
      </c>
      <c r="I359" s="177"/>
      <c r="L359" s="174"/>
      <c r="M359" s="178"/>
      <c r="N359" s="179"/>
      <c r="O359" s="179"/>
      <c r="P359" s="179"/>
      <c r="Q359" s="179"/>
      <c r="R359" s="179"/>
      <c r="S359" s="179"/>
      <c r="T359" s="180"/>
      <c r="AT359" s="175" t="s">
        <v>143</v>
      </c>
      <c r="AU359" s="175" t="s">
        <v>86</v>
      </c>
      <c r="AV359" s="15" t="s">
        <v>84</v>
      </c>
      <c r="AW359" s="15" t="s">
        <v>32</v>
      </c>
      <c r="AX359" s="15" t="s">
        <v>76</v>
      </c>
      <c r="AY359" s="175" t="s">
        <v>133</v>
      </c>
    </row>
    <row r="360" spans="1:65" s="2" customFormat="1" ht="14.4" customHeight="1">
      <c r="A360" s="32"/>
      <c r="B360" s="143"/>
      <c r="C360" s="144" t="s">
        <v>470</v>
      </c>
      <c r="D360" s="144" t="s">
        <v>136</v>
      </c>
      <c r="E360" s="145" t="s">
        <v>471</v>
      </c>
      <c r="F360" s="146" t="s">
        <v>472</v>
      </c>
      <c r="G360" s="147" t="s">
        <v>200</v>
      </c>
      <c r="H360" s="148">
        <v>66</v>
      </c>
      <c r="I360" s="149"/>
      <c r="J360" s="150">
        <f>ROUND(I360*H360,2)</f>
        <v>0</v>
      </c>
      <c r="K360" s="146" t="s">
        <v>140</v>
      </c>
      <c r="L360" s="33"/>
      <c r="M360" s="151" t="s">
        <v>1</v>
      </c>
      <c r="N360" s="152" t="s">
        <v>41</v>
      </c>
      <c r="O360" s="58"/>
      <c r="P360" s="153">
        <f>O360*H360</f>
        <v>0</v>
      </c>
      <c r="Q360" s="153">
        <v>0</v>
      </c>
      <c r="R360" s="153">
        <f>Q360*H360</f>
        <v>0</v>
      </c>
      <c r="S360" s="153">
        <v>3.9399999999999999E-3</v>
      </c>
      <c r="T360" s="154">
        <f>S360*H360</f>
        <v>0.26003999999999999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5" t="s">
        <v>212</v>
      </c>
      <c r="AT360" s="155" t="s">
        <v>136</v>
      </c>
      <c r="AU360" s="155" t="s">
        <v>86</v>
      </c>
      <c r="AY360" s="17" t="s">
        <v>133</v>
      </c>
      <c r="BE360" s="156">
        <f>IF(N360="základní",J360,0)</f>
        <v>0</v>
      </c>
      <c r="BF360" s="156">
        <f>IF(N360="snížená",J360,0)</f>
        <v>0</v>
      </c>
      <c r="BG360" s="156">
        <f>IF(N360="zákl. přenesená",J360,0)</f>
        <v>0</v>
      </c>
      <c r="BH360" s="156">
        <f>IF(N360="sníž. přenesená",J360,0)</f>
        <v>0</v>
      </c>
      <c r="BI360" s="156">
        <f>IF(N360="nulová",J360,0)</f>
        <v>0</v>
      </c>
      <c r="BJ360" s="17" t="s">
        <v>84</v>
      </c>
      <c r="BK360" s="156">
        <f>ROUND(I360*H360,2)</f>
        <v>0</v>
      </c>
      <c r="BL360" s="17" t="s">
        <v>212</v>
      </c>
      <c r="BM360" s="155" t="s">
        <v>473</v>
      </c>
    </row>
    <row r="361" spans="1:65" s="13" customFormat="1">
      <c r="B361" s="157"/>
      <c r="D361" s="158" t="s">
        <v>143</v>
      </c>
      <c r="E361" s="159" t="s">
        <v>1</v>
      </c>
      <c r="F361" s="160" t="s">
        <v>239</v>
      </c>
      <c r="H361" s="161">
        <v>22</v>
      </c>
      <c r="I361" s="162"/>
      <c r="L361" s="157"/>
      <c r="M361" s="163"/>
      <c r="N361" s="164"/>
      <c r="O361" s="164"/>
      <c r="P361" s="164"/>
      <c r="Q361" s="164"/>
      <c r="R361" s="164"/>
      <c r="S361" s="164"/>
      <c r="T361" s="165"/>
      <c r="AT361" s="159" t="s">
        <v>143</v>
      </c>
      <c r="AU361" s="159" t="s">
        <v>86</v>
      </c>
      <c r="AV361" s="13" t="s">
        <v>86</v>
      </c>
      <c r="AW361" s="13" t="s">
        <v>32</v>
      </c>
      <c r="AX361" s="13" t="s">
        <v>76</v>
      </c>
      <c r="AY361" s="159" t="s">
        <v>133</v>
      </c>
    </row>
    <row r="362" spans="1:65" s="13" customFormat="1">
      <c r="B362" s="157"/>
      <c r="D362" s="158" t="s">
        <v>143</v>
      </c>
      <c r="E362" s="159" t="s">
        <v>1</v>
      </c>
      <c r="F362" s="160" t="s">
        <v>239</v>
      </c>
      <c r="H362" s="161">
        <v>22</v>
      </c>
      <c r="I362" s="162"/>
      <c r="L362" s="157"/>
      <c r="M362" s="163"/>
      <c r="N362" s="164"/>
      <c r="O362" s="164"/>
      <c r="P362" s="164"/>
      <c r="Q362" s="164"/>
      <c r="R362" s="164"/>
      <c r="S362" s="164"/>
      <c r="T362" s="165"/>
      <c r="AT362" s="159" t="s">
        <v>143</v>
      </c>
      <c r="AU362" s="159" t="s">
        <v>86</v>
      </c>
      <c r="AV362" s="13" t="s">
        <v>86</v>
      </c>
      <c r="AW362" s="13" t="s">
        <v>32</v>
      </c>
      <c r="AX362" s="13" t="s">
        <v>76</v>
      </c>
      <c r="AY362" s="159" t="s">
        <v>133</v>
      </c>
    </row>
    <row r="363" spans="1:65" s="13" customFormat="1">
      <c r="B363" s="157"/>
      <c r="D363" s="158" t="s">
        <v>143</v>
      </c>
      <c r="E363" s="159" t="s">
        <v>1</v>
      </c>
      <c r="F363" s="160" t="s">
        <v>239</v>
      </c>
      <c r="H363" s="161">
        <v>22</v>
      </c>
      <c r="I363" s="162"/>
      <c r="L363" s="157"/>
      <c r="M363" s="163"/>
      <c r="N363" s="164"/>
      <c r="O363" s="164"/>
      <c r="P363" s="164"/>
      <c r="Q363" s="164"/>
      <c r="R363" s="164"/>
      <c r="S363" s="164"/>
      <c r="T363" s="165"/>
      <c r="AT363" s="159" t="s">
        <v>143</v>
      </c>
      <c r="AU363" s="159" t="s">
        <v>86</v>
      </c>
      <c r="AV363" s="13" t="s">
        <v>86</v>
      </c>
      <c r="AW363" s="13" t="s">
        <v>32</v>
      </c>
      <c r="AX363" s="13" t="s">
        <v>76</v>
      </c>
      <c r="AY363" s="159" t="s">
        <v>133</v>
      </c>
    </row>
    <row r="364" spans="1:65" s="14" customFormat="1">
      <c r="B364" s="166"/>
      <c r="D364" s="158" t="s">
        <v>143</v>
      </c>
      <c r="E364" s="167" t="s">
        <v>1</v>
      </c>
      <c r="F364" s="168" t="s">
        <v>145</v>
      </c>
      <c r="H364" s="169">
        <v>66</v>
      </c>
      <c r="I364" s="170"/>
      <c r="L364" s="166"/>
      <c r="M364" s="171"/>
      <c r="N364" s="172"/>
      <c r="O364" s="172"/>
      <c r="P364" s="172"/>
      <c r="Q364" s="172"/>
      <c r="R364" s="172"/>
      <c r="S364" s="172"/>
      <c r="T364" s="173"/>
      <c r="AT364" s="167" t="s">
        <v>143</v>
      </c>
      <c r="AU364" s="167" t="s">
        <v>86</v>
      </c>
      <c r="AV364" s="14" t="s">
        <v>141</v>
      </c>
      <c r="AW364" s="14" t="s">
        <v>32</v>
      </c>
      <c r="AX364" s="14" t="s">
        <v>84</v>
      </c>
      <c r="AY364" s="167" t="s">
        <v>133</v>
      </c>
    </row>
    <row r="365" spans="1:65" s="15" customFormat="1">
      <c r="B365" s="174"/>
      <c r="D365" s="158" t="s">
        <v>143</v>
      </c>
      <c r="E365" s="175" t="s">
        <v>1</v>
      </c>
      <c r="F365" s="176" t="s">
        <v>469</v>
      </c>
      <c r="H365" s="175" t="s">
        <v>1</v>
      </c>
      <c r="I365" s="177"/>
      <c r="L365" s="174"/>
      <c r="M365" s="178"/>
      <c r="N365" s="179"/>
      <c r="O365" s="179"/>
      <c r="P365" s="179"/>
      <c r="Q365" s="179"/>
      <c r="R365" s="179"/>
      <c r="S365" s="179"/>
      <c r="T365" s="180"/>
      <c r="AT365" s="175" t="s">
        <v>143</v>
      </c>
      <c r="AU365" s="175" t="s">
        <v>86</v>
      </c>
      <c r="AV365" s="15" t="s">
        <v>84</v>
      </c>
      <c r="AW365" s="15" t="s">
        <v>32</v>
      </c>
      <c r="AX365" s="15" t="s">
        <v>76</v>
      </c>
      <c r="AY365" s="175" t="s">
        <v>133</v>
      </c>
    </row>
    <row r="366" spans="1:65" s="2" customFormat="1" ht="14.4" customHeight="1">
      <c r="A366" s="32"/>
      <c r="B366" s="143"/>
      <c r="C366" s="181" t="s">
        <v>474</v>
      </c>
      <c r="D366" s="181" t="s">
        <v>158</v>
      </c>
      <c r="E366" s="182" t="s">
        <v>475</v>
      </c>
      <c r="F366" s="183" t="s">
        <v>476</v>
      </c>
      <c r="G366" s="184" t="s">
        <v>368</v>
      </c>
      <c r="H366" s="185">
        <v>1</v>
      </c>
      <c r="I366" s="186"/>
      <c r="J366" s="187">
        <f>ROUND(I366*H366,2)</f>
        <v>0</v>
      </c>
      <c r="K366" s="183" t="s">
        <v>1</v>
      </c>
      <c r="L366" s="188"/>
      <c r="M366" s="189" t="s">
        <v>1</v>
      </c>
      <c r="N366" s="190" t="s">
        <v>41</v>
      </c>
      <c r="O366" s="58"/>
      <c r="P366" s="153">
        <f>O366*H366</f>
        <v>0</v>
      </c>
      <c r="Q366" s="153">
        <v>0</v>
      </c>
      <c r="R366" s="153">
        <f>Q366*H366</f>
        <v>0</v>
      </c>
      <c r="S366" s="153">
        <v>0</v>
      </c>
      <c r="T366" s="154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5" t="s">
        <v>288</v>
      </c>
      <c r="AT366" s="155" t="s">
        <v>158</v>
      </c>
      <c r="AU366" s="155" t="s">
        <v>86</v>
      </c>
      <c r="AY366" s="17" t="s">
        <v>133</v>
      </c>
      <c r="BE366" s="156">
        <f>IF(N366="základní",J366,0)</f>
        <v>0</v>
      </c>
      <c r="BF366" s="156">
        <f>IF(N366="snížená",J366,0)</f>
        <v>0</v>
      </c>
      <c r="BG366" s="156">
        <f>IF(N366="zákl. přenesená",J366,0)</f>
        <v>0</v>
      </c>
      <c r="BH366" s="156">
        <f>IF(N366="sníž. přenesená",J366,0)</f>
        <v>0</v>
      </c>
      <c r="BI366" s="156">
        <f>IF(N366="nulová",J366,0)</f>
        <v>0</v>
      </c>
      <c r="BJ366" s="17" t="s">
        <v>84</v>
      </c>
      <c r="BK366" s="156">
        <f>ROUND(I366*H366,2)</f>
        <v>0</v>
      </c>
      <c r="BL366" s="17" t="s">
        <v>212</v>
      </c>
      <c r="BM366" s="155" t="s">
        <v>477</v>
      </c>
    </row>
    <row r="367" spans="1:65" s="2" customFormat="1" ht="14.4" customHeight="1">
      <c r="A367" s="32"/>
      <c r="B367" s="143"/>
      <c r="C367" s="144" t="s">
        <v>478</v>
      </c>
      <c r="D367" s="144" t="s">
        <v>136</v>
      </c>
      <c r="E367" s="145" t="s">
        <v>479</v>
      </c>
      <c r="F367" s="146" t="s">
        <v>480</v>
      </c>
      <c r="G367" s="147" t="s">
        <v>347</v>
      </c>
      <c r="H367" s="191"/>
      <c r="I367" s="149"/>
      <c r="J367" s="150">
        <f>ROUND(I367*H367,2)</f>
        <v>0</v>
      </c>
      <c r="K367" s="146" t="s">
        <v>140</v>
      </c>
      <c r="L367" s="33"/>
      <c r="M367" s="151" t="s">
        <v>1</v>
      </c>
      <c r="N367" s="152" t="s">
        <v>41</v>
      </c>
      <c r="O367" s="58"/>
      <c r="P367" s="153">
        <f>O367*H367</f>
        <v>0</v>
      </c>
      <c r="Q367" s="153">
        <v>0</v>
      </c>
      <c r="R367" s="153">
        <f>Q367*H367</f>
        <v>0</v>
      </c>
      <c r="S367" s="153">
        <v>0</v>
      </c>
      <c r="T367" s="154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5" t="s">
        <v>212</v>
      </c>
      <c r="AT367" s="155" t="s">
        <v>136</v>
      </c>
      <c r="AU367" s="155" t="s">
        <v>86</v>
      </c>
      <c r="AY367" s="17" t="s">
        <v>133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7" t="s">
        <v>84</v>
      </c>
      <c r="BK367" s="156">
        <f>ROUND(I367*H367,2)</f>
        <v>0</v>
      </c>
      <c r="BL367" s="17" t="s">
        <v>212</v>
      </c>
      <c r="BM367" s="155" t="s">
        <v>481</v>
      </c>
    </row>
    <row r="368" spans="1:65" s="12" customFormat="1" ht="22.8" customHeight="1">
      <c r="B368" s="130"/>
      <c r="D368" s="131" t="s">
        <v>75</v>
      </c>
      <c r="E368" s="141" t="s">
        <v>482</v>
      </c>
      <c r="F368" s="141" t="s">
        <v>483</v>
      </c>
      <c r="I368" s="133"/>
      <c r="J368" s="142">
        <f>BK368</f>
        <v>0</v>
      </c>
      <c r="L368" s="130"/>
      <c r="M368" s="135"/>
      <c r="N368" s="136"/>
      <c r="O368" s="136"/>
      <c r="P368" s="137">
        <f>SUM(P369:P371)</f>
        <v>0</v>
      </c>
      <c r="Q368" s="136"/>
      <c r="R368" s="137">
        <f>SUM(R369:R371)</f>
        <v>6.9887999999999992E-2</v>
      </c>
      <c r="S368" s="136"/>
      <c r="T368" s="138">
        <f>SUM(T369:T371)</f>
        <v>0</v>
      </c>
      <c r="AR368" s="131" t="s">
        <v>86</v>
      </c>
      <c r="AT368" s="139" t="s">
        <v>75</v>
      </c>
      <c r="AU368" s="139" t="s">
        <v>84</v>
      </c>
      <c r="AY368" s="131" t="s">
        <v>133</v>
      </c>
      <c r="BK368" s="140">
        <f>SUM(BK369:BK371)</f>
        <v>0</v>
      </c>
    </row>
    <row r="369" spans="1:65" s="2" customFormat="1" ht="14.4" customHeight="1">
      <c r="A369" s="32"/>
      <c r="B369" s="143"/>
      <c r="C369" s="144" t="s">
        <v>484</v>
      </c>
      <c r="D369" s="144" t="s">
        <v>136</v>
      </c>
      <c r="E369" s="145" t="s">
        <v>485</v>
      </c>
      <c r="F369" s="146" t="s">
        <v>486</v>
      </c>
      <c r="G369" s="147" t="s">
        <v>151</v>
      </c>
      <c r="H369" s="148">
        <v>499.2</v>
      </c>
      <c r="I369" s="149"/>
      <c r="J369" s="150">
        <f>ROUND(I369*H369,2)</f>
        <v>0</v>
      </c>
      <c r="K369" s="146" t="s">
        <v>140</v>
      </c>
      <c r="L369" s="33"/>
      <c r="M369" s="151" t="s">
        <v>1</v>
      </c>
      <c r="N369" s="152" t="s">
        <v>41</v>
      </c>
      <c r="O369" s="58"/>
      <c r="P369" s="153">
        <f>O369*H369</f>
        <v>0</v>
      </c>
      <c r="Q369" s="153">
        <v>1.3999999999999999E-4</v>
      </c>
      <c r="R369" s="153">
        <f>Q369*H369</f>
        <v>6.9887999999999992E-2</v>
      </c>
      <c r="S369" s="153">
        <v>0</v>
      </c>
      <c r="T369" s="154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5" t="s">
        <v>212</v>
      </c>
      <c r="AT369" s="155" t="s">
        <v>136</v>
      </c>
      <c r="AU369" s="155" t="s">
        <v>86</v>
      </c>
      <c r="AY369" s="17" t="s">
        <v>133</v>
      </c>
      <c r="BE369" s="156">
        <f>IF(N369="základní",J369,0)</f>
        <v>0</v>
      </c>
      <c r="BF369" s="156">
        <f>IF(N369="snížená",J369,0)</f>
        <v>0</v>
      </c>
      <c r="BG369" s="156">
        <f>IF(N369="zákl. přenesená",J369,0)</f>
        <v>0</v>
      </c>
      <c r="BH369" s="156">
        <f>IF(N369="sníž. přenesená",J369,0)</f>
        <v>0</v>
      </c>
      <c r="BI369" s="156">
        <f>IF(N369="nulová",J369,0)</f>
        <v>0</v>
      </c>
      <c r="BJ369" s="17" t="s">
        <v>84</v>
      </c>
      <c r="BK369" s="156">
        <f>ROUND(I369*H369,2)</f>
        <v>0</v>
      </c>
      <c r="BL369" s="17" t="s">
        <v>212</v>
      </c>
      <c r="BM369" s="155" t="s">
        <v>487</v>
      </c>
    </row>
    <row r="370" spans="1:65" s="13" customFormat="1">
      <c r="B370" s="157"/>
      <c r="D370" s="158" t="s">
        <v>143</v>
      </c>
      <c r="E370" s="159" t="s">
        <v>1</v>
      </c>
      <c r="F370" s="160" t="s">
        <v>488</v>
      </c>
      <c r="H370" s="161">
        <v>499.2</v>
      </c>
      <c r="I370" s="162"/>
      <c r="L370" s="157"/>
      <c r="M370" s="163"/>
      <c r="N370" s="164"/>
      <c r="O370" s="164"/>
      <c r="P370" s="164"/>
      <c r="Q370" s="164"/>
      <c r="R370" s="164"/>
      <c r="S370" s="164"/>
      <c r="T370" s="165"/>
      <c r="AT370" s="159" t="s">
        <v>143</v>
      </c>
      <c r="AU370" s="159" t="s">
        <v>86</v>
      </c>
      <c r="AV370" s="13" t="s">
        <v>86</v>
      </c>
      <c r="AW370" s="13" t="s">
        <v>32</v>
      </c>
      <c r="AX370" s="13" t="s">
        <v>76</v>
      </c>
      <c r="AY370" s="159" t="s">
        <v>133</v>
      </c>
    </row>
    <row r="371" spans="1:65" s="14" customFormat="1">
      <c r="B371" s="166"/>
      <c r="D371" s="158" t="s">
        <v>143</v>
      </c>
      <c r="E371" s="167" t="s">
        <v>1</v>
      </c>
      <c r="F371" s="168" t="s">
        <v>145</v>
      </c>
      <c r="H371" s="169">
        <v>499.2</v>
      </c>
      <c r="I371" s="170"/>
      <c r="L371" s="166"/>
      <c r="M371" s="171"/>
      <c r="N371" s="172"/>
      <c r="O371" s="172"/>
      <c r="P371" s="172"/>
      <c r="Q371" s="172"/>
      <c r="R371" s="172"/>
      <c r="S371" s="172"/>
      <c r="T371" s="173"/>
      <c r="AT371" s="167" t="s">
        <v>143</v>
      </c>
      <c r="AU371" s="167" t="s">
        <v>86</v>
      </c>
      <c r="AV371" s="14" t="s">
        <v>141</v>
      </c>
      <c r="AW371" s="14" t="s">
        <v>32</v>
      </c>
      <c r="AX371" s="14" t="s">
        <v>84</v>
      </c>
      <c r="AY371" s="167" t="s">
        <v>133</v>
      </c>
    </row>
    <row r="372" spans="1:65" s="12" customFormat="1" ht="22.8" customHeight="1">
      <c r="B372" s="130"/>
      <c r="D372" s="131" t="s">
        <v>75</v>
      </c>
      <c r="E372" s="141" t="s">
        <v>489</v>
      </c>
      <c r="F372" s="141" t="s">
        <v>490</v>
      </c>
      <c r="I372" s="133"/>
      <c r="J372" s="142">
        <f>BK372</f>
        <v>0</v>
      </c>
      <c r="L372" s="130"/>
      <c r="M372" s="135"/>
      <c r="N372" s="136"/>
      <c r="O372" s="136"/>
      <c r="P372" s="137">
        <f>SUM(P373:P385)</f>
        <v>0</v>
      </c>
      <c r="Q372" s="136"/>
      <c r="R372" s="137">
        <f>SUM(R373:R385)</f>
        <v>0</v>
      </c>
      <c r="S372" s="136"/>
      <c r="T372" s="138">
        <f>SUM(T373:T385)</f>
        <v>2.5000000000000001E-2</v>
      </c>
      <c r="AR372" s="131" t="s">
        <v>86</v>
      </c>
      <c r="AT372" s="139" t="s">
        <v>75</v>
      </c>
      <c r="AU372" s="139" t="s">
        <v>84</v>
      </c>
      <c r="AY372" s="131" t="s">
        <v>133</v>
      </c>
      <c r="BK372" s="140">
        <f>SUM(BK373:BK385)</f>
        <v>0</v>
      </c>
    </row>
    <row r="373" spans="1:65" s="2" customFormat="1" ht="14.4" customHeight="1">
      <c r="A373" s="32"/>
      <c r="B373" s="143"/>
      <c r="C373" s="144" t="s">
        <v>491</v>
      </c>
      <c r="D373" s="144" t="s">
        <v>136</v>
      </c>
      <c r="E373" s="145" t="s">
        <v>492</v>
      </c>
      <c r="F373" s="146" t="s">
        <v>493</v>
      </c>
      <c r="G373" s="147" t="s">
        <v>494</v>
      </c>
      <c r="H373" s="148">
        <v>25</v>
      </c>
      <c r="I373" s="149"/>
      <c r="J373" s="150">
        <f>ROUND(I373*H373,2)</f>
        <v>0</v>
      </c>
      <c r="K373" s="146" t="s">
        <v>140</v>
      </c>
      <c r="L373" s="33"/>
      <c r="M373" s="151" t="s">
        <v>1</v>
      </c>
      <c r="N373" s="152" t="s">
        <v>41</v>
      </c>
      <c r="O373" s="58"/>
      <c r="P373" s="153">
        <f>O373*H373</f>
        <v>0</v>
      </c>
      <c r="Q373" s="153">
        <v>0</v>
      </c>
      <c r="R373" s="153">
        <f>Q373*H373</f>
        <v>0</v>
      </c>
      <c r="S373" s="153">
        <v>1E-3</v>
      </c>
      <c r="T373" s="154">
        <f>S373*H373</f>
        <v>2.5000000000000001E-2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5" t="s">
        <v>212</v>
      </c>
      <c r="AT373" s="155" t="s">
        <v>136</v>
      </c>
      <c r="AU373" s="155" t="s">
        <v>86</v>
      </c>
      <c r="AY373" s="17" t="s">
        <v>133</v>
      </c>
      <c r="BE373" s="156">
        <f>IF(N373="základní",J373,0)</f>
        <v>0</v>
      </c>
      <c r="BF373" s="156">
        <f>IF(N373="snížená",J373,0)</f>
        <v>0</v>
      </c>
      <c r="BG373" s="156">
        <f>IF(N373="zákl. přenesená",J373,0)</f>
        <v>0</v>
      </c>
      <c r="BH373" s="156">
        <f>IF(N373="sníž. přenesená",J373,0)</f>
        <v>0</v>
      </c>
      <c r="BI373" s="156">
        <f>IF(N373="nulová",J373,0)</f>
        <v>0</v>
      </c>
      <c r="BJ373" s="17" t="s">
        <v>84</v>
      </c>
      <c r="BK373" s="156">
        <f>ROUND(I373*H373,2)</f>
        <v>0</v>
      </c>
      <c r="BL373" s="17" t="s">
        <v>212</v>
      </c>
      <c r="BM373" s="155" t="s">
        <v>495</v>
      </c>
    </row>
    <row r="374" spans="1:65" s="13" customFormat="1">
      <c r="B374" s="157"/>
      <c r="D374" s="158" t="s">
        <v>143</v>
      </c>
      <c r="E374" s="159" t="s">
        <v>1</v>
      </c>
      <c r="F374" s="160" t="s">
        <v>170</v>
      </c>
      <c r="H374" s="161">
        <v>25</v>
      </c>
      <c r="I374" s="162"/>
      <c r="L374" s="157"/>
      <c r="M374" s="163"/>
      <c r="N374" s="164"/>
      <c r="O374" s="164"/>
      <c r="P374" s="164"/>
      <c r="Q374" s="164"/>
      <c r="R374" s="164"/>
      <c r="S374" s="164"/>
      <c r="T374" s="165"/>
      <c r="AT374" s="159" t="s">
        <v>143</v>
      </c>
      <c r="AU374" s="159" t="s">
        <v>86</v>
      </c>
      <c r="AV374" s="13" t="s">
        <v>86</v>
      </c>
      <c r="AW374" s="13" t="s">
        <v>32</v>
      </c>
      <c r="AX374" s="13" t="s">
        <v>76</v>
      </c>
      <c r="AY374" s="159" t="s">
        <v>133</v>
      </c>
    </row>
    <row r="375" spans="1:65" s="14" customFormat="1">
      <c r="B375" s="166"/>
      <c r="D375" s="158" t="s">
        <v>143</v>
      </c>
      <c r="E375" s="167" t="s">
        <v>1</v>
      </c>
      <c r="F375" s="168" t="s">
        <v>145</v>
      </c>
      <c r="H375" s="169">
        <v>25</v>
      </c>
      <c r="I375" s="170"/>
      <c r="L375" s="166"/>
      <c r="M375" s="171"/>
      <c r="N375" s="172"/>
      <c r="O375" s="172"/>
      <c r="P375" s="172"/>
      <c r="Q375" s="172"/>
      <c r="R375" s="172"/>
      <c r="S375" s="172"/>
      <c r="T375" s="173"/>
      <c r="AT375" s="167" t="s">
        <v>143</v>
      </c>
      <c r="AU375" s="167" t="s">
        <v>86</v>
      </c>
      <c r="AV375" s="14" t="s">
        <v>141</v>
      </c>
      <c r="AW375" s="14" t="s">
        <v>32</v>
      </c>
      <c r="AX375" s="14" t="s">
        <v>84</v>
      </c>
      <c r="AY375" s="167" t="s">
        <v>133</v>
      </c>
    </row>
    <row r="376" spans="1:65" s="15" customFormat="1">
      <c r="B376" s="174"/>
      <c r="D376" s="158" t="s">
        <v>143</v>
      </c>
      <c r="E376" s="175" t="s">
        <v>1</v>
      </c>
      <c r="F376" s="176" t="s">
        <v>496</v>
      </c>
      <c r="H376" s="175" t="s">
        <v>1</v>
      </c>
      <c r="I376" s="177"/>
      <c r="L376" s="174"/>
      <c r="M376" s="178"/>
      <c r="N376" s="179"/>
      <c r="O376" s="179"/>
      <c r="P376" s="179"/>
      <c r="Q376" s="179"/>
      <c r="R376" s="179"/>
      <c r="S376" s="179"/>
      <c r="T376" s="180"/>
      <c r="AT376" s="175" t="s">
        <v>143</v>
      </c>
      <c r="AU376" s="175" t="s">
        <v>86</v>
      </c>
      <c r="AV376" s="15" t="s">
        <v>84</v>
      </c>
      <c r="AW376" s="15" t="s">
        <v>32</v>
      </c>
      <c r="AX376" s="15" t="s">
        <v>76</v>
      </c>
      <c r="AY376" s="175" t="s">
        <v>133</v>
      </c>
    </row>
    <row r="377" spans="1:65" s="2" customFormat="1" ht="14.4" customHeight="1">
      <c r="A377" s="32"/>
      <c r="B377" s="143"/>
      <c r="C377" s="181" t="s">
        <v>497</v>
      </c>
      <c r="D377" s="181" t="s">
        <v>158</v>
      </c>
      <c r="E377" s="182" t="s">
        <v>498</v>
      </c>
      <c r="F377" s="183" t="s">
        <v>499</v>
      </c>
      <c r="G377" s="184" t="s">
        <v>368</v>
      </c>
      <c r="H377" s="185">
        <v>7</v>
      </c>
      <c r="I377" s="186"/>
      <c r="J377" s="187">
        <f>ROUND(I377*H377,2)</f>
        <v>0</v>
      </c>
      <c r="K377" s="183" t="s">
        <v>1</v>
      </c>
      <c r="L377" s="188"/>
      <c r="M377" s="189" t="s">
        <v>1</v>
      </c>
      <c r="N377" s="190" t="s">
        <v>41</v>
      </c>
      <c r="O377" s="58"/>
      <c r="P377" s="153">
        <f>O377*H377</f>
        <v>0</v>
      </c>
      <c r="Q377" s="153">
        <v>0</v>
      </c>
      <c r="R377" s="153">
        <f>Q377*H377</f>
        <v>0</v>
      </c>
      <c r="S377" s="153">
        <v>0</v>
      </c>
      <c r="T377" s="154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5" t="s">
        <v>288</v>
      </c>
      <c r="AT377" s="155" t="s">
        <v>158</v>
      </c>
      <c r="AU377" s="155" t="s">
        <v>86</v>
      </c>
      <c r="AY377" s="17" t="s">
        <v>133</v>
      </c>
      <c r="BE377" s="156">
        <f>IF(N377="základní",J377,0)</f>
        <v>0</v>
      </c>
      <c r="BF377" s="156">
        <f>IF(N377="snížená",J377,0)</f>
        <v>0</v>
      </c>
      <c r="BG377" s="156">
        <f>IF(N377="zákl. přenesená",J377,0)</f>
        <v>0</v>
      </c>
      <c r="BH377" s="156">
        <f>IF(N377="sníž. přenesená",J377,0)</f>
        <v>0</v>
      </c>
      <c r="BI377" s="156">
        <f>IF(N377="nulová",J377,0)</f>
        <v>0</v>
      </c>
      <c r="BJ377" s="17" t="s">
        <v>84</v>
      </c>
      <c r="BK377" s="156">
        <f>ROUND(I377*H377,2)</f>
        <v>0</v>
      </c>
      <c r="BL377" s="17" t="s">
        <v>212</v>
      </c>
      <c r="BM377" s="155" t="s">
        <v>500</v>
      </c>
    </row>
    <row r="378" spans="1:65" s="2" customFormat="1" ht="14.4" customHeight="1">
      <c r="A378" s="32"/>
      <c r="B378" s="143"/>
      <c r="C378" s="181" t="s">
        <v>501</v>
      </c>
      <c r="D378" s="181" t="s">
        <v>158</v>
      </c>
      <c r="E378" s="182" t="s">
        <v>502</v>
      </c>
      <c r="F378" s="183" t="s">
        <v>503</v>
      </c>
      <c r="G378" s="184" t="s">
        <v>368</v>
      </c>
      <c r="H378" s="185">
        <v>3</v>
      </c>
      <c r="I378" s="186"/>
      <c r="J378" s="187">
        <f>ROUND(I378*H378,2)</f>
        <v>0</v>
      </c>
      <c r="K378" s="183" t="s">
        <v>1</v>
      </c>
      <c r="L378" s="188"/>
      <c r="M378" s="189" t="s">
        <v>1</v>
      </c>
      <c r="N378" s="190" t="s">
        <v>41</v>
      </c>
      <c r="O378" s="58"/>
      <c r="P378" s="153">
        <f>O378*H378</f>
        <v>0</v>
      </c>
      <c r="Q378" s="153">
        <v>0</v>
      </c>
      <c r="R378" s="153">
        <f>Q378*H378</f>
        <v>0</v>
      </c>
      <c r="S378" s="153">
        <v>0</v>
      </c>
      <c r="T378" s="154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5" t="s">
        <v>288</v>
      </c>
      <c r="AT378" s="155" t="s">
        <v>158</v>
      </c>
      <c r="AU378" s="155" t="s">
        <v>86</v>
      </c>
      <c r="AY378" s="17" t="s">
        <v>133</v>
      </c>
      <c r="BE378" s="156">
        <f>IF(N378="základní",J378,0)</f>
        <v>0</v>
      </c>
      <c r="BF378" s="156">
        <f>IF(N378="snížená",J378,0)</f>
        <v>0</v>
      </c>
      <c r="BG378" s="156">
        <f>IF(N378="zákl. přenesená",J378,0)</f>
        <v>0</v>
      </c>
      <c r="BH378" s="156">
        <f>IF(N378="sníž. přenesená",J378,0)</f>
        <v>0</v>
      </c>
      <c r="BI378" s="156">
        <f>IF(N378="nulová",J378,0)</f>
        <v>0</v>
      </c>
      <c r="BJ378" s="17" t="s">
        <v>84</v>
      </c>
      <c r="BK378" s="156">
        <f>ROUND(I378*H378,2)</f>
        <v>0</v>
      </c>
      <c r="BL378" s="17" t="s">
        <v>212</v>
      </c>
      <c r="BM378" s="155" t="s">
        <v>504</v>
      </c>
    </row>
    <row r="379" spans="1:65" s="2" customFormat="1" ht="14.4" customHeight="1">
      <c r="A379" s="32"/>
      <c r="B379" s="143"/>
      <c r="C379" s="181" t="s">
        <v>505</v>
      </c>
      <c r="D379" s="181" t="s">
        <v>158</v>
      </c>
      <c r="E379" s="182" t="s">
        <v>506</v>
      </c>
      <c r="F379" s="183" t="s">
        <v>507</v>
      </c>
      <c r="G379" s="184" t="s">
        <v>368</v>
      </c>
      <c r="H379" s="185">
        <v>12</v>
      </c>
      <c r="I379" s="186"/>
      <c r="J379" s="187">
        <f>ROUND(I379*H379,2)</f>
        <v>0</v>
      </c>
      <c r="K379" s="183" t="s">
        <v>1</v>
      </c>
      <c r="L379" s="188"/>
      <c r="M379" s="189" t="s">
        <v>1</v>
      </c>
      <c r="N379" s="190" t="s">
        <v>41</v>
      </c>
      <c r="O379" s="58"/>
      <c r="P379" s="153">
        <f>O379*H379</f>
        <v>0</v>
      </c>
      <c r="Q379" s="153">
        <v>0</v>
      </c>
      <c r="R379" s="153">
        <f>Q379*H379</f>
        <v>0</v>
      </c>
      <c r="S379" s="153">
        <v>0</v>
      </c>
      <c r="T379" s="154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5" t="s">
        <v>288</v>
      </c>
      <c r="AT379" s="155" t="s">
        <v>158</v>
      </c>
      <c r="AU379" s="155" t="s">
        <v>86</v>
      </c>
      <c r="AY379" s="17" t="s">
        <v>133</v>
      </c>
      <c r="BE379" s="156">
        <f>IF(N379="základní",J379,0)</f>
        <v>0</v>
      </c>
      <c r="BF379" s="156">
        <f>IF(N379="snížená",J379,0)</f>
        <v>0</v>
      </c>
      <c r="BG379" s="156">
        <f>IF(N379="zákl. přenesená",J379,0)</f>
        <v>0</v>
      </c>
      <c r="BH379" s="156">
        <f>IF(N379="sníž. přenesená",J379,0)</f>
        <v>0</v>
      </c>
      <c r="BI379" s="156">
        <f>IF(N379="nulová",J379,0)</f>
        <v>0</v>
      </c>
      <c r="BJ379" s="17" t="s">
        <v>84</v>
      </c>
      <c r="BK379" s="156">
        <f>ROUND(I379*H379,2)</f>
        <v>0</v>
      </c>
      <c r="BL379" s="17" t="s">
        <v>212</v>
      </c>
      <c r="BM379" s="155" t="s">
        <v>508</v>
      </c>
    </row>
    <row r="380" spans="1:65" s="2" customFormat="1" ht="14.4" customHeight="1">
      <c r="A380" s="32"/>
      <c r="B380" s="143"/>
      <c r="C380" s="181" t="s">
        <v>509</v>
      </c>
      <c r="D380" s="181" t="s">
        <v>158</v>
      </c>
      <c r="E380" s="182" t="s">
        <v>510</v>
      </c>
      <c r="F380" s="183" t="s">
        <v>511</v>
      </c>
      <c r="G380" s="184" t="s">
        <v>368</v>
      </c>
      <c r="H380" s="185">
        <v>15</v>
      </c>
      <c r="I380" s="186"/>
      <c r="J380" s="187">
        <f>ROUND(I380*H380,2)</f>
        <v>0</v>
      </c>
      <c r="K380" s="183" t="s">
        <v>1</v>
      </c>
      <c r="L380" s="188"/>
      <c r="M380" s="189" t="s">
        <v>1</v>
      </c>
      <c r="N380" s="190" t="s">
        <v>41</v>
      </c>
      <c r="O380" s="58"/>
      <c r="P380" s="153">
        <f>O380*H380</f>
        <v>0</v>
      </c>
      <c r="Q380" s="153">
        <v>0</v>
      </c>
      <c r="R380" s="153">
        <f>Q380*H380</f>
        <v>0</v>
      </c>
      <c r="S380" s="153">
        <v>0</v>
      </c>
      <c r="T380" s="154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5" t="s">
        <v>288</v>
      </c>
      <c r="AT380" s="155" t="s">
        <v>158</v>
      </c>
      <c r="AU380" s="155" t="s">
        <v>86</v>
      </c>
      <c r="AY380" s="17" t="s">
        <v>133</v>
      </c>
      <c r="BE380" s="156">
        <f>IF(N380="základní",J380,0)</f>
        <v>0</v>
      </c>
      <c r="BF380" s="156">
        <f>IF(N380="snížená",J380,0)</f>
        <v>0</v>
      </c>
      <c r="BG380" s="156">
        <f>IF(N380="zákl. přenesená",J380,0)</f>
        <v>0</v>
      </c>
      <c r="BH380" s="156">
        <f>IF(N380="sníž. přenesená",J380,0)</f>
        <v>0</v>
      </c>
      <c r="BI380" s="156">
        <f>IF(N380="nulová",J380,0)</f>
        <v>0</v>
      </c>
      <c r="BJ380" s="17" t="s">
        <v>84</v>
      </c>
      <c r="BK380" s="156">
        <f>ROUND(I380*H380,2)</f>
        <v>0</v>
      </c>
      <c r="BL380" s="17" t="s">
        <v>212</v>
      </c>
      <c r="BM380" s="155" t="s">
        <v>512</v>
      </c>
    </row>
    <row r="381" spans="1:65" s="13" customFormat="1">
      <c r="B381" s="157"/>
      <c r="D381" s="158" t="s">
        <v>143</v>
      </c>
      <c r="E381" s="159" t="s">
        <v>1</v>
      </c>
      <c r="F381" s="160" t="s">
        <v>8</v>
      </c>
      <c r="H381" s="161">
        <v>15</v>
      </c>
      <c r="I381" s="162"/>
      <c r="L381" s="157"/>
      <c r="M381" s="163"/>
      <c r="N381" s="164"/>
      <c r="O381" s="164"/>
      <c r="P381" s="164"/>
      <c r="Q381" s="164"/>
      <c r="R381" s="164"/>
      <c r="S381" s="164"/>
      <c r="T381" s="165"/>
      <c r="AT381" s="159" t="s">
        <v>143</v>
      </c>
      <c r="AU381" s="159" t="s">
        <v>86</v>
      </c>
      <c r="AV381" s="13" t="s">
        <v>86</v>
      </c>
      <c r="AW381" s="13" t="s">
        <v>32</v>
      </c>
      <c r="AX381" s="13" t="s">
        <v>84</v>
      </c>
      <c r="AY381" s="159" t="s">
        <v>133</v>
      </c>
    </row>
    <row r="382" spans="1:65" s="2" customFormat="1" ht="14.4" customHeight="1">
      <c r="A382" s="32"/>
      <c r="B382" s="143"/>
      <c r="C382" s="181" t="s">
        <v>513</v>
      </c>
      <c r="D382" s="181" t="s">
        <v>158</v>
      </c>
      <c r="E382" s="182" t="s">
        <v>514</v>
      </c>
      <c r="F382" s="183" t="s">
        <v>515</v>
      </c>
      <c r="G382" s="184" t="s">
        <v>368</v>
      </c>
      <c r="H382" s="185">
        <v>15</v>
      </c>
      <c r="I382" s="186"/>
      <c r="J382" s="187">
        <f>ROUND(I382*H382,2)</f>
        <v>0</v>
      </c>
      <c r="K382" s="183" t="s">
        <v>1</v>
      </c>
      <c r="L382" s="188"/>
      <c r="M382" s="189" t="s">
        <v>1</v>
      </c>
      <c r="N382" s="190" t="s">
        <v>41</v>
      </c>
      <c r="O382" s="58"/>
      <c r="P382" s="153">
        <f>O382*H382</f>
        <v>0</v>
      </c>
      <c r="Q382" s="153">
        <v>0</v>
      </c>
      <c r="R382" s="153">
        <f>Q382*H382</f>
        <v>0</v>
      </c>
      <c r="S382" s="153">
        <v>0</v>
      </c>
      <c r="T382" s="154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5" t="s">
        <v>288</v>
      </c>
      <c r="AT382" s="155" t="s">
        <v>158</v>
      </c>
      <c r="AU382" s="155" t="s">
        <v>86</v>
      </c>
      <c r="AY382" s="17" t="s">
        <v>133</v>
      </c>
      <c r="BE382" s="156">
        <f>IF(N382="základní",J382,0)</f>
        <v>0</v>
      </c>
      <c r="BF382" s="156">
        <f>IF(N382="snížená",J382,0)</f>
        <v>0</v>
      </c>
      <c r="BG382" s="156">
        <f>IF(N382="zákl. přenesená",J382,0)</f>
        <v>0</v>
      </c>
      <c r="BH382" s="156">
        <f>IF(N382="sníž. přenesená",J382,0)</f>
        <v>0</v>
      </c>
      <c r="BI382" s="156">
        <f>IF(N382="nulová",J382,0)</f>
        <v>0</v>
      </c>
      <c r="BJ382" s="17" t="s">
        <v>84</v>
      </c>
      <c r="BK382" s="156">
        <f>ROUND(I382*H382,2)</f>
        <v>0</v>
      </c>
      <c r="BL382" s="17" t="s">
        <v>212</v>
      </c>
      <c r="BM382" s="155" t="s">
        <v>516</v>
      </c>
    </row>
    <row r="383" spans="1:65" s="13" customFormat="1">
      <c r="B383" s="157"/>
      <c r="D383" s="158" t="s">
        <v>143</v>
      </c>
      <c r="E383" s="159" t="s">
        <v>1</v>
      </c>
      <c r="F383" s="160" t="s">
        <v>8</v>
      </c>
      <c r="H383" s="161">
        <v>15</v>
      </c>
      <c r="I383" s="162"/>
      <c r="L383" s="157"/>
      <c r="M383" s="163"/>
      <c r="N383" s="164"/>
      <c r="O383" s="164"/>
      <c r="P383" s="164"/>
      <c r="Q383" s="164"/>
      <c r="R383" s="164"/>
      <c r="S383" s="164"/>
      <c r="T383" s="165"/>
      <c r="AT383" s="159" t="s">
        <v>143</v>
      </c>
      <c r="AU383" s="159" t="s">
        <v>86</v>
      </c>
      <c r="AV383" s="13" t="s">
        <v>86</v>
      </c>
      <c r="AW383" s="13" t="s">
        <v>32</v>
      </c>
      <c r="AX383" s="13" t="s">
        <v>76</v>
      </c>
      <c r="AY383" s="159" t="s">
        <v>133</v>
      </c>
    </row>
    <row r="384" spans="1:65" s="14" customFormat="1">
      <c r="B384" s="166"/>
      <c r="D384" s="158" t="s">
        <v>143</v>
      </c>
      <c r="E384" s="167" t="s">
        <v>1</v>
      </c>
      <c r="F384" s="168" t="s">
        <v>145</v>
      </c>
      <c r="H384" s="169">
        <v>15</v>
      </c>
      <c r="I384" s="170"/>
      <c r="L384" s="166"/>
      <c r="M384" s="171"/>
      <c r="N384" s="172"/>
      <c r="O384" s="172"/>
      <c r="P384" s="172"/>
      <c r="Q384" s="172"/>
      <c r="R384" s="172"/>
      <c r="S384" s="172"/>
      <c r="T384" s="173"/>
      <c r="AT384" s="167" t="s">
        <v>143</v>
      </c>
      <c r="AU384" s="167" t="s">
        <v>86</v>
      </c>
      <c r="AV384" s="14" t="s">
        <v>141</v>
      </c>
      <c r="AW384" s="14" t="s">
        <v>32</v>
      </c>
      <c r="AX384" s="14" t="s">
        <v>84</v>
      </c>
      <c r="AY384" s="167" t="s">
        <v>133</v>
      </c>
    </row>
    <row r="385" spans="1:65" s="2" customFormat="1" ht="14.4" customHeight="1">
      <c r="A385" s="32"/>
      <c r="B385" s="143"/>
      <c r="C385" s="144" t="s">
        <v>517</v>
      </c>
      <c r="D385" s="144" t="s">
        <v>136</v>
      </c>
      <c r="E385" s="145" t="s">
        <v>518</v>
      </c>
      <c r="F385" s="146" t="s">
        <v>519</v>
      </c>
      <c r="G385" s="147" t="s">
        <v>347</v>
      </c>
      <c r="H385" s="191"/>
      <c r="I385" s="149"/>
      <c r="J385" s="150">
        <f>ROUND(I385*H385,2)</f>
        <v>0</v>
      </c>
      <c r="K385" s="146" t="s">
        <v>140</v>
      </c>
      <c r="L385" s="33"/>
      <c r="M385" s="151" t="s">
        <v>1</v>
      </c>
      <c r="N385" s="152" t="s">
        <v>41</v>
      </c>
      <c r="O385" s="58"/>
      <c r="P385" s="153">
        <f>O385*H385</f>
        <v>0</v>
      </c>
      <c r="Q385" s="153">
        <v>0</v>
      </c>
      <c r="R385" s="153">
        <f>Q385*H385</f>
        <v>0</v>
      </c>
      <c r="S385" s="153">
        <v>0</v>
      </c>
      <c r="T385" s="154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5" t="s">
        <v>212</v>
      </c>
      <c r="AT385" s="155" t="s">
        <v>136</v>
      </c>
      <c r="AU385" s="155" t="s">
        <v>86</v>
      </c>
      <c r="AY385" s="17" t="s">
        <v>133</v>
      </c>
      <c r="BE385" s="156">
        <f>IF(N385="základní",J385,0)</f>
        <v>0</v>
      </c>
      <c r="BF385" s="156">
        <f>IF(N385="snížená",J385,0)</f>
        <v>0</v>
      </c>
      <c r="BG385" s="156">
        <f>IF(N385="zákl. přenesená",J385,0)</f>
        <v>0</v>
      </c>
      <c r="BH385" s="156">
        <f>IF(N385="sníž. přenesená",J385,0)</f>
        <v>0</v>
      </c>
      <c r="BI385" s="156">
        <f>IF(N385="nulová",J385,0)</f>
        <v>0</v>
      </c>
      <c r="BJ385" s="17" t="s">
        <v>84</v>
      </c>
      <c r="BK385" s="156">
        <f>ROUND(I385*H385,2)</f>
        <v>0</v>
      </c>
      <c r="BL385" s="17" t="s">
        <v>212</v>
      </c>
      <c r="BM385" s="155" t="s">
        <v>520</v>
      </c>
    </row>
    <row r="386" spans="1:65" s="12" customFormat="1" ht="22.8" customHeight="1">
      <c r="B386" s="130"/>
      <c r="D386" s="131" t="s">
        <v>75</v>
      </c>
      <c r="E386" s="141" t="s">
        <v>521</v>
      </c>
      <c r="F386" s="141" t="s">
        <v>522</v>
      </c>
      <c r="I386" s="133"/>
      <c r="J386" s="142">
        <f>BK386</f>
        <v>0</v>
      </c>
      <c r="L386" s="130"/>
      <c r="M386" s="135"/>
      <c r="N386" s="136"/>
      <c r="O386" s="136"/>
      <c r="P386" s="137">
        <f>SUM(P387:P425)</f>
        <v>0</v>
      </c>
      <c r="Q386" s="136"/>
      <c r="R386" s="137">
        <f>SUM(R387:R425)</f>
        <v>0.21646300000000002</v>
      </c>
      <c r="S386" s="136"/>
      <c r="T386" s="138">
        <f>SUM(T387:T425)</f>
        <v>0</v>
      </c>
      <c r="AR386" s="131" t="s">
        <v>86</v>
      </c>
      <c r="AT386" s="139" t="s">
        <v>75</v>
      </c>
      <c r="AU386" s="139" t="s">
        <v>84</v>
      </c>
      <c r="AY386" s="131" t="s">
        <v>133</v>
      </c>
      <c r="BK386" s="140">
        <f>SUM(BK387:BK425)</f>
        <v>0</v>
      </c>
    </row>
    <row r="387" spans="1:65" s="2" customFormat="1" ht="14.4" customHeight="1">
      <c r="A387" s="32"/>
      <c r="B387" s="143"/>
      <c r="C387" s="144" t="s">
        <v>523</v>
      </c>
      <c r="D387" s="144" t="s">
        <v>136</v>
      </c>
      <c r="E387" s="145" t="s">
        <v>524</v>
      </c>
      <c r="F387" s="146" t="s">
        <v>525</v>
      </c>
      <c r="G387" s="147" t="s">
        <v>151</v>
      </c>
      <c r="H387" s="148">
        <v>472.14</v>
      </c>
      <c r="I387" s="149"/>
      <c r="J387" s="150">
        <f>ROUND(I387*H387,2)</f>
        <v>0</v>
      </c>
      <c r="K387" s="146" t="s">
        <v>140</v>
      </c>
      <c r="L387" s="33"/>
      <c r="M387" s="151" t="s">
        <v>1</v>
      </c>
      <c r="N387" s="152" t="s">
        <v>41</v>
      </c>
      <c r="O387" s="58"/>
      <c r="P387" s="153">
        <f>O387*H387</f>
        <v>0</v>
      </c>
      <c r="Q387" s="153">
        <v>0</v>
      </c>
      <c r="R387" s="153">
        <f>Q387*H387</f>
        <v>0</v>
      </c>
      <c r="S387" s="153">
        <v>0</v>
      </c>
      <c r="T387" s="154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5" t="s">
        <v>212</v>
      </c>
      <c r="AT387" s="155" t="s">
        <v>136</v>
      </c>
      <c r="AU387" s="155" t="s">
        <v>86</v>
      </c>
      <c r="AY387" s="17" t="s">
        <v>133</v>
      </c>
      <c r="BE387" s="156">
        <f>IF(N387="základní",J387,0)</f>
        <v>0</v>
      </c>
      <c r="BF387" s="156">
        <f>IF(N387="snížená",J387,0)</f>
        <v>0</v>
      </c>
      <c r="BG387" s="156">
        <f>IF(N387="zákl. přenesená",J387,0)</f>
        <v>0</v>
      </c>
      <c r="BH387" s="156">
        <f>IF(N387="sníž. přenesená",J387,0)</f>
        <v>0</v>
      </c>
      <c r="BI387" s="156">
        <f>IF(N387="nulová",J387,0)</f>
        <v>0</v>
      </c>
      <c r="BJ387" s="17" t="s">
        <v>84</v>
      </c>
      <c r="BK387" s="156">
        <f>ROUND(I387*H387,2)</f>
        <v>0</v>
      </c>
      <c r="BL387" s="17" t="s">
        <v>212</v>
      </c>
      <c r="BM387" s="155" t="s">
        <v>526</v>
      </c>
    </row>
    <row r="388" spans="1:65" s="13" customFormat="1">
      <c r="B388" s="157"/>
      <c r="D388" s="158" t="s">
        <v>143</v>
      </c>
      <c r="E388" s="159" t="s">
        <v>1</v>
      </c>
      <c r="F388" s="160" t="s">
        <v>527</v>
      </c>
      <c r="H388" s="161">
        <v>187.572</v>
      </c>
      <c r="I388" s="162"/>
      <c r="L388" s="157"/>
      <c r="M388" s="163"/>
      <c r="N388" s="164"/>
      <c r="O388" s="164"/>
      <c r="P388" s="164"/>
      <c r="Q388" s="164"/>
      <c r="R388" s="164"/>
      <c r="S388" s="164"/>
      <c r="T388" s="165"/>
      <c r="AT388" s="159" t="s">
        <v>143</v>
      </c>
      <c r="AU388" s="159" t="s">
        <v>86</v>
      </c>
      <c r="AV388" s="13" t="s">
        <v>86</v>
      </c>
      <c r="AW388" s="13" t="s">
        <v>32</v>
      </c>
      <c r="AX388" s="13" t="s">
        <v>76</v>
      </c>
      <c r="AY388" s="159" t="s">
        <v>133</v>
      </c>
    </row>
    <row r="389" spans="1:65" s="13" customFormat="1">
      <c r="B389" s="157"/>
      <c r="D389" s="158" t="s">
        <v>143</v>
      </c>
      <c r="E389" s="159" t="s">
        <v>1</v>
      </c>
      <c r="F389" s="160" t="s">
        <v>528</v>
      </c>
      <c r="H389" s="161">
        <v>22.32</v>
      </c>
      <c r="I389" s="162"/>
      <c r="L389" s="157"/>
      <c r="M389" s="163"/>
      <c r="N389" s="164"/>
      <c r="O389" s="164"/>
      <c r="P389" s="164"/>
      <c r="Q389" s="164"/>
      <c r="R389" s="164"/>
      <c r="S389" s="164"/>
      <c r="T389" s="165"/>
      <c r="AT389" s="159" t="s">
        <v>143</v>
      </c>
      <c r="AU389" s="159" t="s">
        <v>86</v>
      </c>
      <c r="AV389" s="13" t="s">
        <v>86</v>
      </c>
      <c r="AW389" s="13" t="s">
        <v>32</v>
      </c>
      <c r="AX389" s="13" t="s">
        <v>76</v>
      </c>
      <c r="AY389" s="159" t="s">
        <v>133</v>
      </c>
    </row>
    <row r="390" spans="1:65" s="13" customFormat="1">
      <c r="B390" s="157"/>
      <c r="D390" s="158" t="s">
        <v>143</v>
      </c>
      <c r="E390" s="159" t="s">
        <v>1</v>
      </c>
      <c r="F390" s="160" t="s">
        <v>529</v>
      </c>
      <c r="H390" s="161">
        <v>25.236000000000001</v>
      </c>
      <c r="I390" s="162"/>
      <c r="L390" s="157"/>
      <c r="M390" s="163"/>
      <c r="N390" s="164"/>
      <c r="O390" s="164"/>
      <c r="P390" s="164"/>
      <c r="Q390" s="164"/>
      <c r="R390" s="164"/>
      <c r="S390" s="164"/>
      <c r="T390" s="165"/>
      <c r="AT390" s="159" t="s">
        <v>143</v>
      </c>
      <c r="AU390" s="159" t="s">
        <v>86</v>
      </c>
      <c r="AV390" s="13" t="s">
        <v>86</v>
      </c>
      <c r="AW390" s="13" t="s">
        <v>32</v>
      </c>
      <c r="AX390" s="13" t="s">
        <v>76</v>
      </c>
      <c r="AY390" s="159" t="s">
        <v>133</v>
      </c>
    </row>
    <row r="391" spans="1:65" s="13" customFormat="1">
      <c r="B391" s="157"/>
      <c r="D391" s="158" t="s">
        <v>143</v>
      </c>
      <c r="E391" s="159" t="s">
        <v>1</v>
      </c>
      <c r="F391" s="160" t="s">
        <v>530</v>
      </c>
      <c r="H391" s="161">
        <v>22.175999999999998</v>
      </c>
      <c r="I391" s="162"/>
      <c r="L391" s="157"/>
      <c r="M391" s="163"/>
      <c r="N391" s="164"/>
      <c r="O391" s="164"/>
      <c r="P391" s="164"/>
      <c r="Q391" s="164"/>
      <c r="R391" s="164"/>
      <c r="S391" s="164"/>
      <c r="T391" s="165"/>
      <c r="AT391" s="159" t="s">
        <v>143</v>
      </c>
      <c r="AU391" s="159" t="s">
        <v>86</v>
      </c>
      <c r="AV391" s="13" t="s">
        <v>86</v>
      </c>
      <c r="AW391" s="13" t="s">
        <v>32</v>
      </c>
      <c r="AX391" s="13" t="s">
        <v>76</v>
      </c>
      <c r="AY391" s="159" t="s">
        <v>133</v>
      </c>
    </row>
    <row r="392" spans="1:65" s="13" customFormat="1">
      <c r="B392" s="157"/>
      <c r="D392" s="158" t="s">
        <v>143</v>
      </c>
      <c r="E392" s="159" t="s">
        <v>1</v>
      </c>
      <c r="F392" s="160" t="s">
        <v>531</v>
      </c>
      <c r="H392" s="161">
        <v>14.112</v>
      </c>
      <c r="I392" s="162"/>
      <c r="L392" s="157"/>
      <c r="M392" s="163"/>
      <c r="N392" s="164"/>
      <c r="O392" s="164"/>
      <c r="P392" s="164"/>
      <c r="Q392" s="164"/>
      <c r="R392" s="164"/>
      <c r="S392" s="164"/>
      <c r="T392" s="165"/>
      <c r="AT392" s="159" t="s">
        <v>143</v>
      </c>
      <c r="AU392" s="159" t="s">
        <v>86</v>
      </c>
      <c r="AV392" s="13" t="s">
        <v>86</v>
      </c>
      <c r="AW392" s="13" t="s">
        <v>32</v>
      </c>
      <c r="AX392" s="13" t="s">
        <v>76</v>
      </c>
      <c r="AY392" s="159" t="s">
        <v>133</v>
      </c>
    </row>
    <row r="393" spans="1:65" s="13" customFormat="1">
      <c r="B393" s="157"/>
      <c r="D393" s="158" t="s">
        <v>143</v>
      </c>
      <c r="E393" s="159" t="s">
        <v>1</v>
      </c>
      <c r="F393" s="160" t="s">
        <v>529</v>
      </c>
      <c r="H393" s="161">
        <v>25.236000000000001</v>
      </c>
      <c r="I393" s="162"/>
      <c r="L393" s="157"/>
      <c r="M393" s="163"/>
      <c r="N393" s="164"/>
      <c r="O393" s="164"/>
      <c r="P393" s="164"/>
      <c r="Q393" s="164"/>
      <c r="R393" s="164"/>
      <c r="S393" s="164"/>
      <c r="T393" s="165"/>
      <c r="AT393" s="159" t="s">
        <v>143</v>
      </c>
      <c r="AU393" s="159" t="s">
        <v>86</v>
      </c>
      <c r="AV393" s="13" t="s">
        <v>86</v>
      </c>
      <c r="AW393" s="13" t="s">
        <v>32</v>
      </c>
      <c r="AX393" s="13" t="s">
        <v>76</v>
      </c>
      <c r="AY393" s="159" t="s">
        <v>133</v>
      </c>
    </row>
    <row r="394" spans="1:65" s="13" customFormat="1">
      <c r="B394" s="157"/>
      <c r="D394" s="158" t="s">
        <v>143</v>
      </c>
      <c r="E394" s="159" t="s">
        <v>1</v>
      </c>
      <c r="F394" s="160" t="s">
        <v>532</v>
      </c>
      <c r="H394" s="161">
        <v>24.36</v>
      </c>
      <c r="I394" s="162"/>
      <c r="L394" s="157"/>
      <c r="M394" s="163"/>
      <c r="N394" s="164"/>
      <c r="O394" s="164"/>
      <c r="P394" s="164"/>
      <c r="Q394" s="164"/>
      <c r="R394" s="164"/>
      <c r="S394" s="164"/>
      <c r="T394" s="165"/>
      <c r="AT394" s="159" t="s">
        <v>143</v>
      </c>
      <c r="AU394" s="159" t="s">
        <v>86</v>
      </c>
      <c r="AV394" s="13" t="s">
        <v>86</v>
      </c>
      <c r="AW394" s="13" t="s">
        <v>32</v>
      </c>
      <c r="AX394" s="13" t="s">
        <v>76</v>
      </c>
      <c r="AY394" s="159" t="s">
        <v>133</v>
      </c>
    </row>
    <row r="395" spans="1:65" s="13" customFormat="1">
      <c r="B395" s="157"/>
      <c r="D395" s="158" t="s">
        <v>143</v>
      </c>
      <c r="E395" s="159" t="s">
        <v>1</v>
      </c>
      <c r="F395" s="160" t="s">
        <v>533</v>
      </c>
      <c r="H395" s="161">
        <v>62.207999999999998</v>
      </c>
      <c r="I395" s="162"/>
      <c r="L395" s="157"/>
      <c r="M395" s="163"/>
      <c r="N395" s="164"/>
      <c r="O395" s="164"/>
      <c r="P395" s="164"/>
      <c r="Q395" s="164"/>
      <c r="R395" s="164"/>
      <c r="S395" s="164"/>
      <c r="T395" s="165"/>
      <c r="AT395" s="159" t="s">
        <v>143</v>
      </c>
      <c r="AU395" s="159" t="s">
        <v>86</v>
      </c>
      <c r="AV395" s="13" t="s">
        <v>86</v>
      </c>
      <c r="AW395" s="13" t="s">
        <v>32</v>
      </c>
      <c r="AX395" s="13" t="s">
        <v>76</v>
      </c>
      <c r="AY395" s="159" t="s">
        <v>133</v>
      </c>
    </row>
    <row r="396" spans="1:65" s="13" customFormat="1">
      <c r="B396" s="157"/>
      <c r="D396" s="158" t="s">
        <v>143</v>
      </c>
      <c r="E396" s="159" t="s">
        <v>1</v>
      </c>
      <c r="F396" s="160" t="s">
        <v>534</v>
      </c>
      <c r="H396" s="161">
        <v>34.200000000000003</v>
      </c>
      <c r="I396" s="162"/>
      <c r="L396" s="157"/>
      <c r="M396" s="163"/>
      <c r="N396" s="164"/>
      <c r="O396" s="164"/>
      <c r="P396" s="164"/>
      <c r="Q396" s="164"/>
      <c r="R396" s="164"/>
      <c r="S396" s="164"/>
      <c r="T396" s="165"/>
      <c r="AT396" s="159" t="s">
        <v>143</v>
      </c>
      <c r="AU396" s="159" t="s">
        <v>86</v>
      </c>
      <c r="AV396" s="13" t="s">
        <v>86</v>
      </c>
      <c r="AW396" s="13" t="s">
        <v>32</v>
      </c>
      <c r="AX396" s="13" t="s">
        <v>76</v>
      </c>
      <c r="AY396" s="159" t="s">
        <v>133</v>
      </c>
    </row>
    <row r="397" spans="1:65" s="13" customFormat="1">
      <c r="B397" s="157"/>
      <c r="D397" s="158" t="s">
        <v>143</v>
      </c>
      <c r="E397" s="159" t="s">
        <v>1</v>
      </c>
      <c r="F397" s="160" t="s">
        <v>535</v>
      </c>
      <c r="H397" s="161">
        <v>54.72</v>
      </c>
      <c r="I397" s="162"/>
      <c r="L397" s="157"/>
      <c r="M397" s="163"/>
      <c r="N397" s="164"/>
      <c r="O397" s="164"/>
      <c r="P397" s="164"/>
      <c r="Q397" s="164"/>
      <c r="R397" s="164"/>
      <c r="S397" s="164"/>
      <c r="T397" s="165"/>
      <c r="AT397" s="159" t="s">
        <v>143</v>
      </c>
      <c r="AU397" s="159" t="s">
        <v>86</v>
      </c>
      <c r="AV397" s="13" t="s">
        <v>86</v>
      </c>
      <c r="AW397" s="13" t="s">
        <v>32</v>
      </c>
      <c r="AX397" s="13" t="s">
        <v>76</v>
      </c>
      <c r="AY397" s="159" t="s">
        <v>133</v>
      </c>
    </row>
    <row r="398" spans="1:65" s="14" customFormat="1">
      <c r="B398" s="166"/>
      <c r="D398" s="158" t="s">
        <v>143</v>
      </c>
      <c r="E398" s="167" t="s">
        <v>1</v>
      </c>
      <c r="F398" s="168" t="s">
        <v>145</v>
      </c>
      <c r="H398" s="169">
        <v>472.14</v>
      </c>
      <c r="I398" s="170"/>
      <c r="L398" s="166"/>
      <c r="M398" s="171"/>
      <c r="N398" s="172"/>
      <c r="O398" s="172"/>
      <c r="P398" s="172"/>
      <c r="Q398" s="172"/>
      <c r="R398" s="172"/>
      <c r="S398" s="172"/>
      <c r="T398" s="173"/>
      <c r="AT398" s="167" t="s">
        <v>143</v>
      </c>
      <c r="AU398" s="167" t="s">
        <v>86</v>
      </c>
      <c r="AV398" s="14" t="s">
        <v>141</v>
      </c>
      <c r="AW398" s="14" t="s">
        <v>32</v>
      </c>
      <c r="AX398" s="14" t="s">
        <v>84</v>
      </c>
      <c r="AY398" s="167" t="s">
        <v>133</v>
      </c>
    </row>
    <row r="399" spans="1:65" s="2" customFormat="1" ht="14.4" customHeight="1">
      <c r="A399" s="32"/>
      <c r="B399" s="143"/>
      <c r="C399" s="144" t="s">
        <v>536</v>
      </c>
      <c r="D399" s="144" t="s">
        <v>136</v>
      </c>
      <c r="E399" s="145" t="s">
        <v>537</v>
      </c>
      <c r="F399" s="146" t="s">
        <v>538</v>
      </c>
      <c r="G399" s="147" t="s">
        <v>151</v>
      </c>
      <c r="H399" s="148">
        <v>472.14</v>
      </c>
      <c r="I399" s="149"/>
      <c r="J399" s="150">
        <f>ROUND(I399*H399,2)</f>
        <v>0</v>
      </c>
      <c r="K399" s="146" t="s">
        <v>140</v>
      </c>
      <c r="L399" s="33"/>
      <c r="M399" s="151" t="s">
        <v>1</v>
      </c>
      <c r="N399" s="152" t="s">
        <v>41</v>
      </c>
      <c r="O399" s="58"/>
      <c r="P399" s="153">
        <f>O399*H399</f>
        <v>0</v>
      </c>
      <c r="Q399" s="153">
        <v>4.4999999999999999E-4</v>
      </c>
      <c r="R399" s="153">
        <f>Q399*H399</f>
        <v>0.21246299999999999</v>
      </c>
      <c r="S399" s="153">
        <v>0</v>
      </c>
      <c r="T399" s="154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5" t="s">
        <v>212</v>
      </c>
      <c r="AT399" s="155" t="s">
        <v>136</v>
      </c>
      <c r="AU399" s="155" t="s">
        <v>86</v>
      </c>
      <c r="AY399" s="17" t="s">
        <v>133</v>
      </c>
      <c r="BE399" s="156">
        <f>IF(N399="základní",J399,0)</f>
        <v>0</v>
      </c>
      <c r="BF399" s="156">
        <f>IF(N399="snížená",J399,0)</f>
        <v>0</v>
      </c>
      <c r="BG399" s="156">
        <f>IF(N399="zákl. přenesená",J399,0)</f>
        <v>0</v>
      </c>
      <c r="BH399" s="156">
        <f>IF(N399="sníž. přenesená",J399,0)</f>
        <v>0</v>
      </c>
      <c r="BI399" s="156">
        <f>IF(N399="nulová",J399,0)</f>
        <v>0</v>
      </c>
      <c r="BJ399" s="17" t="s">
        <v>84</v>
      </c>
      <c r="BK399" s="156">
        <f>ROUND(I399*H399,2)</f>
        <v>0</v>
      </c>
      <c r="BL399" s="17" t="s">
        <v>212</v>
      </c>
      <c r="BM399" s="155" t="s">
        <v>539</v>
      </c>
    </row>
    <row r="400" spans="1:65" s="13" customFormat="1">
      <c r="B400" s="157"/>
      <c r="D400" s="158" t="s">
        <v>143</v>
      </c>
      <c r="E400" s="159" t="s">
        <v>1</v>
      </c>
      <c r="F400" s="160" t="s">
        <v>527</v>
      </c>
      <c r="H400" s="161">
        <v>187.572</v>
      </c>
      <c r="I400" s="162"/>
      <c r="L400" s="157"/>
      <c r="M400" s="163"/>
      <c r="N400" s="164"/>
      <c r="O400" s="164"/>
      <c r="P400" s="164"/>
      <c r="Q400" s="164"/>
      <c r="R400" s="164"/>
      <c r="S400" s="164"/>
      <c r="T400" s="165"/>
      <c r="AT400" s="159" t="s">
        <v>143</v>
      </c>
      <c r="AU400" s="159" t="s">
        <v>86</v>
      </c>
      <c r="AV400" s="13" t="s">
        <v>86</v>
      </c>
      <c r="AW400" s="13" t="s">
        <v>32</v>
      </c>
      <c r="AX400" s="13" t="s">
        <v>76</v>
      </c>
      <c r="AY400" s="159" t="s">
        <v>133</v>
      </c>
    </row>
    <row r="401" spans="1:65" s="13" customFormat="1">
      <c r="B401" s="157"/>
      <c r="D401" s="158" t="s">
        <v>143</v>
      </c>
      <c r="E401" s="159" t="s">
        <v>1</v>
      </c>
      <c r="F401" s="160" t="s">
        <v>528</v>
      </c>
      <c r="H401" s="161">
        <v>22.32</v>
      </c>
      <c r="I401" s="162"/>
      <c r="L401" s="157"/>
      <c r="M401" s="163"/>
      <c r="N401" s="164"/>
      <c r="O401" s="164"/>
      <c r="P401" s="164"/>
      <c r="Q401" s="164"/>
      <c r="R401" s="164"/>
      <c r="S401" s="164"/>
      <c r="T401" s="165"/>
      <c r="AT401" s="159" t="s">
        <v>143</v>
      </c>
      <c r="AU401" s="159" t="s">
        <v>86</v>
      </c>
      <c r="AV401" s="13" t="s">
        <v>86</v>
      </c>
      <c r="AW401" s="13" t="s">
        <v>32</v>
      </c>
      <c r="AX401" s="13" t="s">
        <v>76</v>
      </c>
      <c r="AY401" s="159" t="s">
        <v>133</v>
      </c>
    </row>
    <row r="402" spans="1:65" s="13" customFormat="1">
      <c r="B402" s="157"/>
      <c r="D402" s="158" t="s">
        <v>143</v>
      </c>
      <c r="E402" s="159" t="s">
        <v>1</v>
      </c>
      <c r="F402" s="160" t="s">
        <v>529</v>
      </c>
      <c r="H402" s="161">
        <v>25.236000000000001</v>
      </c>
      <c r="I402" s="162"/>
      <c r="L402" s="157"/>
      <c r="M402" s="163"/>
      <c r="N402" s="164"/>
      <c r="O402" s="164"/>
      <c r="P402" s="164"/>
      <c r="Q402" s="164"/>
      <c r="R402" s="164"/>
      <c r="S402" s="164"/>
      <c r="T402" s="165"/>
      <c r="AT402" s="159" t="s">
        <v>143</v>
      </c>
      <c r="AU402" s="159" t="s">
        <v>86</v>
      </c>
      <c r="AV402" s="13" t="s">
        <v>86</v>
      </c>
      <c r="AW402" s="13" t="s">
        <v>32</v>
      </c>
      <c r="AX402" s="13" t="s">
        <v>76</v>
      </c>
      <c r="AY402" s="159" t="s">
        <v>133</v>
      </c>
    </row>
    <row r="403" spans="1:65" s="13" customFormat="1">
      <c r="B403" s="157"/>
      <c r="D403" s="158" t="s">
        <v>143</v>
      </c>
      <c r="E403" s="159" t="s">
        <v>1</v>
      </c>
      <c r="F403" s="160" t="s">
        <v>530</v>
      </c>
      <c r="H403" s="161">
        <v>22.175999999999998</v>
      </c>
      <c r="I403" s="162"/>
      <c r="L403" s="157"/>
      <c r="M403" s="163"/>
      <c r="N403" s="164"/>
      <c r="O403" s="164"/>
      <c r="P403" s="164"/>
      <c r="Q403" s="164"/>
      <c r="R403" s="164"/>
      <c r="S403" s="164"/>
      <c r="T403" s="165"/>
      <c r="AT403" s="159" t="s">
        <v>143</v>
      </c>
      <c r="AU403" s="159" t="s">
        <v>86</v>
      </c>
      <c r="AV403" s="13" t="s">
        <v>86</v>
      </c>
      <c r="AW403" s="13" t="s">
        <v>32</v>
      </c>
      <c r="AX403" s="13" t="s">
        <v>76</v>
      </c>
      <c r="AY403" s="159" t="s">
        <v>133</v>
      </c>
    </row>
    <row r="404" spans="1:65" s="13" customFormat="1">
      <c r="B404" s="157"/>
      <c r="D404" s="158" t="s">
        <v>143</v>
      </c>
      <c r="E404" s="159" t="s">
        <v>1</v>
      </c>
      <c r="F404" s="160" t="s">
        <v>531</v>
      </c>
      <c r="H404" s="161">
        <v>14.112</v>
      </c>
      <c r="I404" s="162"/>
      <c r="L404" s="157"/>
      <c r="M404" s="163"/>
      <c r="N404" s="164"/>
      <c r="O404" s="164"/>
      <c r="P404" s="164"/>
      <c r="Q404" s="164"/>
      <c r="R404" s="164"/>
      <c r="S404" s="164"/>
      <c r="T404" s="165"/>
      <c r="AT404" s="159" t="s">
        <v>143</v>
      </c>
      <c r="AU404" s="159" t="s">
        <v>86</v>
      </c>
      <c r="AV404" s="13" t="s">
        <v>86</v>
      </c>
      <c r="AW404" s="13" t="s">
        <v>32</v>
      </c>
      <c r="AX404" s="13" t="s">
        <v>76</v>
      </c>
      <c r="AY404" s="159" t="s">
        <v>133</v>
      </c>
    </row>
    <row r="405" spans="1:65" s="13" customFormat="1">
      <c r="B405" s="157"/>
      <c r="D405" s="158" t="s">
        <v>143</v>
      </c>
      <c r="E405" s="159" t="s">
        <v>1</v>
      </c>
      <c r="F405" s="160" t="s">
        <v>529</v>
      </c>
      <c r="H405" s="161">
        <v>25.236000000000001</v>
      </c>
      <c r="I405" s="162"/>
      <c r="L405" s="157"/>
      <c r="M405" s="163"/>
      <c r="N405" s="164"/>
      <c r="O405" s="164"/>
      <c r="P405" s="164"/>
      <c r="Q405" s="164"/>
      <c r="R405" s="164"/>
      <c r="S405" s="164"/>
      <c r="T405" s="165"/>
      <c r="AT405" s="159" t="s">
        <v>143</v>
      </c>
      <c r="AU405" s="159" t="s">
        <v>86</v>
      </c>
      <c r="AV405" s="13" t="s">
        <v>86</v>
      </c>
      <c r="AW405" s="13" t="s">
        <v>32</v>
      </c>
      <c r="AX405" s="13" t="s">
        <v>76</v>
      </c>
      <c r="AY405" s="159" t="s">
        <v>133</v>
      </c>
    </row>
    <row r="406" spans="1:65" s="13" customFormat="1">
      <c r="B406" s="157"/>
      <c r="D406" s="158" t="s">
        <v>143</v>
      </c>
      <c r="E406" s="159" t="s">
        <v>1</v>
      </c>
      <c r="F406" s="160" t="s">
        <v>532</v>
      </c>
      <c r="H406" s="161">
        <v>24.36</v>
      </c>
      <c r="I406" s="162"/>
      <c r="L406" s="157"/>
      <c r="M406" s="163"/>
      <c r="N406" s="164"/>
      <c r="O406" s="164"/>
      <c r="P406" s="164"/>
      <c r="Q406" s="164"/>
      <c r="R406" s="164"/>
      <c r="S406" s="164"/>
      <c r="T406" s="165"/>
      <c r="AT406" s="159" t="s">
        <v>143</v>
      </c>
      <c r="AU406" s="159" t="s">
        <v>86</v>
      </c>
      <c r="AV406" s="13" t="s">
        <v>86</v>
      </c>
      <c r="AW406" s="13" t="s">
        <v>32</v>
      </c>
      <c r="AX406" s="13" t="s">
        <v>76</v>
      </c>
      <c r="AY406" s="159" t="s">
        <v>133</v>
      </c>
    </row>
    <row r="407" spans="1:65" s="13" customFormat="1">
      <c r="B407" s="157"/>
      <c r="D407" s="158" t="s">
        <v>143</v>
      </c>
      <c r="E407" s="159" t="s">
        <v>1</v>
      </c>
      <c r="F407" s="160" t="s">
        <v>533</v>
      </c>
      <c r="H407" s="161">
        <v>62.207999999999998</v>
      </c>
      <c r="I407" s="162"/>
      <c r="L407" s="157"/>
      <c r="M407" s="163"/>
      <c r="N407" s="164"/>
      <c r="O407" s="164"/>
      <c r="P407" s="164"/>
      <c r="Q407" s="164"/>
      <c r="R407" s="164"/>
      <c r="S407" s="164"/>
      <c r="T407" s="165"/>
      <c r="AT407" s="159" t="s">
        <v>143</v>
      </c>
      <c r="AU407" s="159" t="s">
        <v>86</v>
      </c>
      <c r="AV407" s="13" t="s">
        <v>86</v>
      </c>
      <c r="AW407" s="13" t="s">
        <v>32</v>
      </c>
      <c r="AX407" s="13" t="s">
        <v>76</v>
      </c>
      <c r="AY407" s="159" t="s">
        <v>133</v>
      </c>
    </row>
    <row r="408" spans="1:65" s="13" customFormat="1">
      <c r="B408" s="157"/>
      <c r="D408" s="158" t="s">
        <v>143</v>
      </c>
      <c r="E408" s="159" t="s">
        <v>1</v>
      </c>
      <c r="F408" s="160" t="s">
        <v>534</v>
      </c>
      <c r="H408" s="161">
        <v>34.200000000000003</v>
      </c>
      <c r="I408" s="162"/>
      <c r="L408" s="157"/>
      <c r="M408" s="163"/>
      <c r="N408" s="164"/>
      <c r="O408" s="164"/>
      <c r="P408" s="164"/>
      <c r="Q408" s="164"/>
      <c r="R408" s="164"/>
      <c r="S408" s="164"/>
      <c r="T408" s="165"/>
      <c r="AT408" s="159" t="s">
        <v>143</v>
      </c>
      <c r="AU408" s="159" t="s">
        <v>86</v>
      </c>
      <c r="AV408" s="13" t="s">
        <v>86</v>
      </c>
      <c r="AW408" s="13" t="s">
        <v>32</v>
      </c>
      <c r="AX408" s="13" t="s">
        <v>76</v>
      </c>
      <c r="AY408" s="159" t="s">
        <v>133</v>
      </c>
    </row>
    <row r="409" spans="1:65" s="13" customFormat="1">
      <c r="B409" s="157"/>
      <c r="D409" s="158" t="s">
        <v>143</v>
      </c>
      <c r="E409" s="159" t="s">
        <v>1</v>
      </c>
      <c r="F409" s="160" t="s">
        <v>535</v>
      </c>
      <c r="H409" s="161">
        <v>54.72</v>
      </c>
      <c r="I409" s="162"/>
      <c r="L409" s="157"/>
      <c r="M409" s="163"/>
      <c r="N409" s="164"/>
      <c r="O409" s="164"/>
      <c r="P409" s="164"/>
      <c r="Q409" s="164"/>
      <c r="R409" s="164"/>
      <c r="S409" s="164"/>
      <c r="T409" s="165"/>
      <c r="AT409" s="159" t="s">
        <v>143</v>
      </c>
      <c r="AU409" s="159" t="s">
        <v>86</v>
      </c>
      <c r="AV409" s="13" t="s">
        <v>86</v>
      </c>
      <c r="AW409" s="13" t="s">
        <v>32</v>
      </c>
      <c r="AX409" s="13" t="s">
        <v>76</v>
      </c>
      <c r="AY409" s="159" t="s">
        <v>133</v>
      </c>
    </row>
    <row r="410" spans="1:65" s="14" customFormat="1">
      <c r="B410" s="166"/>
      <c r="D410" s="158" t="s">
        <v>143</v>
      </c>
      <c r="E410" s="167" t="s">
        <v>1</v>
      </c>
      <c r="F410" s="168" t="s">
        <v>145</v>
      </c>
      <c r="H410" s="169">
        <v>472.14</v>
      </c>
      <c r="I410" s="170"/>
      <c r="L410" s="166"/>
      <c r="M410" s="171"/>
      <c r="N410" s="172"/>
      <c r="O410" s="172"/>
      <c r="P410" s="172"/>
      <c r="Q410" s="172"/>
      <c r="R410" s="172"/>
      <c r="S410" s="172"/>
      <c r="T410" s="173"/>
      <c r="AT410" s="167" t="s">
        <v>143</v>
      </c>
      <c r="AU410" s="167" t="s">
        <v>86</v>
      </c>
      <c r="AV410" s="14" t="s">
        <v>141</v>
      </c>
      <c r="AW410" s="14" t="s">
        <v>32</v>
      </c>
      <c r="AX410" s="14" t="s">
        <v>84</v>
      </c>
      <c r="AY410" s="167" t="s">
        <v>133</v>
      </c>
    </row>
    <row r="411" spans="1:65" s="2" customFormat="1" ht="14.4" customHeight="1">
      <c r="A411" s="32"/>
      <c r="B411" s="143"/>
      <c r="C411" s="144" t="s">
        <v>157</v>
      </c>
      <c r="D411" s="144" t="s">
        <v>136</v>
      </c>
      <c r="E411" s="145" t="s">
        <v>540</v>
      </c>
      <c r="F411" s="146" t="s">
        <v>541</v>
      </c>
      <c r="G411" s="147" t="s">
        <v>151</v>
      </c>
      <c r="H411" s="148">
        <v>10</v>
      </c>
      <c r="I411" s="149"/>
      <c r="J411" s="150">
        <f>ROUND(I411*H411,2)</f>
        <v>0</v>
      </c>
      <c r="K411" s="146" t="s">
        <v>140</v>
      </c>
      <c r="L411" s="33"/>
      <c r="M411" s="151" t="s">
        <v>1</v>
      </c>
      <c r="N411" s="152" t="s">
        <v>41</v>
      </c>
      <c r="O411" s="58"/>
      <c r="P411" s="153">
        <f>O411*H411</f>
        <v>0</v>
      </c>
      <c r="Q411" s="153">
        <v>6.9999999999999994E-5</v>
      </c>
      <c r="R411" s="153">
        <f>Q411*H411</f>
        <v>6.9999999999999988E-4</v>
      </c>
      <c r="S411" s="153">
        <v>0</v>
      </c>
      <c r="T411" s="154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55" t="s">
        <v>212</v>
      </c>
      <c r="AT411" s="155" t="s">
        <v>136</v>
      </c>
      <c r="AU411" s="155" t="s">
        <v>86</v>
      </c>
      <c r="AY411" s="17" t="s">
        <v>133</v>
      </c>
      <c r="BE411" s="156">
        <f>IF(N411="základní",J411,0)</f>
        <v>0</v>
      </c>
      <c r="BF411" s="156">
        <f>IF(N411="snížená",J411,0)</f>
        <v>0</v>
      </c>
      <c r="BG411" s="156">
        <f>IF(N411="zákl. přenesená",J411,0)</f>
        <v>0</v>
      </c>
      <c r="BH411" s="156">
        <f>IF(N411="sníž. přenesená",J411,0)</f>
        <v>0</v>
      </c>
      <c r="BI411" s="156">
        <f>IF(N411="nulová",J411,0)</f>
        <v>0</v>
      </c>
      <c r="BJ411" s="17" t="s">
        <v>84</v>
      </c>
      <c r="BK411" s="156">
        <f>ROUND(I411*H411,2)</f>
        <v>0</v>
      </c>
      <c r="BL411" s="17" t="s">
        <v>212</v>
      </c>
      <c r="BM411" s="155" t="s">
        <v>542</v>
      </c>
    </row>
    <row r="412" spans="1:65" s="13" customFormat="1">
      <c r="B412" s="157"/>
      <c r="D412" s="158" t="s">
        <v>143</v>
      </c>
      <c r="E412" s="159" t="s">
        <v>1</v>
      </c>
      <c r="F412" s="160" t="s">
        <v>185</v>
      </c>
      <c r="H412" s="161">
        <v>10</v>
      </c>
      <c r="I412" s="162"/>
      <c r="L412" s="157"/>
      <c r="M412" s="163"/>
      <c r="N412" s="164"/>
      <c r="O412" s="164"/>
      <c r="P412" s="164"/>
      <c r="Q412" s="164"/>
      <c r="R412" s="164"/>
      <c r="S412" s="164"/>
      <c r="T412" s="165"/>
      <c r="AT412" s="159" t="s">
        <v>143</v>
      </c>
      <c r="AU412" s="159" t="s">
        <v>86</v>
      </c>
      <c r="AV412" s="13" t="s">
        <v>86</v>
      </c>
      <c r="AW412" s="13" t="s">
        <v>32</v>
      </c>
      <c r="AX412" s="13" t="s">
        <v>76</v>
      </c>
      <c r="AY412" s="159" t="s">
        <v>133</v>
      </c>
    </row>
    <row r="413" spans="1:65" s="14" customFormat="1">
      <c r="B413" s="166"/>
      <c r="D413" s="158" t="s">
        <v>143</v>
      </c>
      <c r="E413" s="167" t="s">
        <v>1</v>
      </c>
      <c r="F413" s="168" t="s">
        <v>145</v>
      </c>
      <c r="H413" s="169">
        <v>10</v>
      </c>
      <c r="I413" s="170"/>
      <c r="L413" s="166"/>
      <c r="M413" s="171"/>
      <c r="N413" s="172"/>
      <c r="O413" s="172"/>
      <c r="P413" s="172"/>
      <c r="Q413" s="172"/>
      <c r="R413" s="172"/>
      <c r="S413" s="172"/>
      <c r="T413" s="173"/>
      <c r="AT413" s="167" t="s">
        <v>143</v>
      </c>
      <c r="AU413" s="167" t="s">
        <v>86</v>
      </c>
      <c r="AV413" s="14" t="s">
        <v>141</v>
      </c>
      <c r="AW413" s="14" t="s">
        <v>32</v>
      </c>
      <c r="AX413" s="14" t="s">
        <v>84</v>
      </c>
      <c r="AY413" s="167" t="s">
        <v>133</v>
      </c>
    </row>
    <row r="414" spans="1:65" s="2" customFormat="1" ht="14.4" customHeight="1">
      <c r="A414" s="32"/>
      <c r="B414" s="143"/>
      <c r="C414" s="144" t="s">
        <v>543</v>
      </c>
      <c r="D414" s="144" t="s">
        <v>136</v>
      </c>
      <c r="E414" s="145" t="s">
        <v>544</v>
      </c>
      <c r="F414" s="146" t="s">
        <v>545</v>
      </c>
      <c r="G414" s="147" t="s">
        <v>151</v>
      </c>
      <c r="H414" s="148">
        <v>10</v>
      </c>
      <c r="I414" s="149"/>
      <c r="J414" s="150">
        <f>ROUND(I414*H414,2)</f>
        <v>0</v>
      </c>
      <c r="K414" s="146" t="s">
        <v>140</v>
      </c>
      <c r="L414" s="33"/>
      <c r="M414" s="151" t="s">
        <v>1</v>
      </c>
      <c r="N414" s="152" t="s">
        <v>41</v>
      </c>
      <c r="O414" s="58"/>
      <c r="P414" s="153">
        <f>O414*H414</f>
        <v>0</v>
      </c>
      <c r="Q414" s="153">
        <v>6.9999999999999994E-5</v>
      </c>
      <c r="R414" s="153">
        <f>Q414*H414</f>
        <v>6.9999999999999988E-4</v>
      </c>
      <c r="S414" s="153">
        <v>0</v>
      </c>
      <c r="T414" s="154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55" t="s">
        <v>212</v>
      </c>
      <c r="AT414" s="155" t="s">
        <v>136</v>
      </c>
      <c r="AU414" s="155" t="s">
        <v>86</v>
      </c>
      <c r="AY414" s="17" t="s">
        <v>133</v>
      </c>
      <c r="BE414" s="156">
        <f>IF(N414="základní",J414,0)</f>
        <v>0</v>
      </c>
      <c r="BF414" s="156">
        <f>IF(N414="snížená",J414,0)</f>
        <v>0</v>
      </c>
      <c r="BG414" s="156">
        <f>IF(N414="zákl. přenesená",J414,0)</f>
        <v>0</v>
      </c>
      <c r="BH414" s="156">
        <f>IF(N414="sníž. přenesená",J414,0)</f>
        <v>0</v>
      </c>
      <c r="BI414" s="156">
        <f>IF(N414="nulová",J414,0)</f>
        <v>0</v>
      </c>
      <c r="BJ414" s="17" t="s">
        <v>84</v>
      </c>
      <c r="BK414" s="156">
        <f>ROUND(I414*H414,2)</f>
        <v>0</v>
      </c>
      <c r="BL414" s="17" t="s">
        <v>212</v>
      </c>
      <c r="BM414" s="155" t="s">
        <v>546</v>
      </c>
    </row>
    <row r="415" spans="1:65" s="13" customFormat="1">
      <c r="B415" s="157"/>
      <c r="D415" s="158" t="s">
        <v>143</v>
      </c>
      <c r="E415" s="159" t="s">
        <v>1</v>
      </c>
      <c r="F415" s="160" t="s">
        <v>185</v>
      </c>
      <c r="H415" s="161">
        <v>10</v>
      </c>
      <c r="I415" s="162"/>
      <c r="L415" s="157"/>
      <c r="M415" s="163"/>
      <c r="N415" s="164"/>
      <c r="O415" s="164"/>
      <c r="P415" s="164"/>
      <c r="Q415" s="164"/>
      <c r="R415" s="164"/>
      <c r="S415" s="164"/>
      <c r="T415" s="165"/>
      <c r="AT415" s="159" t="s">
        <v>143</v>
      </c>
      <c r="AU415" s="159" t="s">
        <v>86</v>
      </c>
      <c r="AV415" s="13" t="s">
        <v>86</v>
      </c>
      <c r="AW415" s="13" t="s">
        <v>32</v>
      </c>
      <c r="AX415" s="13" t="s">
        <v>76</v>
      </c>
      <c r="AY415" s="159" t="s">
        <v>133</v>
      </c>
    </row>
    <row r="416" spans="1:65" s="14" customFormat="1">
      <c r="B416" s="166"/>
      <c r="D416" s="158" t="s">
        <v>143</v>
      </c>
      <c r="E416" s="167" t="s">
        <v>1</v>
      </c>
      <c r="F416" s="168" t="s">
        <v>145</v>
      </c>
      <c r="H416" s="169">
        <v>10</v>
      </c>
      <c r="I416" s="170"/>
      <c r="L416" s="166"/>
      <c r="M416" s="171"/>
      <c r="N416" s="172"/>
      <c r="O416" s="172"/>
      <c r="P416" s="172"/>
      <c r="Q416" s="172"/>
      <c r="R416" s="172"/>
      <c r="S416" s="172"/>
      <c r="T416" s="173"/>
      <c r="AT416" s="167" t="s">
        <v>143</v>
      </c>
      <c r="AU416" s="167" t="s">
        <v>86</v>
      </c>
      <c r="AV416" s="14" t="s">
        <v>141</v>
      </c>
      <c r="AW416" s="14" t="s">
        <v>32</v>
      </c>
      <c r="AX416" s="14" t="s">
        <v>84</v>
      </c>
      <c r="AY416" s="167" t="s">
        <v>133</v>
      </c>
    </row>
    <row r="417" spans="1:65" s="2" customFormat="1" ht="14.4" customHeight="1">
      <c r="A417" s="32"/>
      <c r="B417" s="143"/>
      <c r="C417" s="144" t="s">
        <v>547</v>
      </c>
      <c r="D417" s="144" t="s">
        <v>136</v>
      </c>
      <c r="E417" s="145" t="s">
        <v>548</v>
      </c>
      <c r="F417" s="146" t="s">
        <v>549</v>
      </c>
      <c r="G417" s="147" t="s">
        <v>151</v>
      </c>
      <c r="H417" s="148">
        <v>10</v>
      </c>
      <c r="I417" s="149"/>
      <c r="J417" s="150">
        <f>ROUND(I417*H417,2)</f>
        <v>0</v>
      </c>
      <c r="K417" s="146" t="s">
        <v>140</v>
      </c>
      <c r="L417" s="33"/>
      <c r="M417" s="151" t="s">
        <v>1</v>
      </c>
      <c r="N417" s="152" t="s">
        <v>41</v>
      </c>
      <c r="O417" s="58"/>
      <c r="P417" s="153">
        <f>O417*H417</f>
        <v>0</v>
      </c>
      <c r="Q417" s="153">
        <v>1.3999999999999999E-4</v>
      </c>
      <c r="R417" s="153">
        <f>Q417*H417</f>
        <v>1.3999999999999998E-3</v>
      </c>
      <c r="S417" s="153">
        <v>0</v>
      </c>
      <c r="T417" s="154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5" t="s">
        <v>212</v>
      </c>
      <c r="AT417" s="155" t="s">
        <v>136</v>
      </c>
      <c r="AU417" s="155" t="s">
        <v>86</v>
      </c>
      <c r="AY417" s="17" t="s">
        <v>133</v>
      </c>
      <c r="BE417" s="156">
        <f>IF(N417="základní",J417,0)</f>
        <v>0</v>
      </c>
      <c r="BF417" s="156">
        <f>IF(N417="snížená",J417,0)</f>
        <v>0</v>
      </c>
      <c r="BG417" s="156">
        <f>IF(N417="zákl. přenesená",J417,0)</f>
        <v>0</v>
      </c>
      <c r="BH417" s="156">
        <f>IF(N417="sníž. přenesená",J417,0)</f>
        <v>0</v>
      </c>
      <c r="BI417" s="156">
        <f>IF(N417="nulová",J417,0)</f>
        <v>0</v>
      </c>
      <c r="BJ417" s="17" t="s">
        <v>84</v>
      </c>
      <c r="BK417" s="156">
        <f>ROUND(I417*H417,2)</f>
        <v>0</v>
      </c>
      <c r="BL417" s="17" t="s">
        <v>212</v>
      </c>
      <c r="BM417" s="155" t="s">
        <v>550</v>
      </c>
    </row>
    <row r="418" spans="1:65" s="13" customFormat="1">
      <c r="B418" s="157"/>
      <c r="D418" s="158" t="s">
        <v>143</v>
      </c>
      <c r="E418" s="159" t="s">
        <v>1</v>
      </c>
      <c r="F418" s="160" t="s">
        <v>185</v>
      </c>
      <c r="H418" s="161">
        <v>10</v>
      </c>
      <c r="I418" s="162"/>
      <c r="L418" s="157"/>
      <c r="M418" s="163"/>
      <c r="N418" s="164"/>
      <c r="O418" s="164"/>
      <c r="P418" s="164"/>
      <c r="Q418" s="164"/>
      <c r="R418" s="164"/>
      <c r="S418" s="164"/>
      <c r="T418" s="165"/>
      <c r="AT418" s="159" t="s">
        <v>143</v>
      </c>
      <c r="AU418" s="159" t="s">
        <v>86</v>
      </c>
      <c r="AV418" s="13" t="s">
        <v>86</v>
      </c>
      <c r="AW418" s="13" t="s">
        <v>32</v>
      </c>
      <c r="AX418" s="13" t="s">
        <v>76</v>
      </c>
      <c r="AY418" s="159" t="s">
        <v>133</v>
      </c>
    </row>
    <row r="419" spans="1:65" s="14" customFormat="1">
      <c r="B419" s="166"/>
      <c r="D419" s="158" t="s">
        <v>143</v>
      </c>
      <c r="E419" s="167" t="s">
        <v>1</v>
      </c>
      <c r="F419" s="168" t="s">
        <v>145</v>
      </c>
      <c r="H419" s="169">
        <v>10</v>
      </c>
      <c r="I419" s="170"/>
      <c r="L419" s="166"/>
      <c r="M419" s="171"/>
      <c r="N419" s="172"/>
      <c r="O419" s="172"/>
      <c r="P419" s="172"/>
      <c r="Q419" s="172"/>
      <c r="R419" s="172"/>
      <c r="S419" s="172"/>
      <c r="T419" s="173"/>
      <c r="AT419" s="167" t="s">
        <v>143</v>
      </c>
      <c r="AU419" s="167" t="s">
        <v>86</v>
      </c>
      <c r="AV419" s="14" t="s">
        <v>141</v>
      </c>
      <c r="AW419" s="14" t="s">
        <v>32</v>
      </c>
      <c r="AX419" s="14" t="s">
        <v>84</v>
      </c>
      <c r="AY419" s="167" t="s">
        <v>133</v>
      </c>
    </row>
    <row r="420" spans="1:65" s="2" customFormat="1" ht="14.4" customHeight="1">
      <c r="A420" s="32"/>
      <c r="B420" s="143"/>
      <c r="C420" s="144" t="s">
        <v>551</v>
      </c>
      <c r="D420" s="144" t="s">
        <v>136</v>
      </c>
      <c r="E420" s="145" t="s">
        <v>552</v>
      </c>
      <c r="F420" s="146" t="s">
        <v>553</v>
      </c>
      <c r="G420" s="147" t="s">
        <v>151</v>
      </c>
      <c r="H420" s="148">
        <v>10</v>
      </c>
      <c r="I420" s="149"/>
      <c r="J420" s="150">
        <f>ROUND(I420*H420,2)</f>
        <v>0</v>
      </c>
      <c r="K420" s="146" t="s">
        <v>140</v>
      </c>
      <c r="L420" s="33"/>
      <c r="M420" s="151" t="s">
        <v>1</v>
      </c>
      <c r="N420" s="152" t="s">
        <v>41</v>
      </c>
      <c r="O420" s="58"/>
      <c r="P420" s="153">
        <f>O420*H420</f>
        <v>0</v>
      </c>
      <c r="Q420" s="153">
        <v>1.2E-4</v>
      </c>
      <c r="R420" s="153">
        <f>Q420*H420</f>
        <v>1.2000000000000001E-3</v>
      </c>
      <c r="S420" s="153">
        <v>0</v>
      </c>
      <c r="T420" s="154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55" t="s">
        <v>212</v>
      </c>
      <c r="AT420" s="155" t="s">
        <v>136</v>
      </c>
      <c r="AU420" s="155" t="s">
        <v>86</v>
      </c>
      <c r="AY420" s="17" t="s">
        <v>133</v>
      </c>
      <c r="BE420" s="156">
        <f>IF(N420="základní",J420,0)</f>
        <v>0</v>
      </c>
      <c r="BF420" s="156">
        <f>IF(N420="snížená",J420,0)</f>
        <v>0</v>
      </c>
      <c r="BG420" s="156">
        <f>IF(N420="zákl. přenesená",J420,0)</f>
        <v>0</v>
      </c>
      <c r="BH420" s="156">
        <f>IF(N420="sníž. přenesená",J420,0)</f>
        <v>0</v>
      </c>
      <c r="BI420" s="156">
        <f>IF(N420="nulová",J420,0)</f>
        <v>0</v>
      </c>
      <c r="BJ420" s="17" t="s">
        <v>84</v>
      </c>
      <c r="BK420" s="156">
        <f>ROUND(I420*H420,2)</f>
        <v>0</v>
      </c>
      <c r="BL420" s="17" t="s">
        <v>212</v>
      </c>
      <c r="BM420" s="155" t="s">
        <v>554</v>
      </c>
    </row>
    <row r="421" spans="1:65" s="13" customFormat="1">
      <c r="B421" s="157"/>
      <c r="D421" s="158" t="s">
        <v>143</v>
      </c>
      <c r="E421" s="159" t="s">
        <v>1</v>
      </c>
      <c r="F421" s="160" t="s">
        <v>185</v>
      </c>
      <c r="H421" s="161">
        <v>10</v>
      </c>
      <c r="I421" s="162"/>
      <c r="L421" s="157"/>
      <c r="M421" s="163"/>
      <c r="N421" s="164"/>
      <c r="O421" s="164"/>
      <c r="P421" s="164"/>
      <c r="Q421" s="164"/>
      <c r="R421" s="164"/>
      <c r="S421" s="164"/>
      <c r="T421" s="165"/>
      <c r="AT421" s="159" t="s">
        <v>143</v>
      </c>
      <c r="AU421" s="159" t="s">
        <v>86</v>
      </c>
      <c r="AV421" s="13" t="s">
        <v>86</v>
      </c>
      <c r="AW421" s="13" t="s">
        <v>32</v>
      </c>
      <c r="AX421" s="13" t="s">
        <v>76</v>
      </c>
      <c r="AY421" s="159" t="s">
        <v>133</v>
      </c>
    </row>
    <row r="422" spans="1:65" s="14" customFormat="1">
      <c r="B422" s="166"/>
      <c r="D422" s="158" t="s">
        <v>143</v>
      </c>
      <c r="E422" s="167" t="s">
        <v>1</v>
      </c>
      <c r="F422" s="168" t="s">
        <v>145</v>
      </c>
      <c r="H422" s="169">
        <v>10</v>
      </c>
      <c r="I422" s="170"/>
      <c r="L422" s="166"/>
      <c r="M422" s="171"/>
      <c r="N422" s="172"/>
      <c r="O422" s="172"/>
      <c r="P422" s="172"/>
      <c r="Q422" s="172"/>
      <c r="R422" s="172"/>
      <c r="S422" s="172"/>
      <c r="T422" s="173"/>
      <c r="AT422" s="167" t="s">
        <v>143</v>
      </c>
      <c r="AU422" s="167" t="s">
        <v>86</v>
      </c>
      <c r="AV422" s="14" t="s">
        <v>141</v>
      </c>
      <c r="AW422" s="14" t="s">
        <v>32</v>
      </c>
      <c r="AX422" s="14" t="s">
        <v>84</v>
      </c>
      <c r="AY422" s="167" t="s">
        <v>133</v>
      </c>
    </row>
    <row r="423" spans="1:65" s="2" customFormat="1" ht="14.4" customHeight="1">
      <c r="A423" s="32"/>
      <c r="B423" s="143"/>
      <c r="C423" s="144" t="s">
        <v>555</v>
      </c>
      <c r="D423" s="144" t="s">
        <v>136</v>
      </c>
      <c r="E423" s="145" t="s">
        <v>556</v>
      </c>
      <c r="F423" s="146" t="s">
        <v>557</v>
      </c>
      <c r="G423" s="147" t="s">
        <v>151</v>
      </c>
      <c r="H423" s="148">
        <v>82</v>
      </c>
      <c r="I423" s="149"/>
      <c r="J423" s="150">
        <f>ROUND(I423*H423,2)</f>
        <v>0</v>
      </c>
      <c r="K423" s="146" t="s">
        <v>140</v>
      </c>
      <c r="L423" s="33"/>
      <c r="M423" s="151" t="s">
        <v>1</v>
      </c>
      <c r="N423" s="152" t="s">
        <v>41</v>
      </c>
      <c r="O423" s="58"/>
      <c r="P423" s="153">
        <f>O423*H423</f>
        <v>0</v>
      </c>
      <c r="Q423" s="153">
        <v>0</v>
      </c>
      <c r="R423" s="153">
        <f>Q423*H423</f>
        <v>0</v>
      </c>
      <c r="S423" s="153">
        <v>0</v>
      </c>
      <c r="T423" s="154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55" t="s">
        <v>212</v>
      </c>
      <c r="AT423" s="155" t="s">
        <v>136</v>
      </c>
      <c r="AU423" s="155" t="s">
        <v>86</v>
      </c>
      <c r="AY423" s="17" t="s">
        <v>133</v>
      </c>
      <c r="BE423" s="156">
        <f>IF(N423="základní",J423,0)</f>
        <v>0</v>
      </c>
      <c r="BF423" s="156">
        <f>IF(N423="snížená",J423,0)</f>
        <v>0</v>
      </c>
      <c r="BG423" s="156">
        <f>IF(N423="zákl. přenesená",J423,0)</f>
        <v>0</v>
      </c>
      <c r="BH423" s="156">
        <f>IF(N423="sníž. přenesená",J423,0)</f>
        <v>0</v>
      </c>
      <c r="BI423" s="156">
        <f>IF(N423="nulová",J423,0)</f>
        <v>0</v>
      </c>
      <c r="BJ423" s="17" t="s">
        <v>84</v>
      </c>
      <c r="BK423" s="156">
        <f>ROUND(I423*H423,2)</f>
        <v>0</v>
      </c>
      <c r="BL423" s="17" t="s">
        <v>212</v>
      </c>
      <c r="BM423" s="155" t="s">
        <v>558</v>
      </c>
    </row>
    <row r="424" spans="1:65" s="13" customFormat="1">
      <c r="B424" s="157"/>
      <c r="D424" s="158" t="s">
        <v>143</v>
      </c>
      <c r="E424" s="159" t="s">
        <v>1</v>
      </c>
      <c r="F424" s="160" t="s">
        <v>157</v>
      </c>
      <c r="H424" s="161">
        <v>82</v>
      </c>
      <c r="I424" s="162"/>
      <c r="L424" s="157"/>
      <c r="M424" s="163"/>
      <c r="N424" s="164"/>
      <c r="O424" s="164"/>
      <c r="P424" s="164"/>
      <c r="Q424" s="164"/>
      <c r="R424" s="164"/>
      <c r="S424" s="164"/>
      <c r="T424" s="165"/>
      <c r="AT424" s="159" t="s">
        <v>143</v>
      </c>
      <c r="AU424" s="159" t="s">
        <v>86</v>
      </c>
      <c r="AV424" s="13" t="s">
        <v>86</v>
      </c>
      <c r="AW424" s="13" t="s">
        <v>32</v>
      </c>
      <c r="AX424" s="13" t="s">
        <v>76</v>
      </c>
      <c r="AY424" s="159" t="s">
        <v>133</v>
      </c>
    </row>
    <row r="425" spans="1:65" s="14" customFormat="1">
      <c r="B425" s="166"/>
      <c r="D425" s="158" t="s">
        <v>143</v>
      </c>
      <c r="E425" s="167" t="s">
        <v>1</v>
      </c>
      <c r="F425" s="168" t="s">
        <v>145</v>
      </c>
      <c r="H425" s="169">
        <v>82</v>
      </c>
      <c r="I425" s="170"/>
      <c r="L425" s="166"/>
      <c r="M425" s="171"/>
      <c r="N425" s="172"/>
      <c r="O425" s="172"/>
      <c r="P425" s="172"/>
      <c r="Q425" s="172"/>
      <c r="R425" s="172"/>
      <c r="S425" s="172"/>
      <c r="T425" s="173"/>
      <c r="AT425" s="167" t="s">
        <v>143</v>
      </c>
      <c r="AU425" s="167" t="s">
        <v>86</v>
      </c>
      <c r="AV425" s="14" t="s">
        <v>141</v>
      </c>
      <c r="AW425" s="14" t="s">
        <v>32</v>
      </c>
      <c r="AX425" s="14" t="s">
        <v>84</v>
      </c>
      <c r="AY425" s="167" t="s">
        <v>133</v>
      </c>
    </row>
    <row r="426" spans="1:65" s="12" customFormat="1" ht="25.95" customHeight="1">
      <c r="B426" s="130"/>
      <c r="D426" s="131" t="s">
        <v>75</v>
      </c>
      <c r="E426" s="132" t="s">
        <v>158</v>
      </c>
      <c r="F426" s="132" t="s">
        <v>559</v>
      </c>
      <c r="I426" s="133"/>
      <c r="J426" s="134">
        <f>BK426</f>
        <v>0</v>
      </c>
      <c r="L426" s="130"/>
      <c r="M426" s="135"/>
      <c r="N426" s="136"/>
      <c r="O426" s="136"/>
      <c r="P426" s="137">
        <f>P427+P440</f>
        <v>0</v>
      </c>
      <c r="Q426" s="136"/>
      <c r="R426" s="137">
        <f>R427+R440</f>
        <v>0</v>
      </c>
      <c r="S426" s="136"/>
      <c r="T426" s="138">
        <f>T427+T440</f>
        <v>0</v>
      </c>
      <c r="AR426" s="131" t="s">
        <v>134</v>
      </c>
      <c r="AT426" s="139" t="s">
        <v>75</v>
      </c>
      <c r="AU426" s="139" t="s">
        <v>76</v>
      </c>
      <c r="AY426" s="131" t="s">
        <v>133</v>
      </c>
      <c r="BK426" s="140">
        <f>BK427+BK440</f>
        <v>0</v>
      </c>
    </row>
    <row r="427" spans="1:65" s="12" customFormat="1" ht="22.8" customHeight="1">
      <c r="B427" s="130"/>
      <c r="D427" s="131" t="s">
        <v>75</v>
      </c>
      <c r="E427" s="141" t="s">
        <v>560</v>
      </c>
      <c r="F427" s="141" t="s">
        <v>561</v>
      </c>
      <c r="I427" s="133"/>
      <c r="J427" s="142">
        <f>BK427</f>
        <v>0</v>
      </c>
      <c r="L427" s="130"/>
      <c r="M427" s="135"/>
      <c r="N427" s="136"/>
      <c r="O427" s="136"/>
      <c r="P427" s="137">
        <f>SUM(P428:P439)</f>
        <v>0</v>
      </c>
      <c r="Q427" s="136"/>
      <c r="R427" s="137">
        <f>SUM(R428:R439)</f>
        <v>0</v>
      </c>
      <c r="S427" s="136"/>
      <c r="T427" s="138">
        <f>SUM(T428:T439)</f>
        <v>0</v>
      </c>
      <c r="AR427" s="131" t="s">
        <v>134</v>
      </c>
      <c r="AT427" s="139" t="s">
        <v>75</v>
      </c>
      <c r="AU427" s="139" t="s">
        <v>84</v>
      </c>
      <c r="AY427" s="131" t="s">
        <v>133</v>
      </c>
      <c r="BK427" s="140">
        <f>SUM(BK428:BK439)</f>
        <v>0</v>
      </c>
    </row>
    <row r="428" spans="1:65" s="2" customFormat="1" ht="14.4" customHeight="1">
      <c r="A428" s="32"/>
      <c r="B428" s="143"/>
      <c r="C428" s="144" t="s">
        <v>562</v>
      </c>
      <c r="D428" s="144" t="s">
        <v>136</v>
      </c>
      <c r="E428" s="145" t="s">
        <v>563</v>
      </c>
      <c r="F428" s="146" t="s">
        <v>564</v>
      </c>
      <c r="G428" s="147" t="s">
        <v>200</v>
      </c>
      <c r="H428" s="148">
        <v>150</v>
      </c>
      <c r="I428" s="149"/>
      <c r="J428" s="150">
        <f>ROUND(I428*H428,2)</f>
        <v>0</v>
      </c>
      <c r="K428" s="146" t="s">
        <v>140</v>
      </c>
      <c r="L428" s="33"/>
      <c r="M428" s="151" t="s">
        <v>1</v>
      </c>
      <c r="N428" s="152" t="s">
        <v>41</v>
      </c>
      <c r="O428" s="58"/>
      <c r="P428" s="153">
        <f>O428*H428</f>
        <v>0</v>
      </c>
      <c r="Q428" s="153">
        <v>0</v>
      </c>
      <c r="R428" s="153">
        <f>Q428*H428</f>
        <v>0</v>
      </c>
      <c r="S428" s="153">
        <v>0</v>
      </c>
      <c r="T428" s="154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55" t="s">
        <v>447</v>
      </c>
      <c r="AT428" s="155" t="s">
        <v>136</v>
      </c>
      <c r="AU428" s="155" t="s">
        <v>86</v>
      </c>
      <c r="AY428" s="17" t="s">
        <v>133</v>
      </c>
      <c r="BE428" s="156">
        <f>IF(N428="základní",J428,0)</f>
        <v>0</v>
      </c>
      <c r="BF428" s="156">
        <f>IF(N428="snížená",J428,0)</f>
        <v>0</v>
      </c>
      <c r="BG428" s="156">
        <f>IF(N428="zákl. přenesená",J428,0)</f>
        <v>0</v>
      </c>
      <c r="BH428" s="156">
        <f>IF(N428="sníž. přenesená",J428,0)</f>
        <v>0</v>
      </c>
      <c r="BI428" s="156">
        <f>IF(N428="nulová",J428,0)</f>
        <v>0</v>
      </c>
      <c r="BJ428" s="17" t="s">
        <v>84</v>
      </c>
      <c r="BK428" s="156">
        <f>ROUND(I428*H428,2)</f>
        <v>0</v>
      </c>
      <c r="BL428" s="17" t="s">
        <v>447</v>
      </c>
      <c r="BM428" s="155" t="s">
        <v>565</v>
      </c>
    </row>
    <row r="429" spans="1:65" s="13" customFormat="1">
      <c r="B429" s="157"/>
      <c r="D429" s="158" t="s">
        <v>143</v>
      </c>
      <c r="E429" s="159" t="s">
        <v>1</v>
      </c>
      <c r="F429" s="160" t="s">
        <v>153</v>
      </c>
      <c r="H429" s="161">
        <v>150</v>
      </c>
      <c r="I429" s="162"/>
      <c r="L429" s="157"/>
      <c r="M429" s="163"/>
      <c r="N429" s="164"/>
      <c r="O429" s="164"/>
      <c r="P429" s="164"/>
      <c r="Q429" s="164"/>
      <c r="R429" s="164"/>
      <c r="S429" s="164"/>
      <c r="T429" s="165"/>
      <c r="AT429" s="159" t="s">
        <v>143</v>
      </c>
      <c r="AU429" s="159" t="s">
        <v>86</v>
      </c>
      <c r="AV429" s="13" t="s">
        <v>86</v>
      </c>
      <c r="AW429" s="13" t="s">
        <v>32</v>
      </c>
      <c r="AX429" s="13" t="s">
        <v>76</v>
      </c>
      <c r="AY429" s="159" t="s">
        <v>133</v>
      </c>
    </row>
    <row r="430" spans="1:65" s="14" customFormat="1">
      <c r="B430" s="166"/>
      <c r="D430" s="158" t="s">
        <v>143</v>
      </c>
      <c r="E430" s="167" t="s">
        <v>1</v>
      </c>
      <c r="F430" s="168" t="s">
        <v>145</v>
      </c>
      <c r="H430" s="169">
        <v>150</v>
      </c>
      <c r="I430" s="170"/>
      <c r="L430" s="166"/>
      <c r="M430" s="171"/>
      <c r="N430" s="172"/>
      <c r="O430" s="172"/>
      <c r="P430" s="172"/>
      <c r="Q430" s="172"/>
      <c r="R430" s="172"/>
      <c r="S430" s="172"/>
      <c r="T430" s="173"/>
      <c r="AT430" s="167" t="s">
        <v>143</v>
      </c>
      <c r="AU430" s="167" t="s">
        <v>86</v>
      </c>
      <c r="AV430" s="14" t="s">
        <v>141</v>
      </c>
      <c r="AW430" s="14" t="s">
        <v>32</v>
      </c>
      <c r="AX430" s="14" t="s">
        <v>84</v>
      </c>
      <c r="AY430" s="167" t="s">
        <v>133</v>
      </c>
    </row>
    <row r="431" spans="1:65" s="2" customFormat="1" ht="14.4" customHeight="1">
      <c r="A431" s="32"/>
      <c r="B431" s="143"/>
      <c r="C431" s="144" t="s">
        <v>566</v>
      </c>
      <c r="D431" s="144" t="s">
        <v>136</v>
      </c>
      <c r="E431" s="145" t="s">
        <v>567</v>
      </c>
      <c r="F431" s="146" t="s">
        <v>568</v>
      </c>
      <c r="G431" s="147" t="s">
        <v>242</v>
      </c>
      <c r="H431" s="148">
        <v>50</v>
      </c>
      <c r="I431" s="149"/>
      <c r="J431" s="150">
        <f>ROUND(I431*H431,2)</f>
        <v>0</v>
      </c>
      <c r="K431" s="146" t="s">
        <v>140</v>
      </c>
      <c r="L431" s="33"/>
      <c r="M431" s="151" t="s">
        <v>1</v>
      </c>
      <c r="N431" s="152" t="s">
        <v>41</v>
      </c>
      <c r="O431" s="58"/>
      <c r="P431" s="153">
        <f>O431*H431</f>
        <v>0</v>
      </c>
      <c r="Q431" s="153">
        <v>0</v>
      </c>
      <c r="R431" s="153">
        <f>Q431*H431</f>
        <v>0</v>
      </c>
      <c r="S431" s="153">
        <v>0</v>
      </c>
      <c r="T431" s="154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55" t="s">
        <v>447</v>
      </c>
      <c r="AT431" s="155" t="s">
        <v>136</v>
      </c>
      <c r="AU431" s="155" t="s">
        <v>86</v>
      </c>
      <c r="AY431" s="17" t="s">
        <v>133</v>
      </c>
      <c r="BE431" s="156">
        <f>IF(N431="základní",J431,0)</f>
        <v>0</v>
      </c>
      <c r="BF431" s="156">
        <f>IF(N431="snížená",J431,0)</f>
        <v>0</v>
      </c>
      <c r="BG431" s="156">
        <f>IF(N431="zákl. přenesená",J431,0)</f>
        <v>0</v>
      </c>
      <c r="BH431" s="156">
        <f>IF(N431="sníž. přenesená",J431,0)</f>
        <v>0</v>
      </c>
      <c r="BI431" s="156">
        <f>IF(N431="nulová",J431,0)</f>
        <v>0</v>
      </c>
      <c r="BJ431" s="17" t="s">
        <v>84</v>
      </c>
      <c r="BK431" s="156">
        <f>ROUND(I431*H431,2)</f>
        <v>0</v>
      </c>
      <c r="BL431" s="17" t="s">
        <v>447</v>
      </c>
      <c r="BM431" s="155" t="s">
        <v>569</v>
      </c>
    </row>
    <row r="432" spans="1:65" s="13" customFormat="1">
      <c r="B432" s="157"/>
      <c r="D432" s="158" t="s">
        <v>143</v>
      </c>
      <c r="E432" s="159" t="s">
        <v>1</v>
      </c>
      <c r="F432" s="160" t="s">
        <v>380</v>
      </c>
      <c r="H432" s="161">
        <v>50</v>
      </c>
      <c r="I432" s="162"/>
      <c r="L432" s="157"/>
      <c r="M432" s="163"/>
      <c r="N432" s="164"/>
      <c r="O432" s="164"/>
      <c r="P432" s="164"/>
      <c r="Q432" s="164"/>
      <c r="R432" s="164"/>
      <c r="S432" s="164"/>
      <c r="T432" s="165"/>
      <c r="AT432" s="159" t="s">
        <v>143</v>
      </c>
      <c r="AU432" s="159" t="s">
        <v>86</v>
      </c>
      <c r="AV432" s="13" t="s">
        <v>86</v>
      </c>
      <c r="AW432" s="13" t="s">
        <v>32</v>
      </c>
      <c r="AX432" s="13" t="s">
        <v>76</v>
      </c>
      <c r="AY432" s="159" t="s">
        <v>133</v>
      </c>
    </row>
    <row r="433" spans="1:65" s="14" customFormat="1">
      <c r="B433" s="166"/>
      <c r="D433" s="158" t="s">
        <v>143</v>
      </c>
      <c r="E433" s="167" t="s">
        <v>1</v>
      </c>
      <c r="F433" s="168" t="s">
        <v>145</v>
      </c>
      <c r="H433" s="169">
        <v>50</v>
      </c>
      <c r="I433" s="170"/>
      <c r="L433" s="166"/>
      <c r="M433" s="171"/>
      <c r="N433" s="172"/>
      <c r="O433" s="172"/>
      <c r="P433" s="172"/>
      <c r="Q433" s="172"/>
      <c r="R433" s="172"/>
      <c r="S433" s="172"/>
      <c r="T433" s="173"/>
      <c r="AT433" s="167" t="s">
        <v>143</v>
      </c>
      <c r="AU433" s="167" t="s">
        <v>86</v>
      </c>
      <c r="AV433" s="14" t="s">
        <v>141</v>
      </c>
      <c r="AW433" s="14" t="s">
        <v>32</v>
      </c>
      <c r="AX433" s="14" t="s">
        <v>84</v>
      </c>
      <c r="AY433" s="167" t="s">
        <v>133</v>
      </c>
    </row>
    <row r="434" spans="1:65" s="2" customFormat="1" ht="14.4" customHeight="1">
      <c r="A434" s="32"/>
      <c r="B434" s="143"/>
      <c r="C434" s="144" t="s">
        <v>570</v>
      </c>
      <c r="D434" s="144" t="s">
        <v>136</v>
      </c>
      <c r="E434" s="145" t="s">
        <v>571</v>
      </c>
      <c r="F434" s="146" t="s">
        <v>572</v>
      </c>
      <c r="G434" s="147" t="s">
        <v>242</v>
      </c>
      <c r="H434" s="148">
        <v>30</v>
      </c>
      <c r="I434" s="149"/>
      <c r="J434" s="150">
        <f>ROUND(I434*H434,2)</f>
        <v>0</v>
      </c>
      <c r="K434" s="146" t="s">
        <v>140</v>
      </c>
      <c r="L434" s="33"/>
      <c r="M434" s="151" t="s">
        <v>1</v>
      </c>
      <c r="N434" s="152" t="s">
        <v>41</v>
      </c>
      <c r="O434" s="58"/>
      <c r="P434" s="153">
        <f>O434*H434</f>
        <v>0</v>
      </c>
      <c r="Q434" s="153">
        <v>0</v>
      </c>
      <c r="R434" s="153">
        <f>Q434*H434</f>
        <v>0</v>
      </c>
      <c r="S434" s="153">
        <v>0</v>
      </c>
      <c r="T434" s="154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5" t="s">
        <v>447</v>
      </c>
      <c r="AT434" s="155" t="s">
        <v>136</v>
      </c>
      <c r="AU434" s="155" t="s">
        <v>86</v>
      </c>
      <c r="AY434" s="17" t="s">
        <v>133</v>
      </c>
      <c r="BE434" s="156">
        <f>IF(N434="základní",J434,0)</f>
        <v>0</v>
      </c>
      <c r="BF434" s="156">
        <f>IF(N434="snížená",J434,0)</f>
        <v>0</v>
      </c>
      <c r="BG434" s="156">
        <f>IF(N434="zákl. přenesená",J434,0)</f>
        <v>0</v>
      </c>
      <c r="BH434" s="156">
        <f>IF(N434="sníž. přenesená",J434,0)</f>
        <v>0</v>
      </c>
      <c r="BI434" s="156">
        <f>IF(N434="nulová",J434,0)</f>
        <v>0</v>
      </c>
      <c r="BJ434" s="17" t="s">
        <v>84</v>
      </c>
      <c r="BK434" s="156">
        <f>ROUND(I434*H434,2)</f>
        <v>0</v>
      </c>
      <c r="BL434" s="17" t="s">
        <v>447</v>
      </c>
      <c r="BM434" s="155" t="s">
        <v>573</v>
      </c>
    </row>
    <row r="435" spans="1:65" s="13" customFormat="1">
      <c r="B435" s="157"/>
      <c r="D435" s="158" t="s">
        <v>143</v>
      </c>
      <c r="E435" s="159" t="s">
        <v>1</v>
      </c>
      <c r="F435" s="160" t="s">
        <v>280</v>
      </c>
      <c r="H435" s="161">
        <v>30</v>
      </c>
      <c r="I435" s="162"/>
      <c r="L435" s="157"/>
      <c r="M435" s="163"/>
      <c r="N435" s="164"/>
      <c r="O435" s="164"/>
      <c r="P435" s="164"/>
      <c r="Q435" s="164"/>
      <c r="R435" s="164"/>
      <c r="S435" s="164"/>
      <c r="T435" s="165"/>
      <c r="AT435" s="159" t="s">
        <v>143</v>
      </c>
      <c r="AU435" s="159" t="s">
        <v>86</v>
      </c>
      <c r="AV435" s="13" t="s">
        <v>86</v>
      </c>
      <c r="AW435" s="13" t="s">
        <v>32</v>
      </c>
      <c r="AX435" s="13" t="s">
        <v>76</v>
      </c>
      <c r="AY435" s="159" t="s">
        <v>133</v>
      </c>
    </row>
    <row r="436" spans="1:65" s="14" customFormat="1">
      <c r="B436" s="166"/>
      <c r="D436" s="158" t="s">
        <v>143</v>
      </c>
      <c r="E436" s="167" t="s">
        <v>1</v>
      </c>
      <c r="F436" s="168" t="s">
        <v>145</v>
      </c>
      <c r="H436" s="169">
        <v>30</v>
      </c>
      <c r="I436" s="170"/>
      <c r="L436" s="166"/>
      <c r="M436" s="171"/>
      <c r="N436" s="172"/>
      <c r="O436" s="172"/>
      <c r="P436" s="172"/>
      <c r="Q436" s="172"/>
      <c r="R436" s="172"/>
      <c r="S436" s="172"/>
      <c r="T436" s="173"/>
      <c r="AT436" s="167" t="s">
        <v>143</v>
      </c>
      <c r="AU436" s="167" t="s">
        <v>86</v>
      </c>
      <c r="AV436" s="14" t="s">
        <v>141</v>
      </c>
      <c r="AW436" s="14" t="s">
        <v>32</v>
      </c>
      <c r="AX436" s="14" t="s">
        <v>84</v>
      </c>
      <c r="AY436" s="167" t="s">
        <v>133</v>
      </c>
    </row>
    <row r="437" spans="1:65" s="2" customFormat="1" ht="14.4" customHeight="1">
      <c r="A437" s="32"/>
      <c r="B437" s="143"/>
      <c r="C437" s="144" t="s">
        <v>574</v>
      </c>
      <c r="D437" s="144" t="s">
        <v>136</v>
      </c>
      <c r="E437" s="145" t="s">
        <v>575</v>
      </c>
      <c r="F437" s="146" t="s">
        <v>576</v>
      </c>
      <c r="G437" s="147" t="s">
        <v>242</v>
      </c>
      <c r="H437" s="148">
        <v>3</v>
      </c>
      <c r="I437" s="149"/>
      <c r="J437" s="150">
        <f>ROUND(I437*H437,2)</f>
        <v>0</v>
      </c>
      <c r="K437" s="146" t="s">
        <v>140</v>
      </c>
      <c r="L437" s="33"/>
      <c r="M437" s="151" t="s">
        <v>1</v>
      </c>
      <c r="N437" s="152" t="s">
        <v>41</v>
      </c>
      <c r="O437" s="58"/>
      <c r="P437" s="153">
        <f>O437*H437</f>
        <v>0</v>
      </c>
      <c r="Q437" s="153">
        <v>0</v>
      </c>
      <c r="R437" s="153">
        <f>Q437*H437</f>
        <v>0</v>
      </c>
      <c r="S437" s="153">
        <v>0</v>
      </c>
      <c r="T437" s="154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55" t="s">
        <v>447</v>
      </c>
      <c r="AT437" s="155" t="s">
        <v>136</v>
      </c>
      <c r="AU437" s="155" t="s">
        <v>86</v>
      </c>
      <c r="AY437" s="17" t="s">
        <v>133</v>
      </c>
      <c r="BE437" s="156">
        <f>IF(N437="základní",J437,0)</f>
        <v>0</v>
      </c>
      <c r="BF437" s="156">
        <f>IF(N437="snížená",J437,0)</f>
        <v>0</v>
      </c>
      <c r="BG437" s="156">
        <f>IF(N437="zákl. přenesená",J437,0)</f>
        <v>0</v>
      </c>
      <c r="BH437" s="156">
        <f>IF(N437="sníž. přenesená",J437,0)</f>
        <v>0</v>
      </c>
      <c r="BI437" s="156">
        <f>IF(N437="nulová",J437,0)</f>
        <v>0</v>
      </c>
      <c r="BJ437" s="17" t="s">
        <v>84</v>
      </c>
      <c r="BK437" s="156">
        <f>ROUND(I437*H437,2)</f>
        <v>0</v>
      </c>
      <c r="BL437" s="17" t="s">
        <v>447</v>
      </c>
      <c r="BM437" s="155" t="s">
        <v>577</v>
      </c>
    </row>
    <row r="438" spans="1:65" s="13" customFormat="1">
      <c r="B438" s="157"/>
      <c r="D438" s="158" t="s">
        <v>143</v>
      </c>
      <c r="E438" s="159" t="s">
        <v>1</v>
      </c>
      <c r="F438" s="160" t="s">
        <v>134</v>
      </c>
      <c r="H438" s="161">
        <v>3</v>
      </c>
      <c r="I438" s="162"/>
      <c r="L438" s="157"/>
      <c r="M438" s="163"/>
      <c r="N438" s="164"/>
      <c r="O438" s="164"/>
      <c r="P438" s="164"/>
      <c r="Q438" s="164"/>
      <c r="R438" s="164"/>
      <c r="S438" s="164"/>
      <c r="T438" s="165"/>
      <c r="AT438" s="159" t="s">
        <v>143</v>
      </c>
      <c r="AU438" s="159" t="s">
        <v>86</v>
      </c>
      <c r="AV438" s="13" t="s">
        <v>86</v>
      </c>
      <c r="AW438" s="13" t="s">
        <v>32</v>
      </c>
      <c r="AX438" s="13" t="s">
        <v>76</v>
      </c>
      <c r="AY438" s="159" t="s">
        <v>133</v>
      </c>
    </row>
    <row r="439" spans="1:65" s="14" customFormat="1">
      <c r="B439" s="166"/>
      <c r="D439" s="158" t="s">
        <v>143</v>
      </c>
      <c r="E439" s="167" t="s">
        <v>1</v>
      </c>
      <c r="F439" s="168" t="s">
        <v>145</v>
      </c>
      <c r="H439" s="169">
        <v>3</v>
      </c>
      <c r="I439" s="170"/>
      <c r="L439" s="166"/>
      <c r="M439" s="171"/>
      <c r="N439" s="172"/>
      <c r="O439" s="172"/>
      <c r="P439" s="172"/>
      <c r="Q439" s="172"/>
      <c r="R439" s="172"/>
      <c r="S439" s="172"/>
      <c r="T439" s="173"/>
      <c r="AT439" s="167" t="s">
        <v>143</v>
      </c>
      <c r="AU439" s="167" t="s">
        <v>86</v>
      </c>
      <c r="AV439" s="14" t="s">
        <v>141</v>
      </c>
      <c r="AW439" s="14" t="s">
        <v>32</v>
      </c>
      <c r="AX439" s="14" t="s">
        <v>84</v>
      </c>
      <c r="AY439" s="167" t="s">
        <v>133</v>
      </c>
    </row>
    <row r="440" spans="1:65" s="12" customFormat="1" ht="22.8" customHeight="1">
      <c r="B440" s="130"/>
      <c r="D440" s="131" t="s">
        <v>75</v>
      </c>
      <c r="E440" s="141" t="s">
        <v>578</v>
      </c>
      <c r="F440" s="141" t="s">
        <v>579</v>
      </c>
      <c r="I440" s="133"/>
      <c r="J440" s="142">
        <f>BK440</f>
        <v>0</v>
      </c>
      <c r="L440" s="130"/>
      <c r="M440" s="135"/>
      <c r="N440" s="136"/>
      <c r="O440" s="136"/>
      <c r="P440" s="137">
        <f>SUM(P441:P454)</f>
        <v>0</v>
      </c>
      <c r="Q440" s="136"/>
      <c r="R440" s="137">
        <f>SUM(R441:R454)</f>
        <v>0</v>
      </c>
      <c r="S440" s="136"/>
      <c r="T440" s="138">
        <f>SUM(T441:T454)</f>
        <v>0</v>
      </c>
      <c r="AR440" s="131" t="s">
        <v>134</v>
      </c>
      <c r="AT440" s="139" t="s">
        <v>75</v>
      </c>
      <c r="AU440" s="139" t="s">
        <v>84</v>
      </c>
      <c r="AY440" s="131" t="s">
        <v>133</v>
      </c>
      <c r="BK440" s="140">
        <f>SUM(BK441:BK454)</f>
        <v>0</v>
      </c>
    </row>
    <row r="441" spans="1:65" s="2" customFormat="1" ht="14.4" customHeight="1">
      <c r="A441" s="32"/>
      <c r="B441" s="143"/>
      <c r="C441" s="144" t="s">
        <v>580</v>
      </c>
      <c r="D441" s="144" t="s">
        <v>136</v>
      </c>
      <c r="E441" s="145" t="s">
        <v>581</v>
      </c>
      <c r="F441" s="146" t="s">
        <v>582</v>
      </c>
      <c r="G441" s="147" t="s">
        <v>242</v>
      </c>
      <c r="H441" s="148">
        <v>2</v>
      </c>
      <c r="I441" s="149"/>
      <c r="J441" s="150">
        <f>ROUND(I441*H441,2)</f>
        <v>0</v>
      </c>
      <c r="K441" s="146" t="s">
        <v>140</v>
      </c>
      <c r="L441" s="33"/>
      <c r="M441" s="151" t="s">
        <v>1</v>
      </c>
      <c r="N441" s="152" t="s">
        <v>41</v>
      </c>
      <c r="O441" s="58"/>
      <c r="P441" s="153">
        <f>O441*H441</f>
        <v>0</v>
      </c>
      <c r="Q441" s="153">
        <v>0</v>
      </c>
      <c r="R441" s="153">
        <f>Q441*H441</f>
        <v>0</v>
      </c>
      <c r="S441" s="153">
        <v>0</v>
      </c>
      <c r="T441" s="154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55" t="s">
        <v>447</v>
      </c>
      <c r="AT441" s="155" t="s">
        <v>136</v>
      </c>
      <c r="AU441" s="155" t="s">
        <v>86</v>
      </c>
      <c r="AY441" s="17" t="s">
        <v>133</v>
      </c>
      <c r="BE441" s="156">
        <f>IF(N441="základní",J441,0)</f>
        <v>0</v>
      </c>
      <c r="BF441" s="156">
        <f>IF(N441="snížená",J441,0)</f>
        <v>0</v>
      </c>
      <c r="BG441" s="156">
        <f>IF(N441="zákl. přenesená",J441,0)</f>
        <v>0</v>
      </c>
      <c r="BH441" s="156">
        <f>IF(N441="sníž. přenesená",J441,0)</f>
        <v>0</v>
      </c>
      <c r="BI441" s="156">
        <f>IF(N441="nulová",J441,0)</f>
        <v>0</v>
      </c>
      <c r="BJ441" s="17" t="s">
        <v>84</v>
      </c>
      <c r="BK441" s="156">
        <f>ROUND(I441*H441,2)</f>
        <v>0</v>
      </c>
      <c r="BL441" s="17" t="s">
        <v>447</v>
      </c>
      <c r="BM441" s="155" t="s">
        <v>583</v>
      </c>
    </row>
    <row r="442" spans="1:65" s="13" customFormat="1">
      <c r="B442" s="157"/>
      <c r="D442" s="158" t="s">
        <v>143</v>
      </c>
      <c r="E442" s="159" t="s">
        <v>1</v>
      </c>
      <c r="F442" s="160" t="s">
        <v>86</v>
      </c>
      <c r="H442" s="161">
        <v>2</v>
      </c>
      <c r="I442" s="162"/>
      <c r="L442" s="157"/>
      <c r="M442" s="163"/>
      <c r="N442" s="164"/>
      <c r="O442" s="164"/>
      <c r="P442" s="164"/>
      <c r="Q442" s="164"/>
      <c r="R442" s="164"/>
      <c r="S442" s="164"/>
      <c r="T442" s="165"/>
      <c r="AT442" s="159" t="s">
        <v>143</v>
      </c>
      <c r="AU442" s="159" t="s">
        <v>86</v>
      </c>
      <c r="AV442" s="13" t="s">
        <v>86</v>
      </c>
      <c r="AW442" s="13" t="s">
        <v>32</v>
      </c>
      <c r="AX442" s="13" t="s">
        <v>76</v>
      </c>
      <c r="AY442" s="159" t="s">
        <v>133</v>
      </c>
    </row>
    <row r="443" spans="1:65" s="14" customFormat="1">
      <c r="B443" s="166"/>
      <c r="D443" s="158" t="s">
        <v>143</v>
      </c>
      <c r="E443" s="167" t="s">
        <v>1</v>
      </c>
      <c r="F443" s="168" t="s">
        <v>145</v>
      </c>
      <c r="H443" s="169">
        <v>2</v>
      </c>
      <c r="I443" s="170"/>
      <c r="L443" s="166"/>
      <c r="M443" s="171"/>
      <c r="N443" s="172"/>
      <c r="O443" s="172"/>
      <c r="P443" s="172"/>
      <c r="Q443" s="172"/>
      <c r="R443" s="172"/>
      <c r="S443" s="172"/>
      <c r="T443" s="173"/>
      <c r="AT443" s="167" t="s">
        <v>143</v>
      </c>
      <c r="AU443" s="167" t="s">
        <v>86</v>
      </c>
      <c r="AV443" s="14" t="s">
        <v>141</v>
      </c>
      <c r="AW443" s="14" t="s">
        <v>32</v>
      </c>
      <c r="AX443" s="14" t="s">
        <v>84</v>
      </c>
      <c r="AY443" s="167" t="s">
        <v>133</v>
      </c>
    </row>
    <row r="444" spans="1:65" s="2" customFormat="1" ht="14.4" customHeight="1">
      <c r="A444" s="32"/>
      <c r="B444" s="143"/>
      <c r="C444" s="144" t="s">
        <v>584</v>
      </c>
      <c r="D444" s="144" t="s">
        <v>136</v>
      </c>
      <c r="E444" s="145" t="s">
        <v>585</v>
      </c>
      <c r="F444" s="146" t="s">
        <v>586</v>
      </c>
      <c r="G444" s="147" t="s">
        <v>587</v>
      </c>
      <c r="H444" s="148">
        <v>1</v>
      </c>
      <c r="I444" s="149"/>
      <c r="J444" s="150">
        <f>ROUND(I444*H444,2)</f>
        <v>0</v>
      </c>
      <c r="K444" s="146" t="s">
        <v>140</v>
      </c>
      <c r="L444" s="33"/>
      <c r="M444" s="151" t="s">
        <v>1</v>
      </c>
      <c r="N444" s="152" t="s">
        <v>41</v>
      </c>
      <c r="O444" s="58"/>
      <c r="P444" s="153">
        <f>O444*H444</f>
        <v>0</v>
      </c>
      <c r="Q444" s="153">
        <v>0</v>
      </c>
      <c r="R444" s="153">
        <f>Q444*H444</f>
        <v>0</v>
      </c>
      <c r="S444" s="153">
        <v>0</v>
      </c>
      <c r="T444" s="154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5" t="s">
        <v>447</v>
      </c>
      <c r="AT444" s="155" t="s">
        <v>136</v>
      </c>
      <c r="AU444" s="155" t="s">
        <v>86</v>
      </c>
      <c r="AY444" s="17" t="s">
        <v>133</v>
      </c>
      <c r="BE444" s="156">
        <f>IF(N444="základní",J444,0)</f>
        <v>0</v>
      </c>
      <c r="BF444" s="156">
        <f>IF(N444="snížená",J444,0)</f>
        <v>0</v>
      </c>
      <c r="BG444" s="156">
        <f>IF(N444="zákl. přenesená",J444,0)</f>
        <v>0</v>
      </c>
      <c r="BH444" s="156">
        <f>IF(N444="sníž. přenesená",J444,0)</f>
        <v>0</v>
      </c>
      <c r="BI444" s="156">
        <f>IF(N444="nulová",J444,0)</f>
        <v>0</v>
      </c>
      <c r="BJ444" s="17" t="s">
        <v>84</v>
      </c>
      <c r="BK444" s="156">
        <f>ROUND(I444*H444,2)</f>
        <v>0</v>
      </c>
      <c r="BL444" s="17" t="s">
        <v>447</v>
      </c>
      <c r="BM444" s="155" t="s">
        <v>588</v>
      </c>
    </row>
    <row r="445" spans="1:65" s="13" customFormat="1">
      <c r="B445" s="157"/>
      <c r="D445" s="158" t="s">
        <v>143</v>
      </c>
      <c r="E445" s="159" t="s">
        <v>1</v>
      </c>
      <c r="F445" s="160" t="s">
        <v>84</v>
      </c>
      <c r="H445" s="161">
        <v>1</v>
      </c>
      <c r="I445" s="162"/>
      <c r="L445" s="157"/>
      <c r="M445" s="163"/>
      <c r="N445" s="164"/>
      <c r="O445" s="164"/>
      <c r="P445" s="164"/>
      <c r="Q445" s="164"/>
      <c r="R445" s="164"/>
      <c r="S445" s="164"/>
      <c r="T445" s="165"/>
      <c r="AT445" s="159" t="s">
        <v>143</v>
      </c>
      <c r="AU445" s="159" t="s">
        <v>86</v>
      </c>
      <c r="AV445" s="13" t="s">
        <v>86</v>
      </c>
      <c r="AW445" s="13" t="s">
        <v>32</v>
      </c>
      <c r="AX445" s="13" t="s">
        <v>76</v>
      </c>
      <c r="AY445" s="159" t="s">
        <v>133</v>
      </c>
    </row>
    <row r="446" spans="1:65" s="14" customFormat="1">
      <c r="B446" s="166"/>
      <c r="D446" s="158" t="s">
        <v>143</v>
      </c>
      <c r="E446" s="167" t="s">
        <v>1</v>
      </c>
      <c r="F446" s="168" t="s">
        <v>145</v>
      </c>
      <c r="H446" s="169">
        <v>1</v>
      </c>
      <c r="I446" s="170"/>
      <c r="L446" s="166"/>
      <c r="M446" s="171"/>
      <c r="N446" s="172"/>
      <c r="O446" s="172"/>
      <c r="P446" s="172"/>
      <c r="Q446" s="172"/>
      <c r="R446" s="172"/>
      <c r="S446" s="172"/>
      <c r="T446" s="173"/>
      <c r="AT446" s="167" t="s">
        <v>143</v>
      </c>
      <c r="AU446" s="167" t="s">
        <v>86</v>
      </c>
      <c r="AV446" s="14" t="s">
        <v>141</v>
      </c>
      <c r="AW446" s="14" t="s">
        <v>32</v>
      </c>
      <c r="AX446" s="14" t="s">
        <v>84</v>
      </c>
      <c r="AY446" s="167" t="s">
        <v>133</v>
      </c>
    </row>
    <row r="447" spans="1:65" s="2" customFormat="1" ht="14.4" customHeight="1">
      <c r="A447" s="32"/>
      <c r="B447" s="143"/>
      <c r="C447" s="144" t="s">
        <v>589</v>
      </c>
      <c r="D447" s="144" t="s">
        <v>136</v>
      </c>
      <c r="E447" s="145" t="s">
        <v>590</v>
      </c>
      <c r="F447" s="146" t="s">
        <v>591</v>
      </c>
      <c r="G447" s="147" t="s">
        <v>242</v>
      </c>
      <c r="H447" s="148">
        <v>2</v>
      </c>
      <c r="I447" s="149"/>
      <c r="J447" s="150">
        <f>ROUND(I447*H447,2)</f>
        <v>0</v>
      </c>
      <c r="K447" s="146" t="s">
        <v>140</v>
      </c>
      <c r="L447" s="33"/>
      <c r="M447" s="151" t="s">
        <v>1</v>
      </c>
      <c r="N447" s="152" t="s">
        <v>41</v>
      </c>
      <c r="O447" s="58"/>
      <c r="P447" s="153">
        <f>O447*H447</f>
        <v>0</v>
      </c>
      <c r="Q447" s="153">
        <v>0</v>
      </c>
      <c r="R447" s="153">
        <f>Q447*H447</f>
        <v>0</v>
      </c>
      <c r="S447" s="153">
        <v>0</v>
      </c>
      <c r="T447" s="154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55" t="s">
        <v>447</v>
      </c>
      <c r="AT447" s="155" t="s">
        <v>136</v>
      </c>
      <c r="AU447" s="155" t="s">
        <v>86</v>
      </c>
      <c r="AY447" s="17" t="s">
        <v>133</v>
      </c>
      <c r="BE447" s="156">
        <f>IF(N447="základní",J447,0)</f>
        <v>0</v>
      </c>
      <c r="BF447" s="156">
        <f>IF(N447="snížená",J447,0)</f>
        <v>0</v>
      </c>
      <c r="BG447" s="156">
        <f>IF(N447="zákl. přenesená",J447,0)</f>
        <v>0</v>
      </c>
      <c r="BH447" s="156">
        <f>IF(N447="sníž. přenesená",J447,0)</f>
        <v>0</v>
      </c>
      <c r="BI447" s="156">
        <f>IF(N447="nulová",J447,0)</f>
        <v>0</v>
      </c>
      <c r="BJ447" s="17" t="s">
        <v>84</v>
      </c>
      <c r="BK447" s="156">
        <f>ROUND(I447*H447,2)</f>
        <v>0</v>
      </c>
      <c r="BL447" s="17" t="s">
        <v>447</v>
      </c>
      <c r="BM447" s="155" t="s">
        <v>592</v>
      </c>
    </row>
    <row r="448" spans="1:65" s="13" customFormat="1">
      <c r="B448" s="157"/>
      <c r="D448" s="158" t="s">
        <v>143</v>
      </c>
      <c r="E448" s="159" t="s">
        <v>1</v>
      </c>
      <c r="F448" s="160" t="s">
        <v>86</v>
      </c>
      <c r="H448" s="161">
        <v>2</v>
      </c>
      <c r="I448" s="162"/>
      <c r="L448" s="157"/>
      <c r="M448" s="163"/>
      <c r="N448" s="164"/>
      <c r="O448" s="164"/>
      <c r="P448" s="164"/>
      <c r="Q448" s="164"/>
      <c r="R448" s="164"/>
      <c r="S448" s="164"/>
      <c r="T448" s="165"/>
      <c r="AT448" s="159" t="s">
        <v>143</v>
      </c>
      <c r="AU448" s="159" t="s">
        <v>86</v>
      </c>
      <c r="AV448" s="13" t="s">
        <v>86</v>
      </c>
      <c r="AW448" s="13" t="s">
        <v>32</v>
      </c>
      <c r="AX448" s="13" t="s">
        <v>76</v>
      </c>
      <c r="AY448" s="159" t="s">
        <v>133</v>
      </c>
    </row>
    <row r="449" spans="1:65" s="14" customFormat="1">
      <c r="B449" s="166"/>
      <c r="D449" s="158" t="s">
        <v>143</v>
      </c>
      <c r="E449" s="167" t="s">
        <v>1</v>
      </c>
      <c r="F449" s="168" t="s">
        <v>145</v>
      </c>
      <c r="H449" s="169">
        <v>2</v>
      </c>
      <c r="I449" s="170"/>
      <c r="L449" s="166"/>
      <c r="M449" s="171"/>
      <c r="N449" s="172"/>
      <c r="O449" s="172"/>
      <c r="P449" s="172"/>
      <c r="Q449" s="172"/>
      <c r="R449" s="172"/>
      <c r="S449" s="172"/>
      <c r="T449" s="173"/>
      <c r="AT449" s="167" t="s">
        <v>143</v>
      </c>
      <c r="AU449" s="167" t="s">
        <v>86</v>
      </c>
      <c r="AV449" s="14" t="s">
        <v>141</v>
      </c>
      <c r="AW449" s="14" t="s">
        <v>32</v>
      </c>
      <c r="AX449" s="14" t="s">
        <v>84</v>
      </c>
      <c r="AY449" s="167" t="s">
        <v>133</v>
      </c>
    </row>
    <row r="450" spans="1:65" s="2" customFormat="1" ht="14.4" customHeight="1">
      <c r="A450" s="32"/>
      <c r="B450" s="143"/>
      <c r="C450" s="144" t="s">
        <v>593</v>
      </c>
      <c r="D450" s="144" t="s">
        <v>136</v>
      </c>
      <c r="E450" s="145" t="s">
        <v>594</v>
      </c>
      <c r="F450" s="146" t="s">
        <v>595</v>
      </c>
      <c r="G450" s="147" t="s">
        <v>596</v>
      </c>
      <c r="H450" s="148">
        <v>4</v>
      </c>
      <c r="I450" s="149"/>
      <c r="J450" s="150">
        <f>ROUND(I450*H450,2)</f>
        <v>0</v>
      </c>
      <c r="K450" s="146" t="s">
        <v>140</v>
      </c>
      <c r="L450" s="33"/>
      <c r="M450" s="151" t="s">
        <v>1</v>
      </c>
      <c r="N450" s="152" t="s">
        <v>41</v>
      </c>
      <c r="O450" s="58"/>
      <c r="P450" s="153">
        <f>O450*H450</f>
        <v>0</v>
      </c>
      <c r="Q450" s="153">
        <v>0</v>
      </c>
      <c r="R450" s="153">
        <f>Q450*H450</f>
        <v>0</v>
      </c>
      <c r="S450" s="153">
        <v>0</v>
      </c>
      <c r="T450" s="154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55" t="s">
        <v>447</v>
      </c>
      <c r="AT450" s="155" t="s">
        <v>136</v>
      </c>
      <c r="AU450" s="155" t="s">
        <v>86</v>
      </c>
      <c r="AY450" s="17" t="s">
        <v>133</v>
      </c>
      <c r="BE450" s="156">
        <f>IF(N450="základní",J450,0)</f>
        <v>0</v>
      </c>
      <c r="BF450" s="156">
        <f>IF(N450="snížená",J450,0)</f>
        <v>0</v>
      </c>
      <c r="BG450" s="156">
        <f>IF(N450="zákl. přenesená",J450,0)</f>
        <v>0</v>
      </c>
      <c r="BH450" s="156">
        <f>IF(N450="sníž. přenesená",J450,0)</f>
        <v>0</v>
      </c>
      <c r="BI450" s="156">
        <f>IF(N450="nulová",J450,0)</f>
        <v>0</v>
      </c>
      <c r="BJ450" s="17" t="s">
        <v>84</v>
      </c>
      <c r="BK450" s="156">
        <f>ROUND(I450*H450,2)</f>
        <v>0</v>
      </c>
      <c r="BL450" s="17" t="s">
        <v>447</v>
      </c>
      <c r="BM450" s="155" t="s">
        <v>597</v>
      </c>
    </row>
    <row r="451" spans="1:65" s="13" customFormat="1">
      <c r="B451" s="157"/>
      <c r="D451" s="158" t="s">
        <v>143</v>
      </c>
      <c r="E451" s="159" t="s">
        <v>1</v>
      </c>
      <c r="F451" s="160" t="s">
        <v>141</v>
      </c>
      <c r="H451" s="161">
        <v>4</v>
      </c>
      <c r="I451" s="162"/>
      <c r="L451" s="157"/>
      <c r="M451" s="163"/>
      <c r="N451" s="164"/>
      <c r="O451" s="164"/>
      <c r="P451" s="164"/>
      <c r="Q451" s="164"/>
      <c r="R451" s="164"/>
      <c r="S451" s="164"/>
      <c r="T451" s="165"/>
      <c r="AT451" s="159" t="s">
        <v>143</v>
      </c>
      <c r="AU451" s="159" t="s">
        <v>86</v>
      </c>
      <c r="AV451" s="13" t="s">
        <v>86</v>
      </c>
      <c r="AW451" s="13" t="s">
        <v>32</v>
      </c>
      <c r="AX451" s="13" t="s">
        <v>76</v>
      </c>
      <c r="AY451" s="159" t="s">
        <v>133</v>
      </c>
    </row>
    <row r="452" spans="1:65" s="14" customFormat="1">
      <c r="B452" s="166"/>
      <c r="D452" s="158" t="s">
        <v>143</v>
      </c>
      <c r="E452" s="167" t="s">
        <v>1</v>
      </c>
      <c r="F452" s="168" t="s">
        <v>145</v>
      </c>
      <c r="H452" s="169">
        <v>4</v>
      </c>
      <c r="I452" s="170"/>
      <c r="L452" s="166"/>
      <c r="M452" s="171"/>
      <c r="N452" s="172"/>
      <c r="O452" s="172"/>
      <c r="P452" s="172"/>
      <c r="Q452" s="172"/>
      <c r="R452" s="172"/>
      <c r="S452" s="172"/>
      <c r="T452" s="173"/>
      <c r="AT452" s="167" t="s">
        <v>143</v>
      </c>
      <c r="AU452" s="167" t="s">
        <v>86</v>
      </c>
      <c r="AV452" s="14" t="s">
        <v>141</v>
      </c>
      <c r="AW452" s="14" t="s">
        <v>32</v>
      </c>
      <c r="AX452" s="14" t="s">
        <v>84</v>
      </c>
      <c r="AY452" s="167" t="s">
        <v>133</v>
      </c>
    </row>
    <row r="453" spans="1:65" s="2" customFormat="1" ht="22.2" customHeight="1">
      <c r="A453" s="32"/>
      <c r="B453" s="143"/>
      <c r="C453" s="181" t="s">
        <v>598</v>
      </c>
      <c r="D453" s="181" t="s">
        <v>158</v>
      </c>
      <c r="E453" s="182" t="s">
        <v>599</v>
      </c>
      <c r="F453" s="183" t="s">
        <v>600</v>
      </c>
      <c r="G453" s="184" t="s">
        <v>368</v>
      </c>
      <c r="H453" s="185">
        <v>1</v>
      </c>
      <c r="I453" s="186"/>
      <c r="J453" s="187">
        <f>ROUND(I453*H453,2)</f>
        <v>0</v>
      </c>
      <c r="K453" s="183" t="s">
        <v>1</v>
      </c>
      <c r="L453" s="188"/>
      <c r="M453" s="189" t="s">
        <v>1</v>
      </c>
      <c r="N453" s="190" t="s">
        <v>41</v>
      </c>
      <c r="O453" s="58"/>
      <c r="P453" s="153">
        <f>O453*H453</f>
        <v>0</v>
      </c>
      <c r="Q453" s="153">
        <v>0</v>
      </c>
      <c r="R453" s="153">
        <f>Q453*H453</f>
        <v>0</v>
      </c>
      <c r="S453" s="153">
        <v>0</v>
      </c>
      <c r="T453" s="154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55" t="s">
        <v>601</v>
      </c>
      <c r="AT453" s="155" t="s">
        <v>158</v>
      </c>
      <c r="AU453" s="155" t="s">
        <v>86</v>
      </c>
      <c r="AY453" s="17" t="s">
        <v>133</v>
      </c>
      <c r="BE453" s="156">
        <f>IF(N453="základní",J453,0)</f>
        <v>0</v>
      </c>
      <c r="BF453" s="156">
        <f>IF(N453="snížená",J453,0)</f>
        <v>0</v>
      </c>
      <c r="BG453" s="156">
        <f>IF(N453="zákl. přenesená",J453,0)</f>
        <v>0</v>
      </c>
      <c r="BH453" s="156">
        <f>IF(N453="sníž. přenesená",J453,0)</f>
        <v>0</v>
      </c>
      <c r="BI453" s="156">
        <f>IF(N453="nulová",J453,0)</f>
        <v>0</v>
      </c>
      <c r="BJ453" s="17" t="s">
        <v>84</v>
      </c>
      <c r="BK453" s="156">
        <f>ROUND(I453*H453,2)</f>
        <v>0</v>
      </c>
      <c r="BL453" s="17" t="s">
        <v>447</v>
      </c>
      <c r="BM453" s="155" t="s">
        <v>602</v>
      </c>
    </row>
    <row r="454" spans="1:65" s="2" customFormat="1" ht="19.8" customHeight="1">
      <c r="A454" s="32"/>
      <c r="B454" s="143"/>
      <c r="C454" s="181" t="s">
        <v>603</v>
      </c>
      <c r="D454" s="181" t="s">
        <v>158</v>
      </c>
      <c r="E454" s="182" t="s">
        <v>604</v>
      </c>
      <c r="F454" s="183" t="s">
        <v>605</v>
      </c>
      <c r="G454" s="184" t="s">
        <v>368</v>
      </c>
      <c r="H454" s="185">
        <v>1</v>
      </c>
      <c r="I454" s="186"/>
      <c r="J454" s="187">
        <f>ROUND(I454*H454,2)</f>
        <v>0</v>
      </c>
      <c r="K454" s="183" t="s">
        <v>1</v>
      </c>
      <c r="L454" s="188"/>
      <c r="M454" s="189" t="s">
        <v>1</v>
      </c>
      <c r="N454" s="190" t="s">
        <v>41</v>
      </c>
      <c r="O454" s="58"/>
      <c r="P454" s="153">
        <f>O454*H454</f>
        <v>0</v>
      </c>
      <c r="Q454" s="153">
        <v>0</v>
      </c>
      <c r="R454" s="153">
        <f>Q454*H454</f>
        <v>0</v>
      </c>
      <c r="S454" s="153">
        <v>0</v>
      </c>
      <c r="T454" s="154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55" t="s">
        <v>601</v>
      </c>
      <c r="AT454" s="155" t="s">
        <v>158</v>
      </c>
      <c r="AU454" s="155" t="s">
        <v>86</v>
      </c>
      <c r="AY454" s="17" t="s">
        <v>133</v>
      </c>
      <c r="BE454" s="156">
        <f>IF(N454="základní",J454,0)</f>
        <v>0</v>
      </c>
      <c r="BF454" s="156">
        <f>IF(N454="snížená",J454,0)</f>
        <v>0</v>
      </c>
      <c r="BG454" s="156">
        <f>IF(N454="zákl. přenesená",J454,0)</f>
        <v>0</v>
      </c>
      <c r="BH454" s="156">
        <f>IF(N454="sníž. přenesená",J454,0)</f>
        <v>0</v>
      </c>
      <c r="BI454" s="156">
        <f>IF(N454="nulová",J454,0)</f>
        <v>0</v>
      </c>
      <c r="BJ454" s="17" t="s">
        <v>84</v>
      </c>
      <c r="BK454" s="156">
        <f>ROUND(I454*H454,2)</f>
        <v>0</v>
      </c>
      <c r="BL454" s="17" t="s">
        <v>447</v>
      </c>
      <c r="BM454" s="155" t="s">
        <v>606</v>
      </c>
    </row>
    <row r="455" spans="1:65" s="12" customFormat="1" ht="25.95" customHeight="1">
      <c r="B455" s="130"/>
      <c r="D455" s="131" t="s">
        <v>75</v>
      </c>
      <c r="E455" s="132" t="s">
        <v>607</v>
      </c>
      <c r="F455" s="132" t="s">
        <v>608</v>
      </c>
      <c r="I455" s="133"/>
      <c r="J455" s="134">
        <f>BK455</f>
        <v>0</v>
      </c>
      <c r="L455" s="130"/>
      <c r="M455" s="135"/>
      <c r="N455" s="136"/>
      <c r="O455" s="136"/>
      <c r="P455" s="137">
        <f>SUM(P456:P463)</f>
        <v>0</v>
      </c>
      <c r="Q455" s="136"/>
      <c r="R455" s="137">
        <f>SUM(R456:R463)</f>
        <v>0</v>
      </c>
      <c r="S455" s="136"/>
      <c r="T455" s="138">
        <f>SUM(T456:T463)</f>
        <v>0</v>
      </c>
      <c r="AR455" s="131" t="s">
        <v>141</v>
      </c>
      <c r="AT455" s="139" t="s">
        <v>75</v>
      </c>
      <c r="AU455" s="139" t="s">
        <v>76</v>
      </c>
      <c r="AY455" s="131" t="s">
        <v>133</v>
      </c>
      <c r="BK455" s="140">
        <f>SUM(BK456:BK463)</f>
        <v>0</v>
      </c>
    </row>
    <row r="456" spans="1:65" s="2" customFormat="1" ht="14.4" customHeight="1">
      <c r="A456" s="32"/>
      <c r="B456" s="143"/>
      <c r="C456" s="144" t="s">
        <v>609</v>
      </c>
      <c r="D456" s="144" t="s">
        <v>136</v>
      </c>
      <c r="E456" s="145" t="s">
        <v>610</v>
      </c>
      <c r="F456" s="146" t="s">
        <v>611</v>
      </c>
      <c r="G456" s="147" t="s">
        <v>612</v>
      </c>
      <c r="H456" s="148">
        <v>120</v>
      </c>
      <c r="I456" s="149"/>
      <c r="J456" s="150">
        <f>ROUND(I456*H456,2)</f>
        <v>0</v>
      </c>
      <c r="K456" s="146" t="s">
        <v>140</v>
      </c>
      <c r="L456" s="33"/>
      <c r="M456" s="151" t="s">
        <v>1</v>
      </c>
      <c r="N456" s="152" t="s">
        <v>41</v>
      </c>
      <c r="O456" s="58"/>
      <c r="P456" s="153">
        <f>O456*H456</f>
        <v>0</v>
      </c>
      <c r="Q456" s="153">
        <v>0</v>
      </c>
      <c r="R456" s="153">
        <f>Q456*H456</f>
        <v>0</v>
      </c>
      <c r="S456" s="153">
        <v>0</v>
      </c>
      <c r="T456" s="154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55" t="s">
        <v>613</v>
      </c>
      <c r="AT456" s="155" t="s">
        <v>136</v>
      </c>
      <c r="AU456" s="155" t="s">
        <v>84</v>
      </c>
      <c r="AY456" s="17" t="s">
        <v>133</v>
      </c>
      <c r="BE456" s="156">
        <f>IF(N456="základní",J456,0)</f>
        <v>0</v>
      </c>
      <c r="BF456" s="156">
        <f>IF(N456="snížená",J456,0)</f>
        <v>0</v>
      </c>
      <c r="BG456" s="156">
        <f>IF(N456="zákl. přenesená",J456,0)</f>
        <v>0</v>
      </c>
      <c r="BH456" s="156">
        <f>IF(N456="sníž. přenesená",J456,0)</f>
        <v>0</v>
      </c>
      <c r="BI456" s="156">
        <f>IF(N456="nulová",J456,0)</f>
        <v>0</v>
      </c>
      <c r="BJ456" s="17" t="s">
        <v>84</v>
      </c>
      <c r="BK456" s="156">
        <f>ROUND(I456*H456,2)</f>
        <v>0</v>
      </c>
      <c r="BL456" s="17" t="s">
        <v>613</v>
      </c>
      <c r="BM456" s="155" t="s">
        <v>614</v>
      </c>
    </row>
    <row r="457" spans="1:65" s="13" customFormat="1">
      <c r="B457" s="157"/>
      <c r="D457" s="158" t="s">
        <v>143</v>
      </c>
      <c r="E457" s="159" t="s">
        <v>1</v>
      </c>
      <c r="F457" s="160" t="s">
        <v>615</v>
      </c>
      <c r="H457" s="161">
        <v>120</v>
      </c>
      <c r="I457" s="162"/>
      <c r="L457" s="157"/>
      <c r="M457" s="163"/>
      <c r="N457" s="164"/>
      <c r="O457" s="164"/>
      <c r="P457" s="164"/>
      <c r="Q457" s="164"/>
      <c r="R457" s="164"/>
      <c r="S457" s="164"/>
      <c r="T457" s="165"/>
      <c r="AT457" s="159" t="s">
        <v>143</v>
      </c>
      <c r="AU457" s="159" t="s">
        <v>84</v>
      </c>
      <c r="AV457" s="13" t="s">
        <v>86</v>
      </c>
      <c r="AW457" s="13" t="s">
        <v>32</v>
      </c>
      <c r="AX457" s="13" t="s">
        <v>76</v>
      </c>
      <c r="AY457" s="159" t="s">
        <v>133</v>
      </c>
    </row>
    <row r="458" spans="1:65" s="14" customFormat="1">
      <c r="B458" s="166"/>
      <c r="D458" s="158" t="s">
        <v>143</v>
      </c>
      <c r="E458" s="167" t="s">
        <v>1</v>
      </c>
      <c r="F458" s="168" t="s">
        <v>145</v>
      </c>
      <c r="H458" s="169">
        <v>120</v>
      </c>
      <c r="I458" s="170"/>
      <c r="L458" s="166"/>
      <c r="M458" s="171"/>
      <c r="N458" s="172"/>
      <c r="O458" s="172"/>
      <c r="P458" s="172"/>
      <c r="Q458" s="172"/>
      <c r="R458" s="172"/>
      <c r="S458" s="172"/>
      <c r="T458" s="173"/>
      <c r="AT458" s="167" t="s">
        <v>143</v>
      </c>
      <c r="AU458" s="167" t="s">
        <v>84</v>
      </c>
      <c r="AV458" s="14" t="s">
        <v>141</v>
      </c>
      <c r="AW458" s="14" t="s">
        <v>32</v>
      </c>
      <c r="AX458" s="14" t="s">
        <v>84</v>
      </c>
      <c r="AY458" s="167" t="s">
        <v>133</v>
      </c>
    </row>
    <row r="459" spans="1:65" s="15" customFormat="1">
      <c r="B459" s="174"/>
      <c r="D459" s="158" t="s">
        <v>143</v>
      </c>
      <c r="E459" s="175" t="s">
        <v>1</v>
      </c>
      <c r="F459" s="176" t="s">
        <v>616</v>
      </c>
      <c r="H459" s="175" t="s">
        <v>1</v>
      </c>
      <c r="I459" s="177"/>
      <c r="L459" s="174"/>
      <c r="M459" s="178"/>
      <c r="N459" s="179"/>
      <c r="O459" s="179"/>
      <c r="P459" s="179"/>
      <c r="Q459" s="179"/>
      <c r="R459" s="179"/>
      <c r="S459" s="179"/>
      <c r="T459" s="180"/>
      <c r="AT459" s="175" t="s">
        <v>143</v>
      </c>
      <c r="AU459" s="175" t="s">
        <v>84</v>
      </c>
      <c r="AV459" s="15" t="s">
        <v>84</v>
      </c>
      <c r="AW459" s="15" t="s">
        <v>32</v>
      </c>
      <c r="AX459" s="15" t="s">
        <v>76</v>
      </c>
      <c r="AY459" s="175" t="s">
        <v>133</v>
      </c>
    </row>
    <row r="460" spans="1:65" s="2" customFormat="1" ht="14.4" customHeight="1">
      <c r="A460" s="32"/>
      <c r="B460" s="143"/>
      <c r="C460" s="144" t="s">
        <v>617</v>
      </c>
      <c r="D460" s="144" t="s">
        <v>136</v>
      </c>
      <c r="E460" s="145" t="s">
        <v>618</v>
      </c>
      <c r="F460" s="146" t="s">
        <v>619</v>
      </c>
      <c r="G460" s="147" t="s">
        <v>612</v>
      </c>
      <c r="H460" s="148">
        <v>80</v>
      </c>
      <c r="I460" s="149"/>
      <c r="J460" s="150">
        <f>ROUND(I460*H460,2)</f>
        <v>0</v>
      </c>
      <c r="K460" s="146" t="s">
        <v>140</v>
      </c>
      <c r="L460" s="33"/>
      <c r="M460" s="151" t="s">
        <v>1</v>
      </c>
      <c r="N460" s="152" t="s">
        <v>41</v>
      </c>
      <c r="O460" s="58"/>
      <c r="P460" s="153">
        <f>O460*H460</f>
        <v>0</v>
      </c>
      <c r="Q460" s="153">
        <v>0</v>
      </c>
      <c r="R460" s="153">
        <f>Q460*H460</f>
        <v>0</v>
      </c>
      <c r="S460" s="153">
        <v>0</v>
      </c>
      <c r="T460" s="154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55" t="s">
        <v>613</v>
      </c>
      <c r="AT460" s="155" t="s">
        <v>136</v>
      </c>
      <c r="AU460" s="155" t="s">
        <v>84</v>
      </c>
      <c r="AY460" s="17" t="s">
        <v>133</v>
      </c>
      <c r="BE460" s="156">
        <f>IF(N460="základní",J460,0)</f>
        <v>0</v>
      </c>
      <c r="BF460" s="156">
        <f>IF(N460="snížená",J460,0)</f>
        <v>0</v>
      </c>
      <c r="BG460" s="156">
        <f>IF(N460="zákl. přenesená",J460,0)</f>
        <v>0</v>
      </c>
      <c r="BH460" s="156">
        <f>IF(N460="sníž. přenesená",J460,0)</f>
        <v>0</v>
      </c>
      <c r="BI460" s="156">
        <f>IF(N460="nulová",J460,0)</f>
        <v>0</v>
      </c>
      <c r="BJ460" s="17" t="s">
        <v>84</v>
      </c>
      <c r="BK460" s="156">
        <f>ROUND(I460*H460,2)</f>
        <v>0</v>
      </c>
      <c r="BL460" s="17" t="s">
        <v>613</v>
      </c>
      <c r="BM460" s="155" t="s">
        <v>620</v>
      </c>
    </row>
    <row r="461" spans="1:65" s="13" customFormat="1">
      <c r="B461" s="157"/>
      <c r="D461" s="158" t="s">
        <v>143</v>
      </c>
      <c r="E461" s="159" t="s">
        <v>1</v>
      </c>
      <c r="F461" s="160" t="s">
        <v>523</v>
      </c>
      <c r="H461" s="161">
        <v>80</v>
      </c>
      <c r="I461" s="162"/>
      <c r="L461" s="157"/>
      <c r="M461" s="163"/>
      <c r="N461" s="164"/>
      <c r="O461" s="164"/>
      <c r="P461" s="164"/>
      <c r="Q461" s="164"/>
      <c r="R461" s="164"/>
      <c r="S461" s="164"/>
      <c r="T461" s="165"/>
      <c r="AT461" s="159" t="s">
        <v>143</v>
      </c>
      <c r="AU461" s="159" t="s">
        <v>84</v>
      </c>
      <c r="AV461" s="13" t="s">
        <v>86</v>
      </c>
      <c r="AW461" s="13" t="s">
        <v>32</v>
      </c>
      <c r="AX461" s="13" t="s">
        <v>76</v>
      </c>
      <c r="AY461" s="159" t="s">
        <v>133</v>
      </c>
    </row>
    <row r="462" spans="1:65" s="14" customFormat="1">
      <c r="B462" s="166"/>
      <c r="D462" s="158" t="s">
        <v>143</v>
      </c>
      <c r="E462" s="167" t="s">
        <v>1</v>
      </c>
      <c r="F462" s="168" t="s">
        <v>145</v>
      </c>
      <c r="H462" s="169">
        <v>80</v>
      </c>
      <c r="I462" s="170"/>
      <c r="L462" s="166"/>
      <c r="M462" s="171"/>
      <c r="N462" s="172"/>
      <c r="O462" s="172"/>
      <c r="P462" s="172"/>
      <c r="Q462" s="172"/>
      <c r="R462" s="172"/>
      <c r="S462" s="172"/>
      <c r="T462" s="173"/>
      <c r="AT462" s="167" t="s">
        <v>143</v>
      </c>
      <c r="AU462" s="167" t="s">
        <v>84</v>
      </c>
      <c r="AV462" s="14" t="s">
        <v>141</v>
      </c>
      <c r="AW462" s="14" t="s">
        <v>32</v>
      </c>
      <c r="AX462" s="14" t="s">
        <v>84</v>
      </c>
      <c r="AY462" s="167" t="s">
        <v>133</v>
      </c>
    </row>
    <row r="463" spans="1:65" s="15" customFormat="1">
      <c r="B463" s="174"/>
      <c r="D463" s="158" t="s">
        <v>143</v>
      </c>
      <c r="E463" s="175" t="s">
        <v>1</v>
      </c>
      <c r="F463" s="176" t="s">
        <v>621</v>
      </c>
      <c r="H463" s="175" t="s">
        <v>1</v>
      </c>
      <c r="I463" s="177"/>
      <c r="L463" s="174"/>
      <c r="M463" s="192"/>
      <c r="N463" s="193"/>
      <c r="O463" s="193"/>
      <c r="P463" s="193"/>
      <c r="Q463" s="193"/>
      <c r="R463" s="193"/>
      <c r="S463" s="193"/>
      <c r="T463" s="194"/>
      <c r="AT463" s="175" t="s">
        <v>143</v>
      </c>
      <c r="AU463" s="175" t="s">
        <v>84</v>
      </c>
      <c r="AV463" s="15" t="s">
        <v>84</v>
      </c>
      <c r="AW463" s="15" t="s">
        <v>32</v>
      </c>
      <c r="AX463" s="15" t="s">
        <v>76</v>
      </c>
      <c r="AY463" s="175" t="s">
        <v>133</v>
      </c>
    </row>
    <row r="464" spans="1:65" s="2" customFormat="1" ht="6.9" customHeight="1">
      <c r="A464" s="32"/>
      <c r="B464" s="47"/>
      <c r="C464" s="48"/>
      <c r="D464" s="48"/>
      <c r="E464" s="48"/>
      <c r="F464" s="48"/>
      <c r="G464" s="48"/>
      <c r="H464" s="48"/>
      <c r="I464" s="48"/>
      <c r="J464" s="48"/>
      <c r="K464" s="48"/>
      <c r="L464" s="33"/>
      <c r="M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</row>
  </sheetData>
  <autoFilter ref="C132:K463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89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93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" customHeight="1">
      <c r="B7" s="20"/>
      <c r="E7" s="244" t="str">
        <f>'Rekapitulace stavby'!K6</f>
        <v>ZŠ Chomutov Na Příkopech 895, oprava střechy ČÁST A</v>
      </c>
      <c r="F7" s="245"/>
      <c r="G7" s="245"/>
      <c r="H7" s="245"/>
      <c r="L7" s="20"/>
    </row>
    <row r="8" spans="1:46" s="2" customFormat="1" ht="12" customHeight="1">
      <c r="A8" s="32"/>
      <c r="B8" s="33"/>
      <c r="C8" s="32"/>
      <c r="D8" s="27" t="s">
        <v>94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6" t="s">
        <v>622</v>
      </c>
      <c r="F9" s="243"/>
      <c r="G9" s="243"/>
      <c r="H9" s="24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5. 7. 2021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6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4"/>
      <c r="B27" s="95"/>
      <c r="C27" s="94"/>
      <c r="D27" s="94"/>
      <c r="E27" s="239" t="s">
        <v>1</v>
      </c>
      <c r="F27" s="239"/>
      <c r="G27" s="239"/>
      <c r="H27" s="23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40</v>
      </c>
      <c r="E33" s="27" t="s">
        <v>41</v>
      </c>
      <c r="F33" s="99">
        <f>ROUND((SUM(BE125:BE233)),  2)</f>
        <v>0</v>
      </c>
      <c r="G33" s="32"/>
      <c r="H33" s="32"/>
      <c r="I33" s="100">
        <v>0.21</v>
      </c>
      <c r="J33" s="99">
        <f>ROUND(((SUM(BE125:BE233))*I33),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42</v>
      </c>
      <c r="F34" s="99">
        <f>ROUND((SUM(BF125:BF233)),  2)</f>
        <v>0</v>
      </c>
      <c r="G34" s="32"/>
      <c r="H34" s="32"/>
      <c r="I34" s="100">
        <v>0.15</v>
      </c>
      <c r="J34" s="99">
        <f>ROUND(((SUM(BF125:BF233))*I34),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43</v>
      </c>
      <c r="F35" s="99">
        <f>ROUND((SUM(BG125:BG233)),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44</v>
      </c>
      <c r="F36" s="99">
        <f>ROUND((SUM(BH125:BH233)),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99">
        <f>ROUND((SUM(BI125:BI233)),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2"/>
      <c r="D85" s="32"/>
      <c r="E85" s="244" t="str">
        <f>E7</f>
        <v>ZŠ Chomutov Na Příkopech 895, oprava střechy ČÁST A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6" t="str">
        <f>E9</f>
        <v>SO 02 - Stavební práce</v>
      </c>
      <c r="F87" s="243"/>
      <c r="G87" s="243"/>
      <c r="H87" s="24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27" t="s">
        <v>22</v>
      </c>
      <c r="J89" s="55" t="str">
        <f>IF(J12="","",J12)</f>
        <v>5. 7. 2021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27" t="s">
        <v>30</v>
      </c>
      <c r="J91" s="30" t="str">
        <f>E21</f>
        <v>Ing. Karel Greiner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97</v>
      </c>
      <c r="D94" s="101"/>
      <c r="E94" s="101"/>
      <c r="F94" s="101"/>
      <c r="G94" s="101"/>
      <c r="H94" s="101"/>
      <c r="I94" s="101"/>
      <c r="J94" s="110" t="s">
        <v>98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99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100</v>
      </c>
    </row>
    <row r="97" spans="1:31" s="9" customFormat="1" ht="24.9" customHeight="1">
      <c r="B97" s="112"/>
      <c r="D97" s="113" t="s">
        <v>101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95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95" customHeight="1">
      <c r="B99" s="116"/>
      <c r="D99" s="117" t="s">
        <v>106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1:31" s="9" customFormat="1" ht="24.9" customHeight="1">
      <c r="B100" s="112"/>
      <c r="D100" s="113" t="s">
        <v>107</v>
      </c>
      <c r="E100" s="114"/>
      <c r="F100" s="114"/>
      <c r="G100" s="114"/>
      <c r="H100" s="114"/>
      <c r="I100" s="114"/>
      <c r="J100" s="115">
        <f>J139</f>
        <v>0</v>
      </c>
      <c r="L100" s="112"/>
    </row>
    <row r="101" spans="1:31" s="10" customFormat="1" ht="19.95" customHeight="1">
      <c r="B101" s="116"/>
      <c r="D101" s="117" t="s">
        <v>623</v>
      </c>
      <c r="E101" s="118"/>
      <c r="F101" s="118"/>
      <c r="G101" s="118"/>
      <c r="H101" s="118"/>
      <c r="I101" s="118"/>
      <c r="J101" s="119">
        <f>J140</f>
        <v>0</v>
      </c>
      <c r="L101" s="116"/>
    </row>
    <row r="102" spans="1:31" s="10" customFormat="1" ht="19.95" customHeight="1">
      <c r="B102" s="116"/>
      <c r="D102" s="117" t="s">
        <v>624</v>
      </c>
      <c r="E102" s="118"/>
      <c r="F102" s="118"/>
      <c r="G102" s="118"/>
      <c r="H102" s="118"/>
      <c r="I102" s="118"/>
      <c r="J102" s="119">
        <f>J147</f>
        <v>0</v>
      </c>
      <c r="L102" s="116"/>
    </row>
    <row r="103" spans="1:31" s="10" customFormat="1" ht="19.95" customHeight="1">
      <c r="B103" s="116"/>
      <c r="D103" s="117" t="s">
        <v>109</v>
      </c>
      <c r="E103" s="118"/>
      <c r="F103" s="118"/>
      <c r="G103" s="118"/>
      <c r="H103" s="118"/>
      <c r="I103" s="118"/>
      <c r="J103" s="119">
        <f>J173</f>
        <v>0</v>
      </c>
      <c r="L103" s="116"/>
    </row>
    <row r="104" spans="1:31" s="10" customFormat="1" ht="19.95" customHeight="1">
      <c r="B104" s="116"/>
      <c r="D104" s="117" t="s">
        <v>110</v>
      </c>
      <c r="E104" s="118"/>
      <c r="F104" s="118"/>
      <c r="G104" s="118"/>
      <c r="H104" s="118"/>
      <c r="I104" s="118"/>
      <c r="J104" s="119">
        <f>J187</f>
        <v>0</v>
      </c>
      <c r="L104" s="116"/>
    </row>
    <row r="105" spans="1:31" s="10" customFormat="1" ht="19.95" customHeight="1">
      <c r="B105" s="116"/>
      <c r="D105" s="117" t="s">
        <v>111</v>
      </c>
      <c r="E105" s="118"/>
      <c r="F105" s="118"/>
      <c r="G105" s="118"/>
      <c r="H105" s="118"/>
      <c r="I105" s="118"/>
      <c r="J105" s="119">
        <f>J227</f>
        <v>0</v>
      </c>
      <c r="L105" s="116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" customHeight="1">
      <c r="A112" s="32"/>
      <c r="B112" s="33"/>
      <c r="C112" s="21" t="s">
        <v>118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" customHeight="1">
      <c r="A115" s="32"/>
      <c r="B115" s="33"/>
      <c r="C115" s="32"/>
      <c r="D115" s="32"/>
      <c r="E115" s="244" t="str">
        <f>E7</f>
        <v>ZŠ Chomutov Na Příkopech 895, oprava střechy ČÁST A</v>
      </c>
      <c r="F115" s="245"/>
      <c r="G115" s="245"/>
      <c r="H115" s="245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94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6" customHeight="1">
      <c r="A117" s="32"/>
      <c r="B117" s="33"/>
      <c r="C117" s="32"/>
      <c r="D117" s="32"/>
      <c r="E117" s="216" t="str">
        <f>E9</f>
        <v>SO 02 - Stavební práce</v>
      </c>
      <c r="F117" s="243"/>
      <c r="G117" s="243"/>
      <c r="H117" s="243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>Chomutov</v>
      </c>
      <c r="G119" s="32"/>
      <c r="H119" s="32"/>
      <c r="I119" s="27" t="s">
        <v>22</v>
      </c>
      <c r="J119" s="55" t="str">
        <f>IF(J12="","",J12)</f>
        <v>5. 7. 2021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6" customHeight="1">
      <c r="A121" s="32"/>
      <c r="B121" s="33"/>
      <c r="C121" s="27" t="s">
        <v>24</v>
      </c>
      <c r="D121" s="32"/>
      <c r="E121" s="32"/>
      <c r="F121" s="25" t="str">
        <f>E15</f>
        <v>Město Chomutov</v>
      </c>
      <c r="G121" s="32"/>
      <c r="H121" s="32"/>
      <c r="I121" s="27" t="s">
        <v>30</v>
      </c>
      <c r="J121" s="30" t="str">
        <f>E21</f>
        <v>Ing. Karel Greiner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6" customHeight="1">
      <c r="A122" s="32"/>
      <c r="B122" s="33"/>
      <c r="C122" s="27" t="s">
        <v>28</v>
      </c>
      <c r="D122" s="32"/>
      <c r="E122" s="32"/>
      <c r="F122" s="25" t="str">
        <f>IF(E18="","",E18)</f>
        <v>Vyplň údaj</v>
      </c>
      <c r="G122" s="32"/>
      <c r="H122" s="32"/>
      <c r="I122" s="27" t="s">
        <v>33</v>
      </c>
      <c r="J122" s="30" t="str">
        <f>E24</f>
        <v>Pavel Šouta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119</v>
      </c>
      <c r="D124" s="123" t="s">
        <v>61</v>
      </c>
      <c r="E124" s="123" t="s">
        <v>57</v>
      </c>
      <c r="F124" s="123" t="s">
        <v>58</v>
      </c>
      <c r="G124" s="123" t="s">
        <v>120</v>
      </c>
      <c r="H124" s="123" t="s">
        <v>121</v>
      </c>
      <c r="I124" s="123" t="s">
        <v>122</v>
      </c>
      <c r="J124" s="123" t="s">
        <v>98</v>
      </c>
      <c r="K124" s="124" t="s">
        <v>123</v>
      </c>
      <c r="L124" s="125"/>
      <c r="M124" s="62" t="s">
        <v>1</v>
      </c>
      <c r="N124" s="63" t="s">
        <v>40</v>
      </c>
      <c r="O124" s="63" t="s">
        <v>124</v>
      </c>
      <c r="P124" s="63" t="s">
        <v>125</v>
      </c>
      <c r="Q124" s="63" t="s">
        <v>126</v>
      </c>
      <c r="R124" s="63" t="s">
        <v>127</v>
      </c>
      <c r="S124" s="63" t="s">
        <v>128</v>
      </c>
      <c r="T124" s="64" t="s">
        <v>129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8" customHeight="1">
      <c r="A125" s="32"/>
      <c r="B125" s="33"/>
      <c r="C125" s="69" t="s">
        <v>130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P126+P139</f>
        <v>0</v>
      </c>
      <c r="Q125" s="66"/>
      <c r="R125" s="127">
        <f>R126+R139</f>
        <v>6.6029216200000009</v>
      </c>
      <c r="S125" s="66"/>
      <c r="T125" s="128">
        <f>T126+T139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75</v>
      </c>
      <c r="AU125" s="17" t="s">
        <v>100</v>
      </c>
      <c r="BK125" s="129">
        <f>BK126+BK139</f>
        <v>0</v>
      </c>
    </row>
    <row r="126" spans="1:65" s="12" customFormat="1" ht="25.95" customHeight="1">
      <c r="B126" s="130"/>
      <c r="D126" s="131" t="s">
        <v>75</v>
      </c>
      <c r="E126" s="132" t="s">
        <v>131</v>
      </c>
      <c r="F126" s="132" t="s">
        <v>132</v>
      </c>
      <c r="I126" s="133"/>
      <c r="J126" s="134">
        <f>BK126</f>
        <v>0</v>
      </c>
      <c r="L126" s="130"/>
      <c r="M126" s="135"/>
      <c r="N126" s="136"/>
      <c r="O126" s="136"/>
      <c r="P126" s="137">
        <f>P127+P137</f>
        <v>0</v>
      </c>
      <c r="Q126" s="136"/>
      <c r="R126" s="137">
        <f>R127+R137</f>
        <v>1.6640000000000002E-2</v>
      </c>
      <c r="S126" s="136"/>
      <c r="T126" s="138">
        <f>T127+T137</f>
        <v>0</v>
      </c>
      <c r="AR126" s="131" t="s">
        <v>84</v>
      </c>
      <c r="AT126" s="139" t="s">
        <v>75</v>
      </c>
      <c r="AU126" s="139" t="s">
        <v>76</v>
      </c>
      <c r="AY126" s="131" t="s">
        <v>133</v>
      </c>
      <c r="BK126" s="140">
        <f>BK127+BK137</f>
        <v>0</v>
      </c>
    </row>
    <row r="127" spans="1:65" s="12" customFormat="1" ht="22.8" customHeight="1">
      <c r="B127" s="130"/>
      <c r="D127" s="131" t="s">
        <v>75</v>
      </c>
      <c r="E127" s="141" t="s">
        <v>171</v>
      </c>
      <c r="F127" s="141" t="s">
        <v>172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SUM(P128:P136)</f>
        <v>0</v>
      </c>
      <c r="Q127" s="136"/>
      <c r="R127" s="137">
        <f>SUM(R128:R136)</f>
        <v>1.6640000000000002E-2</v>
      </c>
      <c r="S127" s="136"/>
      <c r="T127" s="138">
        <f>SUM(T128:T136)</f>
        <v>0</v>
      </c>
      <c r="AR127" s="131" t="s">
        <v>84</v>
      </c>
      <c r="AT127" s="139" t="s">
        <v>75</v>
      </c>
      <c r="AU127" s="139" t="s">
        <v>84</v>
      </c>
      <c r="AY127" s="131" t="s">
        <v>133</v>
      </c>
      <c r="BK127" s="140">
        <f>SUM(BK128:BK136)</f>
        <v>0</v>
      </c>
    </row>
    <row r="128" spans="1:65" s="2" customFormat="1" ht="14.4" customHeight="1">
      <c r="A128" s="32"/>
      <c r="B128" s="143"/>
      <c r="C128" s="144" t="s">
        <v>84</v>
      </c>
      <c r="D128" s="144" t="s">
        <v>136</v>
      </c>
      <c r="E128" s="145" t="s">
        <v>625</v>
      </c>
      <c r="F128" s="146" t="s">
        <v>626</v>
      </c>
      <c r="G128" s="147" t="s">
        <v>627</v>
      </c>
      <c r="H128" s="148">
        <v>60</v>
      </c>
      <c r="I128" s="149"/>
      <c r="J128" s="150">
        <f>ROUND(I128*H128,2)</f>
        <v>0</v>
      </c>
      <c r="K128" s="146" t="s">
        <v>140</v>
      </c>
      <c r="L128" s="33"/>
      <c r="M128" s="151" t="s">
        <v>1</v>
      </c>
      <c r="N128" s="152" t="s">
        <v>41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141</v>
      </c>
      <c r="AT128" s="155" t="s">
        <v>136</v>
      </c>
      <c r="AU128" s="155" t="s">
        <v>86</v>
      </c>
      <c r="AY128" s="17" t="s">
        <v>133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84</v>
      </c>
      <c r="BK128" s="156">
        <f>ROUND(I128*H128,2)</f>
        <v>0</v>
      </c>
      <c r="BL128" s="17" t="s">
        <v>141</v>
      </c>
      <c r="BM128" s="155" t="s">
        <v>628</v>
      </c>
    </row>
    <row r="129" spans="1:65" s="13" customFormat="1">
      <c r="B129" s="157"/>
      <c r="D129" s="158" t="s">
        <v>143</v>
      </c>
      <c r="E129" s="159" t="s">
        <v>1</v>
      </c>
      <c r="F129" s="160" t="s">
        <v>427</v>
      </c>
      <c r="H129" s="161">
        <v>60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143</v>
      </c>
      <c r="AU129" s="159" t="s">
        <v>86</v>
      </c>
      <c r="AV129" s="13" t="s">
        <v>86</v>
      </c>
      <c r="AW129" s="13" t="s">
        <v>32</v>
      </c>
      <c r="AX129" s="13" t="s">
        <v>76</v>
      </c>
      <c r="AY129" s="159" t="s">
        <v>133</v>
      </c>
    </row>
    <row r="130" spans="1:65" s="14" customFormat="1">
      <c r="B130" s="166"/>
      <c r="D130" s="158" t="s">
        <v>143</v>
      </c>
      <c r="E130" s="167" t="s">
        <v>1</v>
      </c>
      <c r="F130" s="168" t="s">
        <v>145</v>
      </c>
      <c r="H130" s="169">
        <v>60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143</v>
      </c>
      <c r="AU130" s="167" t="s">
        <v>86</v>
      </c>
      <c r="AV130" s="14" t="s">
        <v>141</v>
      </c>
      <c r="AW130" s="14" t="s">
        <v>32</v>
      </c>
      <c r="AX130" s="14" t="s">
        <v>84</v>
      </c>
      <c r="AY130" s="167" t="s">
        <v>133</v>
      </c>
    </row>
    <row r="131" spans="1:65" s="2" customFormat="1" ht="14.4" customHeight="1">
      <c r="A131" s="32"/>
      <c r="B131" s="143"/>
      <c r="C131" s="144" t="s">
        <v>86</v>
      </c>
      <c r="D131" s="144" t="s">
        <v>136</v>
      </c>
      <c r="E131" s="145" t="s">
        <v>629</v>
      </c>
      <c r="F131" s="146" t="s">
        <v>630</v>
      </c>
      <c r="G131" s="147" t="s">
        <v>612</v>
      </c>
      <c r="H131" s="148">
        <v>24</v>
      </c>
      <c r="I131" s="149"/>
      <c r="J131" s="150">
        <f>ROUND(I131*H131,2)</f>
        <v>0</v>
      </c>
      <c r="K131" s="146" t="s">
        <v>140</v>
      </c>
      <c r="L131" s="33"/>
      <c r="M131" s="151" t="s">
        <v>1</v>
      </c>
      <c r="N131" s="152" t="s">
        <v>41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141</v>
      </c>
      <c r="AT131" s="155" t="s">
        <v>136</v>
      </c>
      <c r="AU131" s="155" t="s">
        <v>86</v>
      </c>
      <c r="AY131" s="17" t="s">
        <v>133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84</v>
      </c>
      <c r="BK131" s="156">
        <f>ROUND(I131*H131,2)</f>
        <v>0</v>
      </c>
      <c r="BL131" s="17" t="s">
        <v>141</v>
      </c>
      <c r="BM131" s="155" t="s">
        <v>631</v>
      </c>
    </row>
    <row r="132" spans="1:65" s="13" customFormat="1">
      <c r="B132" s="157"/>
      <c r="D132" s="158" t="s">
        <v>143</v>
      </c>
      <c r="E132" s="159" t="s">
        <v>1</v>
      </c>
      <c r="F132" s="160" t="s">
        <v>251</v>
      </c>
      <c r="H132" s="161">
        <v>24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143</v>
      </c>
      <c r="AU132" s="159" t="s">
        <v>86</v>
      </c>
      <c r="AV132" s="13" t="s">
        <v>86</v>
      </c>
      <c r="AW132" s="13" t="s">
        <v>32</v>
      </c>
      <c r="AX132" s="13" t="s">
        <v>76</v>
      </c>
      <c r="AY132" s="159" t="s">
        <v>133</v>
      </c>
    </row>
    <row r="133" spans="1:65" s="14" customFormat="1">
      <c r="B133" s="166"/>
      <c r="D133" s="158" t="s">
        <v>143</v>
      </c>
      <c r="E133" s="167" t="s">
        <v>1</v>
      </c>
      <c r="F133" s="168" t="s">
        <v>145</v>
      </c>
      <c r="H133" s="169">
        <v>24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143</v>
      </c>
      <c r="AU133" s="167" t="s">
        <v>86</v>
      </c>
      <c r="AV133" s="14" t="s">
        <v>141</v>
      </c>
      <c r="AW133" s="14" t="s">
        <v>32</v>
      </c>
      <c r="AX133" s="14" t="s">
        <v>84</v>
      </c>
      <c r="AY133" s="167" t="s">
        <v>133</v>
      </c>
    </row>
    <row r="134" spans="1:65" s="2" customFormat="1" ht="14.4" customHeight="1">
      <c r="A134" s="32"/>
      <c r="B134" s="143"/>
      <c r="C134" s="144" t="s">
        <v>134</v>
      </c>
      <c r="D134" s="144" t="s">
        <v>136</v>
      </c>
      <c r="E134" s="145" t="s">
        <v>632</v>
      </c>
      <c r="F134" s="146" t="s">
        <v>633</v>
      </c>
      <c r="G134" s="147" t="s">
        <v>151</v>
      </c>
      <c r="H134" s="148">
        <v>416</v>
      </c>
      <c r="I134" s="149"/>
      <c r="J134" s="150">
        <f>ROUND(I134*H134,2)</f>
        <v>0</v>
      </c>
      <c r="K134" s="146" t="s">
        <v>140</v>
      </c>
      <c r="L134" s="33"/>
      <c r="M134" s="151" t="s">
        <v>1</v>
      </c>
      <c r="N134" s="152" t="s">
        <v>41</v>
      </c>
      <c r="O134" s="58"/>
      <c r="P134" s="153">
        <f>O134*H134</f>
        <v>0</v>
      </c>
      <c r="Q134" s="153">
        <v>4.0000000000000003E-5</v>
      </c>
      <c r="R134" s="153">
        <f>Q134*H134</f>
        <v>1.6640000000000002E-2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141</v>
      </c>
      <c r="AT134" s="155" t="s">
        <v>136</v>
      </c>
      <c r="AU134" s="155" t="s">
        <v>86</v>
      </c>
      <c r="AY134" s="17" t="s">
        <v>133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84</v>
      </c>
      <c r="BK134" s="156">
        <f>ROUND(I134*H134,2)</f>
        <v>0</v>
      </c>
      <c r="BL134" s="17" t="s">
        <v>141</v>
      </c>
      <c r="BM134" s="155" t="s">
        <v>634</v>
      </c>
    </row>
    <row r="135" spans="1:65" s="13" customFormat="1">
      <c r="B135" s="157"/>
      <c r="D135" s="158" t="s">
        <v>143</v>
      </c>
      <c r="E135" s="159" t="s">
        <v>1</v>
      </c>
      <c r="F135" s="160" t="s">
        <v>343</v>
      </c>
      <c r="H135" s="161">
        <v>416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143</v>
      </c>
      <c r="AU135" s="159" t="s">
        <v>86</v>
      </c>
      <c r="AV135" s="13" t="s">
        <v>86</v>
      </c>
      <c r="AW135" s="13" t="s">
        <v>32</v>
      </c>
      <c r="AX135" s="13" t="s">
        <v>76</v>
      </c>
      <c r="AY135" s="159" t="s">
        <v>133</v>
      </c>
    </row>
    <row r="136" spans="1:65" s="14" customFormat="1">
      <c r="B136" s="166"/>
      <c r="D136" s="158" t="s">
        <v>143</v>
      </c>
      <c r="E136" s="167" t="s">
        <v>1</v>
      </c>
      <c r="F136" s="168" t="s">
        <v>145</v>
      </c>
      <c r="H136" s="169">
        <v>416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143</v>
      </c>
      <c r="AU136" s="167" t="s">
        <v>86</v>
      </c>
      <c r="AV136" s="14" t="s">
        <v>141</v>
      </c>
      <c r="AW136" s="14" t="s">
        <v>32</v>
      </c>
      <c r="AX136" s="14" t="s">
        <v>84</v>
      </c>
      <c r="AY136" s="167" t="s">
        <v>133</v>
      </c>
    </row>
    <row r="137" spans="1:65" s="12" customFormat="1" ht="22.8" customHeight="1">
      <c r="B137" s="130"/>
      <c r="D137" s="131" t="s">
        <v>75</v>
      </c>
      <c r="E137" s="141" t="s">
        <v>329</v>
      </c>
      <c r="F137" s="141" t="s">
        <v>330</v>
      </c>
      <c r="I137" s="133"/>
      <c r="J137" s="142">
        <f>BK137</f>
        <v>0</v>
      </c>
      <c r="L137" s="130"/>
      <c r="M137" s="135"/>
      <c r="N137" s="136"/>
      <c r="O137" s="136"/>
      <c r="P137" s="137">
        <f>P138</f>
        <v>0</v>
      </c>
      <c r="Q137" s="136"/>
      <c r="R137" s="137">
        <f>R138</f>
        <v>0</v>
      </c>
      <c r="S137" s="136"/>
      <c r="T137" s="138">
        <f>T138</f>
        <v>0</v>
      </c>
      <c r="AR137" s="131" t="s">
        <v>84</v>
      </c>
      <c r="AT137" s="139" t="s">
        <v>75</v>
      </c>
      <c r="AU137" s="139" t="s">
        <v>84</v>
      </c>
      <c r="AY137" s="131" t="s">
        <v>133</v>
      </c>
      <c r="BK137" s="140">
        <f>BK138</f>
        <v>0</v>
      </c>
    </row>
    <row r="138" spans="1:65" s="2" customFormat="1" ht="14.4" customHeight="1">
      <c r="A138" s="32"/>
      <c r="B138" s="143"/>
      <c r="C138" s="144" t="s">
        <v>141</v>
      </c>
      <c r="D138" s="144" t="s">
        <v>136</v>
      </c>
      <c r="E138" s="145" t="s">
        <v>332</v>
      </c>
      <c r="F138" s="146" t="s">
        <v>333</v>
      </c>
      <c r="G138" s="147" t="s">
        <v>263</v>
      </c>
      <c r="H138" s="148">
        <v>1.7000000000000001E-2</v>
      </c>
      <c r="I138" s="149"/>
      <c r="J138" s="150">
        <f>ROUND(I138*H138,2)</f>
        <v>0</v>
      </c>
      <c r="K138" s="146" t="s">
        <v>140</v>
      </c>
      <c r="L138" s="33"/>
      <c r="M138" s="151" t="s">
        <v>1</v>
      </c>
      <c r="N138" s="152" t="s">
        <v>41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141</v>
      </c>
      <c r="AT138" s="155" t="s">
        <v>136</v>
      </c>
      <c r="AU138" s="155" t="s">
        <v>86</v>
      </c>
      <c r="AY138" s="17" t="s">
        <v>133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84</v>
      </c>
      <c r="BK138" s="156">
        <f>ROUND(I138*H138,2)</f>
        <v>0</v>
      </c>
      <c r="BL138" s="17" t="s">
        <v>141</v>
      </c>
      <c r="BM138" s="155" t="s">
        <v>635</v>
      </c>
    </row>
    <row r="139" spans="1:65" s="12" customFormat="1" ht="25.95" customHeight="1">
      <c r="B139" s="130"/>
      <c r="D139" s="131" t="s">
        <v>75</v>
      </c>
      <c r="E139" s="132" t="s">
        <v>335</v>
      </c>
      <c r="F139" s="132" t="s">
        <v>336</v>
      </c>
      <c r="I139" s="133"/>
      <c r="J139" s="134">
        <f>BK139</f>
        <v>0</v>
      </c>
      <c r="L139" s="130"/>
      <c r="M139" s="135"/>
      <c r="N139" s="136"/>
      <c r="O139" s="136"/>
      <c r="P139" s="137">
        <f>P140+P147+P173+P187+P227</f>
        <v>0</v>
      </c>
      <c r="Q139" s="136"/>
      <c r="R139" s="137">
        <f>R140+R147+R173+R187+R227</f>
        <v>6.5862816200000012</v>
      </c>
      <c r="S139" s="136"/>
      <c r="T139" s="138">
        <f>T140+T147+T173+T187+T227</f>
        <v>0</v>
      </c>
      <c r="AR139" s="131" t="s">
        <v>86</v>
      </c>
      <c r="AT139" s="139" t="s">
        <v>75</v>
      </c>
      <c r="AU139" s="139" t="s">
        <v>76</v>
      </c>
      <c r="AY139" s="131" t="s">
        <v>133</v>
      </c>
      <c r="BK139" s="140">
        <f>BK140+BK147+BK173+BK187+BK227</f>
        <v>0</v>
      </c>
    </row>
    <row r="140" spans="1:65" s="12" customFormat="1" ht="22.8" customHeight="1">
      <c r="B140" s="130"/>
      <c r="D140" s="131" t="s">
        <v>75</v>
      </c>
      <c r="E140" s="141" t="s">
        <v>636</v>
      </c>
      <c r="F140" s="141" t="s">
        <v>637</v>
      </c>
      <c r="I140" s="133"/>
      <c r="J140" s="142">
        <f>BK140</f>
        <v>0</v>
      </c>
      <c r="L140" s="130"/>
      <c r="M140" s="135"/>
      <c r="N140" s="136"/>
      <c r="O140" s="136"/>
      <c r="P140" s="137">
        <f>SUM(P141:P146)</f>
        <v>0</v>
      </c>
      <c r="Q140" s="136"/>
      <c r="R140" s="137">
        <f>SUM(R141:R146)</f>
        <v>4.5000000000000005E-3</v>
      </c>
      <c r="S140" s="136"/>
      <c r="T140" s="138">
        <f>SUM(T141:T146)</f>
        <v>0</v>
      </c>
      <c r="AR140" s="131" t="s">
        <v>86</v>
      </c>
      <c r="AT140" s="139" t="s">
        <v>75</v>
      </c>
      <c r="AU140" s="139" t="s">
        <v>84</v>
      </c>
      <c r="AY140" s="131" t="s">
        <v>133</v>
      </c>
      <c r="BK140" s="140">
        <f>SUM(BK141:BK146)</f>
        <v>0</v>
      </c>
    </row>
    <row r="141" spans="1:65" s="2" customFormat="1" ht="14.4" customHeight="1">
      <c r="A141" s="32"/>
      <c r="B141" s="143"/>
      <c r="C141" s="144" t="s">
        <v>163</v>
      </c>
      <c r="D141" s="144" t="s">
        <v>136</v>
      </c>
      <c r="E141" s="145" t="s">
        <v>638</v>
      </c>
      <c r="F141" s="146" t="s">
        <v>639</v>
      </c>
      <c r="G141" s="147" t="s">
        <v>242</v>
      </c>
      <c r="H141" s="148">
        <v>3</v>
      </c>
      <c r="I141" s="149"/>
      <c r="J141" s="150">
        <f>ROUND(I141*H141,2)</f>
        <v>0</v>
      </c>
      <c r="K141" s="146" t="s">
        <v>140</v>
      </c>
      <c r="L141" s="33"/>
      <c r="M141" s="151" t="s">
        <v>1</v>
      </c>
      <c r="N141" s="152" t="s">
        <v>41</v>
      </c>
      <c r="O141" s="58"/>
      <c r="P141" s="153">
        <f>O141*H141</f>
        <v>0</v>
      </c>
      <c r="Q141" s="153">
        <v>1.5E-3</v>
      </c>
      <c r="R141" s="153">
        <f>Q141*H141</f>
        <v>4.5000000000000005E-3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212</v>
      </c>
      <c r="AT141" s="155" t="s">
        <v>136</v>
      </c>
      <c r="AU141" s="155" t="s">
        <v>86</v>
      </c>
      <c r="AY141" s="17" t="s">
        <v>133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84</v>
      </c>
      <c r="BK141" s="156">
        <f>ROUND(I141*H141,2)</f>
        <v>0</v>
      </c>
      <c r="BL141" s="17" t="s">
        <v>212</v>
      </c>
      <c r="BM141" s="155" t="s">
        <v>640</v>
      </c>
    </row>
    <row r="142" spans="1:65" s="13" customFormat="1">
      <c r="B142" s="157"/>
      <c r="D142" s="158" t="s">
        <v>143</v>
      </c>
      <c r="E142" s="159" t="s">
        <v>1</v>
      </c>
      <c r="F142" s="160" t="s">
        <v>134</v>
      </c>
      <c r="H142" s="161">
        <v>3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143</v>
      </c>
      <c r="AU142" s="159" t="s">
        <v>86</v>
      </c>
      <c r="AV142" s="13" t="s">
        <v>86</v>
      </c>
      <c r="AW142" s="13" t="s">
        <v>32</v>
      </c>
      <c r="AX142" s="13" t="s">
        <v>76</v>
      </c>
      <c r="AY142" s="159" t="s">
        <v>133</v>
      </c>
    </row>
    <row r="143" spans="1:65" s="14" customFormat="1">
      <c r="B143" s="166"/>
      <c r="D143" s="158" t="s">
        <v>143</v>
      </c>
      <c r="E143" s="167" t="s">
        <v>1</v>
      </c>
      <c r="F143" s="168" t="s">
        <v>145</v>
      </c>
      <c r="H143" s="169">
        <v>3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143</v>
      </c>
      <c r="AU143" s="167" t="s">
        <v>86</v>
      </c>
      <c r="AV143" s="14" t="s">
        <v>141</v>
      </c>
      <c r="AW143" s="14" t="s">
        <v>32</v>
      </c>
      <c r="AX143" s="14" t="s">
        <v>84</v>
      </c>
      <c r="AY143" s="167" t="s">
        <v>133</v>
      </c>
    </row>
    <row r="144" spans="1:65" s="2" customFormat="1" ht="14.4" customHeight="1">
      <c r="A144" s="32"/>
      <c r="B144" s="143"/>
      <c r="C144" s="181" t="s">
        <v>147</v>
      </c>
      <c r="D144" s="181" t="s">
        <v>158</v>
      </c>
      <c r="E144" s="182" t="s">
        <v>641</v>
      </c>
      <c r="F144" s="183" t="s">
        <v>642</v>
      </c>
      <c r="G144" s="184" t="s">
        <v>368</v>
      </c>
      <c r="H144" s="185">
        <v>3</v>
      </c>
      <c r="I144" s="186"/>
      <c r="J144" s="187">
        <f>ROUND(I144*H144,2)</f>
        <v>0</v>
      </c>
      <c r="K144" s="183" t="s">
        <v>1</v>
      </c>
      <c r="L144" s="188"/>
      <c r="M144" s="189" t="s">
        <v>1</v>
      </c>
      <c r="N144" s="190" t="s">
        <v>41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288</v>
      </c>
      <c r="AT144" s="155" t="s">
        <v>158</v>
      </c>
      <c r="AU144" s="155" t="s">
        <v>86</v>
      </c>
      <c r="AY144" s="17" t="s">
        <v>133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84</v>
      </c>
      <c r="BK144" s="156">
        <f>ROUND(I144*H144,2)</f>
        <v>0</v>
      </c>
      <c r="BL144" s="17" t="s">
        <v>212</v>
      </c>
      <c r="BM144" s="155" t="s">
        <v>643</v>
      </c>
    </row>
    <row r="145" spans="1:65" s="2" customFormat="1" ht="14.4" customHeight="1">
      <c r="A145" s="32"/>
      <c r="B145" s="143"/>
      <c r="C145" s="181" t="s">
        <v>173</v>
      </c>
      <c r="D145" s="181" t="s">
        <v>158</v>
      </c>
      <c r="E145" s="182" t="s">
        <v>644</v>
      </c>
      <c r="F145" s="183" t="s">
        <v>645</v>
      </c>
      <c r="G145" s="184" t="s">
        <v>368</v>
      </c>
      <c r="H145" s="185">
        <v>3</v>
      </c>
      <c r="I145" s="186"/>
      <c r="J145" s="187">
        <f>ROUND(I145*H145,2)</f>
        <v>0</v>
      </c>
      <c r="K145" s="183" t="s">
        <v>1</v>
      </c>
      <c r="L145" s="188"/>
      <c r="M145" s="189" t="s">
        <v>1</v>
      </c>
      <c r="N145" s="190" t="s">
        <v>41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288</v>
      </c>
      <c r="AT145" s="155" t="s">
        <v>158</v>
      </c>
      <c r="AU145" s="155" t="s">
        <v>86</v>
      </c>
      <c r="AY145" s="17" t="s">
        <v>133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84</v>
      </c>
      <c r="BK145" s="156">
        <f>ROUND(I145*H145,2)</f>
        <v>0</v>
      </c>
      <c r="BL145" s="17" t="s">
        <v>212</v>
      </c>
      <c r="BM145" s="155" t="s">
        <v>646</v>
      </c>
    </row>
    <row r="146" spans="1:65" s="2" customFormat="1" ht="14.4" customHeight="1">
      <c r="A146" s="32"/>
      <c r="B146" s="143"/>
      <c r="C146" s="144" t="s">
        <v>161</v>
      </c>
      <c r="D146" s="144" t="s">
        <v>136</v>
      </c>
      <c r="E146" s="145" t="s">
        <v>647</v>
      </c>
      <c r="F146" s="146" t="s">
        <v>648</v>
      </c>
      <c r="G146" s="147" t="s">
        <v>347</v>
      </c>
      <c r="H146" s="191"/>
      <c r="I146" s="149"/>
      <c r="J146" s="150">
        <f>ROUND(I146*H146,2)</f>
        <v>0</v>
      </c>
      <c r="K146" s="146" t="s">
        <v>140</v>
      </c>
      <c r="L146" s="33"/>
      <c r="M146" s="151" t="s">
        <v>1</v>
      </c>
      <c r="N146" s="152" t="s">
        <v>41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212</v>
      </c>
      <c r="AT146" s="155" t="s">
        <v>136</v>
      </c>
      <c r="AU146" s="155" t="s">
        <v>86</v>
      </c>
      <c r="AY146" s="17" t="s">
        <v>133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84</v>
      </c>
      <c r="BK146" s="156">
        <f>ROUND(I146*H146,2)</f>
        <v>0</v>
      </c>
      <c r="BL146" s="17" t="s">
        <v>212</v>
      </c>
      <c r="BM146" s="155" t="s">
        <v>649</v>
      </c>
    </row>
    <row r="147" spans="1:65" s="12" customFormat="1" ht="22.8" customHeight="1">
      <c r="B147" s="130"/>
      <c r="D147" s="131" t="s">
        <v>75</v>
      </c>
      <c r="E147" s="141" t="s">
        <v>650</v>
      </c>
      <c r="F147" s="141" t="s">
        <v>651</v>
      </c>
      <c r="I147" s="133"/>
      <c r="J147" s="142">
        <f>BK147</f>
        <v>0</v>
      </c>
      <c r="L147" s="130"/>
      <c r="M147" s="135"/>
      <c r="N147" s="136"/>
      <c r="O147" s="136"/>
      <c r="P147" s="137">
        <f>SUM(P148:P172)</f>
        <v>0</v>
      </c>
      <c r="Q147" s="136"/>
      <c r="R147" s="137">
        <f>SUM(R148:R172)</f>
        <v>0.16865000000000002</v>
      </c>
      <c r="S147" s="136"/>
      <c r="T147" s="138">
        <f>SUM(T148:T172)</f>
        <v>0</v>
      </c>
      <c r="AR147" s="131" t="s">
        <v>86</v>
      </c>
      <c r="AT147" s="139" t="s">
        <v>75</v>
      </c>
      <c r="AU147" s="139" t="s">
        <v>84</v>
      </c>
      <c r="AY147" s="131" t="s">
        <v>133</v>
      </c>
      <c r="BK147" s="140">
        <f>SUM(BK148:BK172)</f>
        <v>0</v>
      </c>
    </row>
    <row r="148" spans="1:65" s="2" customFormat="1" ht="14.4" customHeight="1">
      <c r="A148" s="32"/>
      <c r="B148" s="143"/>
      <c r="C148" s="144" t="s">
        <v>171</v>
      </c>
      <c r="D148" s="144" t="s">
        <v>136</v>
      </c>
      <c r="E148" s="145" t="s">
        <v>652</v>
      </c>
      <c r="F148" s="146" t="s">
        <v>653</v>
      </c>
      <c r="G148" s="147" t="s">
        <v>200</v>
      </c>
      <c r="H148" s="148">
        <v>150</v>
      </c>
      <c r="I148" s="149"/>
      <c r="J148" s="150">
        <f>ROUND(I148*H148,2)</f>
        <v>0</v>
      </c>
      <c r="K148" s="146" t="s">
        <v>140</v>
      </c>
      <c r="L148" s="33"/>
      <c r="M148" s="151" t="s">
        <v>1</v>
      </c>
      <c r="N148" s="152" t="s">
        <v>41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212</v>
      </c>
      <c r="AT148" s="155" t="s">
        <v>136</v>
      </c>
      <c r="AU148" s="155" t="s">
        <v>86</v>
      </c>
      <c r="AY148" s="17" t="s">
        <v>133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84</v>
      </c>
      <c r="BK148" s="156">
        <f>ROUND(I148*H148,2)</f>
        <v>0</v>
      </c>
      <c r="BL148" s="17" t="s">
        <v>212</v>
      </c>
      <c r="BM148" s="155" t="s">
        <v>654</v>
      </c>
    </row>
    <row r="149" spans="1:65" s="13" customFormat="1">
      <c r="B149" s="157"/>
      <c r="D149" s="158" t="s">
        <v>143</v>
      </c>
      <c r="E149" s="159" t="s">
        <v>1</v>
      </c>
      <c r="F149" s="160" t="s">
        <v>153</v>
      </c>
      <c r="H149" s="161">
        <v>150</v>
      </c>
      <c r="I149" s="162"/>
      <c r="L149" s="157"/>
      <c r="M149" s="163"/>
      <c r="N149" s="164"/>
      <c r="O149" s="164"/>
      <c r="P149" s="164"/>
      <c r="Q149" s="164"/>
      <c r="R149" s="164"/>
      <c r="S149" s="164"/>
      <c r="T149" s="165"/>
      <c r="AT149" s="159" t="s">
        <v>143</v>
      </c>
      <c r="AU149" s="159" t="s">
        <v>86</v>
      </c>
      <c r="AV149" s="13" t="s">
        <v>86</v>
      </c>
      <c r="AW149" s="13" t="s">
        <v>32</v>
      </c>
      <c r="AX149" s="13" t="s">
        <v>76</v>
      </c>
      <c r="AY149" s="159" t="s">
        <v>133</v>
      </c>
    </row>
    <row r="150" spans="1:65" s="14" customFormat="1">
      <c r="B150" s="166"/>
      <c r="D150" s="158" t="s">
        <v>143</v>
      </c>
      <c r="E150" s="167" t="s">
        <v>1</v>
      </c>
      <c r="F150" s="168" t="s">
        <v>145</v>
      </c>
      <c r="H150" s="169">
        <v>150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143</v>
      </c>
      <c r="AU150" s="167" t="s">
        <v>86</v>
      </c>
      <c r="AV150" s="14" t="s">
        <v>141</v>
      </c>
      <c r="AW150" s="14" t="s">
        <v>32</v>
      </c>
      <c r="AX150" s="14" t="s">
        <v>84</v>
      </c>
      <c r="AY150" s="167" t="s">
        <v>133</v>
      </c>
    </row>
    <row r="151" spans="1:65" s="15" customFormat="1">
      <c r="B151" s="174"/>
      <c r="D151" s="158" t="s">
        <v>143</v>
      </c>
      <c r="E151" s="175" t="s">
        <v>1</v>
      </c>
      <c r="F151" s="176" t="s">
        <v>655</v>
      </c>
      <c r="H151" s="175" t="s">
        <v>1</v>
      </c>
      <c r="I151" s="177"/>
      <c r="L151" s="174"/>
      <c r="M151" s="178"/>
      <c r="N151" s="179"/>
      <c r="O151" s="179"/>
      <c r="P151" s="179"/>
      <c r="Q151" s="179"/>
      <c r="R151" s="179"/>
      <c r="S151" s="179"/>
      <c r="T151" s="180"/>
      <c r="AT151" s="175" t="s">
        <v>143</v>
      </c>
      <c r="AU151" s="175" t="s">
        <v>86</v>
      </c>
      <c r="AV151" s="15" t="s">
        <v>84</v>
      </c>
      <c r="AW151" s="15" t="s">
        <v>32</v>
      </c>
      <c r="AX151" s="15" t="s">
        <v>76</v>
      </c>
      <c r="AY151" s="175" t="s">
        <v>133</v>
      </c>
    </row>
    <row r="152" spans="1:65" s="2" customFormat="1" ht="14.4" customHeight="1">
      <c r="A152" s="32"/>
      <c r="B152" s="143"/>
      <c r="C152" s="181" t="s">
        <v>185</v>
      </c>
      <c r="D152" s="181" t="s">
        <v>158</v>
      </c>
      <c r="E152" s="182" t="s">
        <v>656</v>
      </c>
      <c r="F152" s="183" t="s">
        <v>657</v>
      </c>
      <c r="G152" s="184" t="s">
        <v>200</v>
      </c>
      <c r="H152" s="185">
        <v>150</v>
      </c>
      <c r="I152" s="186"/>
      <c r="J152" s="187">
        <f>ROUND(I152*H152,2)</f>
        <v>0</v>
      </c>
      <c r="K152" s="183" t="s">
        <v>140</v>
      </c>
      <c r="L152" s="188"/>
      <c r="M152" s="189" t="s">
        <v>1</v>
      </c>
      <c r="N152" s="190" t="s">
        <v>41</v>
      </c>
      <c r="O152" s="58"/>
      <c r="P152" s="153">
        <f>O152*H152</f>
        <v>0</v>
      </c>
      <c r="Q152" s="153">
        <v>1E-3</v>
      </c>
      <c r="R152" s="153">
        <f>Q152*H152</f>
        <v>0.15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288</v>
      </c>
      <c r="AT152" s="155" t="s">
        <v>158</v>
      </c>
      <c r="AU152" s="155" t="s">
        <v>86</v>
      </c>
      <c r="AY152" s="17" t="s">
        <v>133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84</v>
      </c>
      <c r="BK152" s="156">
        <f>ROUND(I152*H152,2)</f>
        <v>0</v>
      </c>
      <c r="BL152" s="17" t="s">
        <v>212</v>
      </c>
      <c r="BM152" s="155" t="s">
        <v>658</v>
      </c>
    </row>
    <row r="153" spans="1:65" s="2" customFormat="1" ht="14.4" customHeight="1">
      <c r="A153" s="32"/>
      <c r="B153" s="143"/>
      <c r="C153" s="144" t="s">
        <v>189</v>
      </c>
      <c r="D153" s="144" t="s">
        <v>136</v>
      </c>
      <c r="E153" s="145" t="s">
        <v>659</v>
      </c>
      <c r="F153" s="146" t="s">
        <v>660</v>
      </c>
      <c r="G153" s="147" t="s">
        <v>242</v>
      </c>
      <c r="H153" s="148">
        <v>25</v>
      </c>
      <c r="I153" s="149"/>
      <c r="J153" s="150">
        <f>ROUND(I153*H153,2)</f>
        <v>0</v>
      </c>
      <c r="K153" s="146" t="s">
        <v>140</v>
      </c>
      <c r="L153" s="33"/>
      <c r="M153" s="151" t="s">
        <v>1</v>
      </c>
      <c r="N153" s="152" t="s">
        <v>41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212</v>
      </c>
      <c r="AT153" s="155" t="s">
        <v>136</v>
      </c>
      <c r="AU153" s="155" t="s">
        <v>86</v>
      </c>
      <c r="AY153" s="17" t="s">
        <v>133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84</v>
      </c>
      <c r="BK153" s="156">
        <f>ROUND(I153*H153,2)</f>
        <v>0</v>
      </c>
      <c r="BL153" s="17" t="s">
        <v>212</v>
      </c>
      <c r="BM153" s="155" t="s">
        <v>661</v>
      </c>
    </row>
    <row r="154" spans="1:65" s="13" customFormat="1">
      <c r="B154" s="157"/>
      <c r="D154" s="158" t="s">
        <v>143</v>
      </c>
      <c r="E154" s="159" t="s">
        <v>1</v>
      </c>
      <c r="F154" s="160" t="s">
        <v>170</v>
      </c>
      <c r="H154" s="161">
        <v>25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143</v>
      </c>
      <c r="AU154" s="159" t="s">
        <v>86</v>
      </c>
      <c r="AV154" s="13" t="s">
        <v>86</v>
      </c>
      <c r="AW154" s="13" t="s">
        <v>32</v>
      </c>
      <c r="AX154" s="13" t="s">
        <v>76</v>
      </c>
      <c r="AY154" s="159" t="s">
        <v>133</v>
      </c>
    </row>
    <row r="155" spans="1:65" s="14" customFormat="1">
      <c r="B155" s="166"/>
      <c r="D155" s="158" t="s">
        <v>143</v>
      </c>
      <c r="E155" s="167" t="s">
        <v>1</v>
      </c>
      <c r="F155" s="168" t="s">
        <v>145</v>
      </c>
      <c r="H155" s="169">
        <v>25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143</v>
      </c>
      <c r="AU155" s="167" t="s">
        <v>86</v>
      </c>
      <c r="AV155" s="14" t="s">
        <v>141</v>
      </c>
      <c r="AW155" s="14" t="s">
        <v>32</v>
      </c>
      <c r="AX155" s="14" t="s">
        <v>84</v>
      </c>
      <c r="AY155" s="167" t="s">
        <v>133</v>
      </c>
    </row>
    <row r="156" spans="1:65" s="15" customFormat="1">
      <c r="B156" s="174"/>
      <c r="D156" s="158" t="s">
        <v>143</v>
      </c>
      <c r="E156" s="175" t="s">
        <v>1</v>
      </c>
      <c r="F156" s="176" t="s">
        <v>655</v>
      </c>
      <c r="H156" s="175" t="s">
        <v>1</v>
      </c>
      <c r="I156" s="177"/>
      <c r="L156" s="174"/>
      <c r="M156" s="178"/>
      <c r="N156" s="179"/>
      <c r="O156" s="179"/>
      <c r="P156" s="179"/>
      <c r="Q156" s="179"/>
      <c r="R156" s="179"/>
      <c r="S156" s="179"/>
      <c r="T156" s="180"/>
      <c r="AT156" s="175" t="s">
        <v>143</v>
      </c>
      <c r="AU156" s="175" t="s">
        <v>86</v>
      </c>
      <c r="AV156" s="15" t="s">
        <v>84</v>
      </c>
      <c r="AW156" s="15" t="s">
        <v>32</v>
      </c>
      <c r="AX156" s="15" t="s">
        <v>76</v>
      </c>
      <c r="AY156" s="175" t="s">
        <v>133</v>
      </c>
    </row>
    <row r="157" spans="1:65" s="2" customFormat="1" ht="14.4" customHeight="1">
      <c r="A157" s="32"/>
      <c r="B157" s="143"/>
      <c r="C157" s="181" t="s">
        <v>193</v>
      </c>
      <c r="D157" s="181" t="s">
        <v>158</v>
      </c>
      <c r="E157" s="182" t="s">
        <v>662</v>
      </c>
      <c r="F157" s="183" t="s">
        <v>663</v>
      </c>
      <c r="G157" s="184" t="s">
        <v>242</v>
      </c>
      <c r="H157" s="185">
        <v>25</v>
      </c>
      <c r="I157" s="186"/>
      <c r="J157" s="187">
        <f>ROUND(I157*H157,2)</f>
        <v>0</v>
      </c>
      <c r="K157" s="183" t="s">
        <v>140</v>
      </c>
      <c r="L157" s="188"/>
      <c r="M157" s="189" t="s">
        <v>1</v>
      </c>
      <c r="N157" s="190" t="s">
        <v>41</v>
      </c>
      <c r="O157" s="58"/>
      <c r="P157" s="153">
        <f>O157*H157</f>
        <v>0</v>
      </c>
      <c r="Q157" s="153">
        <v>2.3000000000000001E-4</v>
      </c>
      <c r="R157" s="153">
        <f>Q157*H157</f>
        <v>5.7499999999999999E-3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288</v>
      </c>
      <c r="AT157" s="155" t="s">
        <v>158</v>
      </c>
      <c r="AU157" s="155" t="s">
        <v>86</v>
      </c>
      <c r="AY157" s="17" t="s">
        <v>133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84</v>
      </c>
      <c r="BK157" s="156">
        <f>ROUND(I157*H157,2)</f>
        <v>0</v>
      </c>
      <c r="BL157" s="17" t="s">
        <v>212</v>
      </c>
      <c r="BM157" s="155" t="s">
        <v>664</v>
      </c>
    </row>
    <row r="158" spans="1:65" s="2" customFormat="1" ht="14.4" customHeight="1">
      <c r="A158" s="32"/>
      <c r="B158" s="143"/>
      <c r="C158" s="144" t="s">
        <v>197</v>
      </c>
      <c r="D158" s="144" t="s">
        <v>136</v>
      </c>
      <c r="E158" s="145" t="s">
        <v>665</v>
      </c>
      <c r="F158" s="146" t="s">
        <v>666</v>
      </c>
      <c r="G158" s="147" t="s">
        <v>242</v>
      </c>
      <c r="H158" s="148">
        <v>30</v>
      </c>
      <c r="I158" s="149"/>
      <c r="J158" s="150">
        <f>ROUND(I158*H158,2)</f>
        <v>0</v>
      </c>
      <c r="K158" s="146" t="s">
        <v>140</v>
      </c>
      <c r="L158" s="33"/>
      <c r="M158" s="151" t="s">
        <v>1</v>
      </c>
      <c r="N158" s="152" t="s">
        <v>41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212</v>
      </c>
      <c r="AT158" s="155" t="s">
        <v>136</v>
      </c>
      <c r="AU158" s="155" t="s">
        <v>86</v>
      </c>
      <c r="AY158" s="17" t="s">
        <v>133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84</v>
      </c>
      <c r="BK158" s="156">
        <f>ROUND(I158*H158,2)</f>
        <v>0</v>
      </c>
      <c r="BL158" s="17" t="s">
        <v>212</v>
      </c>
      <c r="BM158" s="155" t="s">
        <v>667</v>
      </c>
    </row>
    <row r="159" spans="1:65" s="13" customFormat="1">
      <c r="B159" s="157"/>
      <c r="D159" s="158" t="s">
        <v>143</v>
      </c>
      <c r="E159" s="159" t="s">
        <v>1</v>
      </c>
      <c r="F159" s="160" t="s">
        <v>280</v>
      </c>
      <c r="H159" s="161">
        <v>30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143</v>
      </c>
      <c r="AU159" s="159" t="s">
        <v>86</v>
      </c>
      <c r="AV159" s="13" t="s">
        <v>86</v>
      </c>
      <c r="AW159" s="13" t="s">
        <v>32</v>
      </c>
      <c r="AX159" s="13" t="s">
        <v>76</v>
      </c>
      <c r="AY159" s="159" t="s">
        <v>133</v>
      </c>
    </row>
    <row r="160" spans="1:65" s="14" customFormat="1">
      <c r="B160" s="166"/>
      <c r="D160" s="158" t="s">
        <v>143</v>
      </c>
      <c r="E160" s="167" t="s">
        <v>1</v>
      </c>
      <c r="F160" s="168" t="s">
        <v>145</v>
      </c>
      <c r="H160" s="169">
        <v>30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7" t="s">
        <v>143</v>
      </c>
      <c r="AU160" s="167" t="s">
        <v>86</v>
      </c>
      <c r="AV160" s="14" t="s">
        <v>141</v>
      </c>
      <c r="AW160" s="14" t="s">
        <v>32</v>
      </c>
      <c r="AX160" s="14" t="s">
        <v>84</v>
      </c>
      <c r="AY160" s="167" t="s">
        <v>133</v>
      </c>
    </row>
    <row r="161" spans="1:65" s="15" customFormat="1">
      <c r="B161" s="174"/>
      <c r="D161" s="158" t="s">
        <v>143</v>
      </c>
      <c r="E161" s="175" t="s">
        <v>1</v>
      </c>
      <c r="F161" s="176" t="s">
        <v>655</v>
      </c>
      <c r="H161" s="175" t="s">
        <v>1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143</v>
      </c>
      <c r="AU161" s="175" t="s">
        <v>86</v>
      </c>
      <c r="AV161" s="15" t="s">
        <v>84</v>
      </c>
      <c r="AW161" s="15" t="s">
        <v>32</v>
      </c>
      <c r="AX161" s="15" t="s">
        <v>76</v>
      </c>
      <c r="AY161" s="175" t="s">
        <v>133</v>
      </c>
    </row>
    <row r="162" spans="1:65" s="2" customFormat="1" ht="14.4" customHeight="1">
      <c r="A162" s="32"/>
      <c r="B162" s="143"/>
      <c r="C162" s="181" t="s">
        <v>203</v>
      </c>
      <c r="D162" s="181" t="s">
        <v>158</v>
      </c>
      <c r="E162" s="182" t="s">
        <v>668</v>
      </c>
      <c r="F162" s="183" t="s">
        <v>669</v>
      </c>
      <c r="G162" s="184" t="s">
        <v>242</v>
      </c>
      <c r="H162" s="185">
        <v>30</v>
      </c>
      <c r="I162" s="186"/>
      <c r="J162" s="187">
        <f>ROUND(I162*H162,2)</f>
        <v>0</v>
      </c>
      <c r="K162" s="183" t="s">
        <v>140</v>
      </c>
      <c r="L162" s="188"/>
      <c r="M162" s="189" t="s">
        <v>1</v>
      </c>
      <c r="N162" s="190" t="s">
        <v>41</v>
      </c>
      <c r="O162" s="58"/>
      <c r="P162" s="153">
        <f>O162*H162</f>
        <v>0</v>
      </c>
      <c r="Q162" s="153">
        <v>8.0000000000000007E-5</v>
      </c>
      <c r="R162" s="153">
        <f>Q162*H162</f>
        <v>2.4000000000000002E-3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288</v>
      </c>
      <c r="AT162" s="155" t="s">
        <v>158</v>
      </c>
      <c r="AU162" s="155" t="s">
        <v>86</v>
      </c>
      <c r="AY162" s="17" t="s">
        <v>133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84</v>
      </c>
      <c r="BK162" s="156">
        <f>ROUND(I162*H162,2)</f>
        <v>0</v>
      </c>
      <c r="BL162" s="17" t="s">
        <v>212</v>
      </c>
      <c r="BM162" s="155" t="s">
        <v>670</v>
      </c>
    </row>
    <row r="163" spans="1:65" s="2" customFormat="1" ht="19.2">
      <c r="A163" s="32"/>
      <c r="B163" s="33"/>
      <c r="C163" s="32"/>
      <c r="D163" s="158" t="s">
        <v>671</v>
      </c>
      <c r="E163" s="32"/>
      <c r="F163" s="195" t="s">
        <v>672</v>
      </c>
      <c r="G163" s="32"/>
      <c r="H163" s="32"/>
      <c r="I163" s="196"/>
      <c r="J163" s="32"/>
      <c r="K163" s="32"/>
      <c r="L163" s="33"/>
      <c r="M163" s="197"/>
      <c r="N163" s="198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671</v>
      </c>
      <c r="AU163" s="17" t="s">
        <v>86</v>
      </c>
    </row>
    <row r="164" spans="1:65" s="2" customFormat="1" ht="14.4" customHeight="1">
      <c r="A164" s="32"/>
      <c r="B164" s="143"/>
      <c r="C164" s="144" t="s">
        <v>8</v>
      </c>
      <c r="D164" s="144" t="s">
        <v>136</v>
      </c>
      <c r="E164" s="145" t="s">
        <v>673</v>
      </c>
      <c r="F164" s="146" t="s">
        <v>674</v>
      </c>
      <c r="G164" s="147" t="s">
        <v>242</v>
      </c>
      <c r="H164" s="148">
        <v>3</v>
      </c>
      <c r="I164" s="149"/>
      <c r="J164" s="150">
        <f>ROUND(I164*H164,2)</f>
        <v>0</v>
      </c>
      <c r="K164" s="146" t="s">
        <v>140</v>
      </c>
      <c r="L164" s="33"/>
      <c r="M164" s="151" t="s">
        <v>1</v>
      </c>
      <c r="N164" s="152" t="s">
        <v>41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212</v>
      </c>
      <c r="AT164" s="155" t="s">
        <v>136</v>
      </c>
      <c r="AU164" s="155" t="s">
        <v>86</v>
      </c>
      <c r="AY164" s="17" t="s">
        <v>133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84</v>
      </c>
      <c r="BK164" s="156">
        <f>ROUND(I164*H164,2)</f>
        <v>0</v>
      </c>
      <c r="BL164" s="17" t="s">
        <v>212</v>
      </c>
      <c r="BM164" s="155" t="s">
        <v>675</v>
      </c>
    </row>
    <row r="165" spans="1:65" s="13" customFormat="1">
      <c r="B165" s="157"/>
      <c r="D165" s="158" t="s">
        <v>143</v>
      </c>
      <c r="E165" s="159" t="s">
        <v>1</v>
      </c>
      <c r="F165" s="160" t="s">
        <v>134</v>
      </c>
      <c r="H165" s="161">
        <v>3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143</v>
      </c>
      <c r="AU165" s="159" t="s">
        <v>86</v>
      </c>
      <c r="AV165" s="13" t="s">
        <v>86</v>
      </c>
      <c r="AW165" s="13" t="s">
        <v>32</v>
      </c>
      <c r="AX165" s="13" t="s">
        <v>76</v>
      </c>
      <c r="AY165" s="159" t="s">
        <v>133</v>
      </c>
    </row>
    <row r="166" spans="1:65" s="14" customFormat="1">
      <c r="B166" s="166"/>
      <c r="D166" s="158" t="s">
        <v>143</v>
      </c>
      <c r="E166" s="167" t="s">
        <v>1</v>
      </c>
      <c r="F166" s="168" t="s">
        <v>145</v>
      </c>
      <c r="H166" s="169">
        <v>3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7" t="s">
        <v>143</v>
      </c>
      <c r="AU166" s="167" t="s">
        <v>86</v>
      </c>
      <c r="AV166" s="14" t="s">
        <v>141</v>
      </c>
      <c r="AW166" s="14" t="s">
        <v>32</v>
      </c>
      <c r="AX166" s="14" t="s">
        <v>84</v>
      </c>
      <c r="AY166" s="167" t="s">
        <v>133</v>
      </c>
    </row>
    <row r="167" spans="1:65" s="15" customFormat="1">
      <c r="B167" s="174"/>
      <c r="D167" s="158" t="s">
        <v>143</v>
      </c>
      <c r="E167" s="175" t="s">
        <v>1</v>
      </c>
      <c r="F167" s="176" t="s">
        <v>655</v>
      </c>
      <c r="H167" s="175" t="s">
        <v>1</v>
      </c>
      <c r="I167" s="177"/>
      <c r="L167" s="174"/>
      <c r="M167" s="178"/>
      <c r="N167" s="179"/>
      <c r="O167" s="179"/>
      <c r="P167" s="179"/>
      <c r="Q167" s="179"/>
      <c r="R167" s="179"/>
      <c r="S167" s="179"/>
      <c r="T167" s="180"/>
      <c r="AT167" s="175" t="s">
        <v>143</v>
      </c>
      <c r="AU167" s="175" t="s">
        <v>86</v>
      </c>
      <c r="AV167" s="15" t="s">
        <v>84</v>
      </c>
      <c r="AW167" s="15" t="s">
        <v>32</v>
      </c>
      <c r="AX167" s="15" t="s">
        <v>76</v>
      </c>
      <c r="AY167" s="175" t="s">
        <v>133</v>
      </c>
    </row>
    <row r="168" spans="1:65" s="2" customFormat="1" ht="14.4" customHeight="1">
      <c r="A168" s="32"/>
      <c r="B168" s="143"/>
      <c r="C168" s="181" t="s">
        <v>212</v>
      </c>
      <c r="D168" s="181" t="s">
        <v>158</v>
      </c>
      <c r="E168" s="182" t="s">
        <v>676</v>
      </c>
      <c r="F168" s="183" t="s">
        <v>677</v>
      </c>
      <c r="G168" s="184" t="s">
        <v>242</v>
      </c>
      <c r="H168" s="185">
        <v>3</v>
      </c>
      <c r="I168" s="186"/>
      <c r="J168" s="187">
        <f>ROUND(I168*H168,2)</f>
        <v>0</v>
      </c>
      <c r="K168" s="183" t="s">
        <v>140</v>
      </c>
      <c r="L168" s="188"/>
      <c r="M168" s="189" t="s">
        <v>1</v>
      </c>
      <c r="N168" s="190" t="s">
        <v>41</v>
      </c>
      <c r="O168" s="58"/>
      <c r="P168" s="153">
        <f>O168*H168</f>
        <v>0</v>
      </c>
      <c r="Q168" s="153">
        <v>3.5000000000000001E-3</v>
      </c>
      <c r="R168" s="153">
        <f>Q168*H168</f>
        <v>1.0500000000000001E-2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288</v>
      </c>
      <c r="AT168" s="155" t="s">
        <v>158</v>
      </c>
      <c r="AU168" s="155" t="s">
        <v>86</v>
      </c>
      <c r="AY168" s="17" t="s">
        <v>133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84</v>
      </c>
      <c r="BK168" s="156">
        <f>ROUND(I168*H168,2)</f>
        <v>0</v>
      </c>
      <c r="BL168" s="17" t="s">
        <v>212</v>
      </c>
      <c r="BM168" s="155" t="s">
        <v>678</v>
      </c>
    </row>
    <row r="169" spans="1:65" s="2" customFormat="1" ht="14.4" customHeight="1">
      <c r="A169" s="32"/>
      <c r="B169" s="143"/>
      <c r="C169" s="181" t="s">
        <v>217</v>
      </c>
      <c r="D169" s="181" t="s">
        <v>158</v>
      </c>
      <c r="E169" s="182" t="s">
        <v>679</v>
      </c>
      <c r="F169" s="183" t="s">
        <v>680</v>
      </c>
      <c r="G169" s="184" t="s">
        <v>368</v>
      </c>
      <c r="H169" s="185">
        <v>3</v>
      </c>
      <c r="I169" s="186"/>
      <c r="J169" s="187">
        <f>ROUND(I169*H169,2)</f>
        <v>0</v>
      </c>
      <c r="K169" s="183" t="s">
        <v>1</v>
      </c>
      <c r="L169" s="188"/>
      <c r="M169" s="189" t="s">
        <v>1</v>
      </c>
      <c r="N169" s="190" t="s">
        <v>41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288</v>
      </c>
      <c r="AT169" s="155" t="s">
        <v>158</v>
      </c>
      <c r="AU169" s="155" t="s">
        <v>86</v>
      </c>
      <c r="AY169" s="17" t="s">
        <v>133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84</v>
      </c>
      <c r="BK169" s="156">
        <f>ROUND(I169*H169,2)</f>
        <v>0</v>
      </c>
      <c r="BL169" s="17" t="s">
        <v>212</v>
      </c>
      <c r="BM169" s="155" t="s">
        <v>681</v>
      </c>
    </row>
    <row r="170" spans="1:65" s="2" customFormat="1" ht="22.2" customHeight="1">
      <c r="A170" s="32"/>
      <c r="B170" s="143"/>
      <c r="C170" s="181" t="s">
        <v>221</v>
      </c>
      <c r="D170" s="181" t="s">
        <v>158</v>
      </c>
      <c r="E170" s="182" t="s">
        <v>682</v>
      </c>
      <c r="F170" s="183" t="s">
        <v>683</v>
      </c>
      <c r="G170" s="184" t="s">
        <v>368</v>
      </c>
      <c r="H170" s="185">
        <v>3</v>
      </c>
      <c r="I170" s="186"/>
      <c r="J170" s="187">
        <f>ROUND(I170*H170,2)</f>
        <v>0</v>
      </c>
      <c r="K170" s="183" t="s">
        <v>1</v>
      </c>
      <c r="L170" s="188"/>
      <c r="M170" s="189" t="s">
        <v>1</v>
      </c>
      <c r="N170" s="190" t="s">
        <v>41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288</v>
      </c>
      <c r="AT170" s="155" t="s">
        <v>158</v>
      </c>
      <c r="AU170" s="155" t="s">
        <v>86</v>
      </c>
      <c r="AY170" s="17" t="s">
        <v>133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84</v>
      </c>
      <c r="BK170" s="156">
        <f>ROUND(I170*H170,2)</f>
        <v>0</v>
      </c>
      <c r="BL170" s="17" t="s">
        <v>212</v>
      </c>
      <c r="BM170" s="155" t="s">
        <v>684</v>
      </c>
    </row>
    <row r="171" spans="1:65" s="2" customFormat="1" ht="14.4" customHeight="1">
      <c r="A171" s="32"/>
      <c r="B171" s="143"/>
      <c r="C171" s="181" t="s">
        <v>227</v>
      </c>
      <c r="D171" s="181" t="s">
        <v>158</v>
      </c>
      <c r="E171" s="182" t="s">
        <v>685</v>
      </c>
      <c r="F171" s="183" t="s">
        <v>686</v>
      </c>
      <c r="G171" s="184" t="s">
        <v>368</v>
      </c>
      <c r="H171" s="185">
        <v>1</v>
      </c>
      <c r="I171" s="186"/>
      <c r="J171" s="187">
        <f>ROUND(I171*H171,2)</f>
        <v>0</v>
      </c>
      <c r="K171" s="183" t="s">
        <v>1</v>
      </c>
      <c r="L171" s="188"/>
      <c r="M171" s="189" t="s">
        <v>1</v>
      </c>
      <c r="N171" s="190" t="s">
        <v>41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288</v>
      </c>
      <c r="AT171" s="155" t="s">
        <v>158</v>
      </c>
      <c r="AU171" s="155" t="s">
        <v>86</v>
      </c>
      <c r="AY171" s="17" t="s">
        <v>133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84</v>
      </c>
      <c r="BK171" s="156">
        <f>ROUND(I171*H171,2)</f>
        <v>0</v>
      </c>
      <c r="BL171" s="17" t="s">
        <v>212</v>
      </c>
      <c r="BM171" s="155" t="s">
        <v>687</v>
      </c>
    </row>
    <row r="172" spans="1:65" s="2" customFormat="1" ht="22.2" customHeight="1">
      <c r="A172" s="32"/>
      <c r="B172" s="143"/>
      <c r="C172" s="181" t="s">
        <v>231</v>
      </c>
      <c r="D172" s="181" t="s">
        <v>158</v>
      </c>
      <c r="E172" s="182" t="s">
        <v>688</v>
      </c>
      <c r="F172" s="183" t="s">
        <v>689</v>
      </c>
      <c r="G172" s="184" t="s">
        <v>368</v>
      </c>
      <c r="H172" s="185">
        <v>1</v>
      </c>
      <c r="I172" s="186"/>
      <c r="J172" s="187">
        <f>ROUND(I172*H172,2)</f>
        <v>0</v>
      </c>
      <c r="K172" s="183" t="s">
        <v>1</v>
      </c>
      <c r="L172" s="188"/>
      <c r="M172" s="189" t="s">
        <v>1</v>
      </c>
      <c r="N172" s="190" t="s">
        <v>41</v>
      </c>
      <c r="O172" s="58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288</v>
      </c>
      <c r="AT172" s="155" t="s">
        <v>158</v>
      </c>
      <c r="AU172" s="155" t="s">
        <v>86</v>
      </c>
      <c r="AY172" s="17" t="s">
        <v>133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84</v>
      </c>
      <c r="BK172" s="156">
        <f>ROUND(I172*H172,2)</f>
        <v>0</v>
      </c>
      <c r="BL172" s="17" t="s">
        <v>212</v>
      </c>
      <c r="BM172" s="155" t="s">
        <v>690</v>
      </c>
    </row>
    <row r="173" spans="1:65" s="12" customFormat="1" ht="22.8" customHeight="1">
      <c r="B173" s="130"/>
      <c r="D173" s="131" t="s">
        <v>75</v>
      </c>
      <c r="E173" s="141" t="s">
        <v>349</v>
      </c>
      <c r="F173" s="141" t="s">
        <v>350</v>
      </c>
      <c r="I173" s="133"/>
      <c r="J173" s="142">
        <f>BK173</f>
        <v>0</v>
      </c>
      <c r="L173" s="130"/>
      <c r="M173" s="135"/>
      <c r="N173" s="136"/>
      <c r="O173" s="136"/>
      <c r="P173" s="137">
        <f>SUM(P174:P186)</f>
        <v>0</v>
      </c>
      <c r="Q173" s="136"/>
      <c r="R173" s="137">
        <f>SUM(R174:R186)</f>
        <v>6.3318868200000011</v>
      </c>
      <c r="S173" s="136"/>
      <c r="T173" s="138">
        <f>SUM(T174:T186)</f>
        <v>0</v>
      </c>
      <c r="AR173" s="131" t="s">
        <v>86</v>
      </c>
      <c r="AT173" s="139" t="s">
        <v>75</v>
      </c>
      <c r="AU173" s="139" t="s">
        <v>84</v>
      </c>
      <c r="AY173" s="131" t="s">
        <v>133</v>
      </c>
      <c r="BK173" s="140">
        <f>SUM(BK174:BK186)</f>
        <v>0</v>
      </c>
    </row>
    <row r="174" spans="1:65" s="2" customFormat="1" ht="14.4" customHeight="1">
      <c r="A174" s="32"/>
      <c r="B174" s="143"/>
      <c r="C174" s="144" t="s">
        <v>7</v>
      </c>
      <c r="D174" s="144" t="s">
        <v>136</v>
      </c>
      <c r="E174" s="145" t="s">
        <v>691</v>
      </c>
      <c r="F174" s="146" t="s">
        <v>692</v>
      </c>
      <c r="G174" s="147" t="s">
        <v>139</v>
      </c>
      <c r="H174" s="148">
        <v>11.007</v>
      </c>
      <c r="I174" s="149"/>
      <c r="J174" s="150">
        <f>ROUND(I174*H174,2)</f>
        <v>0</v>
      </c>
      <c r="K174" s="146" t="s">
        <v>140</v>
      </c>
      <c r="L174" s="33"/>
      <c r="M174" s="151" t="s">
        <v>1</v>
      </c>
      <c r="N174" s="152" t="s">
        <v>41</v>
      </c>
      <c r="O174" s="58"/>
      <c r="P174" s="153">
        <f>O174*H174</f>
        <v>0</v>
      </c>
      <c r="Q174" s="153">
        <v>1.89E-3</v>
      </c>
      <c r="R174" s="153">
        <f>Q174*H174</f>
        <v>2.0803229999999999E-2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212</v>
      </c>
      <c r="AT174" s="155" t="s">
        <v>136</v>
      </c>
      <c r="AU174" s="155" t="s">
        <v>86</v>
      </c>
      <c r="AY174" s="17" t="s">
        <v>133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84</v>
      </c>
      <c r="BK174" s="156">
        <f>ROUND(I174*H174,2)</f>
        <v>0</v>
      </c>
      <c r="BL174" s="17" t="s">
        <v>212</v>
      </c>
      <c r="BM174" s="155" t="s">
        <v>693</v>
      </c>
    </row>
    <row r="175" spans="1:65" s="13" customFormat="1">
      <c r="B175" s="157"/>
      <c r="D175" s="158" t="s">
        <v>143</v>
      </c>
      <c r="E175" s="159" t="s">
        <v>1</v>
      </c>
      <c r="F175" s="160" t="s">
        <v>694</v>
      </c>
      <c r="H175" s="161">
        <v>11.007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143</v>
      </c>
      <c r="AU175" s="159" t="s">
        <v>86</v>
      </c>
      <c r="AV175" s="13" t="s">
        <v>86</v>
      </c>
      <c r="AW175" s="13" t="s">
        <v>32</v>
      </c>
      <c r="AX175" s="13" t="s">
        <v>76</v>
      </c>
      <c r="AY175" s="159" t="s">
        <v>133</v>
      </c>
    </row>
    <row r="176" spans="1:65" s="14" customFormat="1">
      <c r="B176" s="166"/>
      <c r="D176" s="158" t="s">
        <v>143</v>
      </c>
      <c r="E176" s="167" t="s">
        <v>1</v>
      </c>
      <c r="F176" s="168" t="s">
        <v>145</v>
      </c>
      <c r="H176" s="169">
        <v>11.007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7" t="s">
        <v>143</v>
      </c>
      <c r="AU176" s="167" t="s">
        <v>86</v>
      </c>
      <c r="AV176" s="14" t="s">
        <v>141</v>
      </c>
      <c r="AW176" s="14" t="s">
        <v>32</v>
      </c>
      <c r="AX176" s="14" t="s">
        <v>84</v>
      </c>
      <c r="AY176" s="167" t="s">
        <v>133</v>
      </c>
    </row>
    <row r="177" spans="1:65" s="2" customFormat="1" ht="14.4" customHeight="1">
      <c r="A177" s="32"/>
      <c r="B177" s="143"/>
      <c r="C177" s="144" t="s">
        <v>239</v>
      </c>
      <c r="D177" s="144" t="s">
        <v>136</v>
      </c>
      <c r="E177" s="145" t="s">
        <v>695</v>
      </c>
      <c r="F177" s="146" t="s">
        <v>696</v>
      </c>
      <c r="G177" s="147" t="s">
        <v>151</v>
      </c>
      <c r="H177" s="148">
        <v>436.8</v>
      </c>
      <c r="I177" s="149"/>
      <c r="J177" s="150">
        <f>ROUND(I177*H177,2)</f>
        <v>0</v>
      </c>
      <c r="K177" s="146" t="s">
        <v>140</v>
      </c>
      <c r="L177" s="33"/>
      <c r="M177" s="151" t="s">
        <v>1</v>
      </c>
      <c r="N177" s="152" t="s">
        <v>41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212</v>
      </c>
      <c r="AT177" s="155" t="s">
        <v>136</v>
      </c>
      <c r="AU177" s="155" t="s">
        <v>86</v>
      </c>
      <c r="AY177" s="17" t="s">
        <v>133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84</v>
      </c>
      <c r="BK177" s="156">
        <f>ROUND(I177*H177,2)</f>
        <v>0</v>
      </c>
      <c r="BL177" s="17" t="s">
        <v>212</v>
      </c>
      <c r="BM177" s="155" t="s">
        <v>697</v>
      </c>
    </row>
    <row r="178" spans="1:65" s="13" customFormat="1">
      <c r="B178" s="157"/>
      <c r="D178" s="158" t="s">
        <v>143</v>
      </c>
      <c r="E178" s="159" t="s">
        <v>1</v>
      </c>
      <c r="F178" s="160" t="s">
        <v>698</v>
      </c>
      <c r="H178" s="161">
        <v>436.8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143</v>
      </c>
      <c r="AU178" s="159" t="s">
        <v>86</v>
      </c>
      <c r="AV178" s="13" t="s">
        <v>86</v>
      </c>
      <c r="AW178" s="13" t="s">
        <v>32</v>
      </c>
      <c r="AX178" s="13" t="s">
        <v>76</v>
      </c>
      <c r="AY178" s="159" t="s">
        <v>133</v>
      </c>
    </row>
    <row r="179" spans="1:65" s="14" customFormat="1">
      <c r="B179" s="166"/>
      <c r="D179" s="158" t="s">
        <v>143</v>
      </c>
      <c r="E179" s="167" t="s">
        <v>1</v>
      </c>
      <c r="F179" s="168" t="s">
        <v>145</v>
      </c>
      <c r="H179" s="169">
        <v>436.8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143</v>
      </c>
      <c r="AU179" s="167" t="s">
        <v>86</v>
      </c>
      <c r="AV179" s="14" t="s">
        <v>141</v>
      </c>
      <c r="AW179" s="14" t="s">
        <v>32</v>
      </c>
      <c r="AX179" s="14" t="s">
        <v>84</v>
      </c>
      <c r="AY179" s="167" t="s">
        <v>133</v>
      </c>
    </row>
    <row r="180" spans="1:65" s="2" customFormat="1" ht="14.4" customHeight="1">
      <c r="A180" s="32"/>
      <c r="B180" s="143"/>
      <c r="C180" s="181" t="s">
        <v>245</v>
      </c>
      <c r="D180" s="181" t="s">
        <v>158</v>
      </c>
      <c r="E180" s="182" t="s">
        <v>699</v>
      </c>
      <c r="F180" s="183" t="s">
        <v>700</v>
      </c>
      <c r="G180" s="184" t="s">
        <v>139</v>
      </c>
      <c r="H180" s="185">
        <v>11.007</v>
      </c>
      <c r="I180" s="186"/>
      <c r="J180" s="187">
        <f>ROUND(I180*H180,2)</f>
        <v>0</v>
      </c>
      <c r="K180" s="183" t="s">
        <v>140</v>
      </c>
      <c r="L180" s="188"/>
      <c r="M180" s="189" t="s">
        <v>1</v>
      </c>
      <c r="N180" s="190" t="s">
        <v>41</v>
      </c>
      <c r="O180" s="58"/>
      <c r="P180" s="153">
        <f>O180*H180</f>
        <v>0</v>
      </c>
      <c r="Q180" s="153">
        <v>0.55000000000000004</v>
      </c>
      <c r="R180" s="153">
        <f>Q180*H180</f>
        <v>6.0538500000000006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288</v>
      </c>
      <c r="AT180" s="155" t="s">
        <v>158</v>
      </c>
      <c r="AU180" s="155" t="s">
        <v>86</v>
      </c>
      <c r="AY180" s="17" t="s">
        <v>133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84</v>
      </c>
      <c r="BK180" s="156">
        <f>ROUND(I180*H180,2)</f>
        <v>0</v>
      </c>
      <c r="BL180" s="17" t="s">
        <v>212</v>
      </c>
      <c r="BM180" s="155" t="s">
        <v>701</v>
      </c>
    </row>
    <row r="181" spans="1:65" s="13" customFormat="1">
      <c r="B181" s="157"/>
      <c r="D181" s="158" t="s">
        <v>143</v>
      </c>
      <c r="E181" s="159" t="s">
        <v>1</v>
      </c>
      <c r="F181" s="160" t="s">
        <v>694</v>
      </c>
      <c r="H181" s="161">
        <v>11.007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143</v>
      </c>
      <c r="AU181" s="159" t="s">
        <v>86</v>
      </c>
      <c r="AV181" s="13" t="s">
        <v>86</v>
      </c>
      <c r="AW181" s="13" t="s">
        <v>32</v>
      </c>
      <c r="AX181" s="13" t="s">
        <v>76</v>
      </c>
      <c r="AY181" s="159" t="s">
        <v>133</v>
      </c>
    </row>
    <row r="182" spans="1:65" s="14" customFormat="1">
      <c r="B182" s="166"/>
      <c r="D182" s="158" t="s">
        <v>143</v>
      </c>
      <c r="E182" s="167" t="s">
        <v>1</v>
      </c>
      <c r="F182" s="168" t="s">
        <v>145</v>
      </c>
      <c r="H182" s="169">
        <v>11.007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7" t="s">
        <v>143</v>
      </c>
      <c r="AU182" s="167" t="s">
        <v>86</v>
      </c>
      <c r="AV182" s="14" t="s">
        <v>141</v>
      </c>
      <c r="AW182" s="14" t="s">
        <v>32</v>
      </c>
      <c r="AX182" s="14" t="s">
        <v>84</v>
      </c>
      <c r="AY182" s="167" t="s">
        <v>133</v>
      </c>
    </row>
    <row r="183" spans="1:65" s="2" customFormat="1" ht="14.4" customHeight="1">
      <c r="A183" s="32"/>
      <c r="B183" s="143"/>
      <c r="C183" s="144" t="s">
        <v>251</v>
      </c>
      <c r="D183" s="144" t="s">
        <v>136</v>
      </c>
      <c r="E183" s="145" t="s">
        <v>702</v>
      </c>
      <c r="F183" s="146" t="s">
        <v>703</v>
      </c>
      <c r="G183" s="147" t="s">
        <v>139</v>
      </c>
      <c r="H183" s="148">
        <v>11.007</v>
      </c>
      <c r="I183" s="149"/>
      <c r="J183" s="150">
        <f>ROUND(I183*H183,2)</f>
        <v>0</v>
      </c>
      <c r="K183" s="146" t="s">
        <v>140</v>
      </c>
      <c r="L183" s="33"/>
      <c r="M183" s="151" t="s">
        <v>1</v>
      </c>
      <c r="N183" s="152" t="s">
        <v>41</v>
      </c>
      <c r="O183" s="58"/>
      <c r="P183" s="153">
        <f>O183*H183</f>
        <v>0</v>
      </c>
      <c r="Q183" s="153">
        <v>2.3369999999999998E-2</v>
      </c>
      <c r="R183" s="153">
        <f>Q183*H183</f>
        <v>0.25723358999999996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212</v>
      </c>
      <c r="AT183" s="155" t="s">
        <v>136</v>
      </c>
      <c r="AU183" s="155" t="s">
        <v>86</v>
      </c>
      <c r="AY183" s="17" t="s">
        <v>133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84</v>
      </c>
      <c r="BK183" s="156">
        <f>ROUND(I183*H183,2)</f>
        <v>0</v>
      </c>
      <c r="BL183" s="17" t="s">
        <v>212</v>
      </c>
      <c r="BM183" s="155" t="s">
        <v>704</v>
      </c>
    </row>
    <row r="184" spans="1:65" s="13" customFormat="1">
      <c r="B184" s="157"/>
      <c r="D184" s="158" t="s">
        <v>143</v>
      </c>
      <c r="E184" s="159" t="s">
        <v>1</v>
      </c>
      <c r="F184" s="160" t="s">
        <v>705</v>
      </c>
      <c r="H184" s="161">
        <v>11.007</v>
      </c>
      <c r="I184" s="162"/>
      <c r="L184" s="157"/>
      <c r="M184" s="163"/>
      <c r="N184" s="164"/>
      <c r="O184" s="164"/>
      <c r="P184" s="164"/>
      <c r="Q184" s="164"/>
      <c r="R184" s="164"/>
      <c r="S184" s="164"/>
      <c r="T184" s="165"/>
      <c r="AT184" s="159" t="s">
        <v>143</v>
      </c>
      <c r="AU184" s="159" t="s">
        <v>86</v>
      </c>
      <c r="AV184" s="13" t="s">
        <v>86</v>
      </c>
      <c r="AW184" s="13" t="s">
        <v>32</v>
      </c>
      <c r="AX184" s="13" t="s">
        <v>76</v>
      </c>
      <c r="AY184" s="159" t="s">
        <v>133</v>
      </c>
    </row>
    <row r="185" spans="1:65" s="14" customFormat="1">
      <c r="B185" s="166"/>
      <c r="D185" s="158" t="s">
        <v>143</v>
      </c>
      <c r="E185" s="167" t="s">
        <v>1</v>
      </c>
      <c r="F185" s="168" t="s">
        <v>145</v>
      </c>
      <c r="H185" s="169">
        <v>11.007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143</v>
      </c>
      <c r="AU185" s="167" t="s">
        <v>86</v>
      </c>
      <c r="AV185" s="14" t="s">
        <v>141</v>
      </c>
      <c r="AW185" s="14" t="s">
        <v>32</v>
      </c>
      <c r="AX185" s="14" t="s">
        <v>84</v>
      </c>
      <c r="AY185" s="167" t="s">
        <v>133</v>
      </c>
    </row>
    <row r="186" spans="1:65" s="2" customFormat="1" ht="14.4" customHeight="1">
      <c r="A186" s="32"/>
      <c r="B186" s="143"/>
      <c r="C186" s="144" t="s">
        <v>170</v>
      </c>
      <c r="D186" s="144" t="s">
        <v>136</v>
      </c>
      <c r="E186" s="145" t="s">
        <v>422</v>
      </c>
      <c r="F186" s="146" t="s">
        <v>423</v>
      </c>
      <c r="G186" s="147" t="s">
        <v>347</v>
      </c>
      <c r="H186" s="191"/>
      <c r="I186" s="149"/>
      <c r="J186" s="150">
        <f>ROUND(I186*H186,2)</f>
        <v>0</v>
      </c>
      <c r="K186" s="146" t="s">
        <v>140</v>
      </c>
      <c r="L186" s="33"/>
      <c r="M186" s="151" t="s">
        <v>1</v>
      </c>
      <c r="N186" s="152" t="s">
        <v>41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212</v>
      </c>
      <c r="AT186" s="155" t="s">
        <v>136</v>
      </c>
      <c r="AU186" s="155" t="s">
        <v>86</v>
      </c>
      <c r="AY186" s="17" t="s">
        <v>133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84</v>
      </c>
      <c r="BK186" s="156">
        <f>ROUND(I186*H186,2)</f>
        <v>0</v>
      </c>
      <c r="BL186" s="17" t="s">
        <v>212</v>
      </c>
      <c r="BM186" s="155" t="s">
        <v>706</v>
      </c>
    </row>
    <row r="187" spans="1:65" s="12" customFormat="1" ht="22.8" customHeight="1">
      <c r="B187" s="130"/>
      <c r="D187" s="131" t="s">
        <v>75</v>
      </c>
      <c r="E187" s="141" t="s">
        <v>425</v>
      </c>
      <c r="F187" s="141" t="s">
        <v>426</v>
      </c>
      <c r="I187" s="133"/>
      <c r="J187" s="142">
        <f>BK187</f>
        <v>0</v>
      </c>
      <c r="L187" s="130"/>
      <c r="M187" s="135"/>
      <c r="N187" s="136"/>
      <c r="O187" s="136"/>
      <c r="P187" s="137">
        <f>SUM(P188:P226)</f>
        <v>0</v>
      </c>
      <c r="Q187" s="136"/>
      <c r="R187" s="137">
        <f>SUM(R188:R226)</f>
        <v>0</v>
      </c>
      <c r="S187" s="136"/>
      <c r="T187" s="138">
        <f>SUM(T188:T226)</f>
        <v>0</v>
      </c>
      <c r="AR187" s="131" t="s">
        <v>86</v>
      </c>
      <c r="AT187" s="139" t="s">
        <v>75</v>
      </c>
      <c r="AU187" s="139" t="s">
        <v>84</v>
      </c>
      <c r="AY187" s="131" t="s">
        <v>133</v>
      </c>
      <c r="BK187" s="140">
        <f>SUM(BK188:BK226)</f>
        <v>0</v>
      </c>
    </row>
    <row r="188" spans="1:65" s="2" customFormat="1" ht="14.4" customHeight="1">
      <c r="A188" s="32"/>
      <c r="B188" s="143"/>
      <c r="C188" s="144" t="s">
        <v>260</v>
      </c>
      <c r="D188" s="144" t="s">
        <v>136</v>
      </c>
      <c r="E188" s="145" t="s">
        <v>707</v>
      </c>
      <c r="F188" s="146" t="s">
        <v>708</v>
      </c>
      <c r="G188" s="147" t="s">
        <v>151</v>
      </c>
      <c r="H188" s="148">
        <v>436.8</v>
      </c>
      <c r="I188" s="149"/>
      <c r="J188" s="150">
        <f>ROUND(I188*H188,2)</f>
        <v>0</v>
      </c>
      <c r="K188" s="146" t="s">
        <v>140</v>
      </c>
      <c r="L188" s="33"/>
      <c r="M188" s="151" t="s">
        <v>1</v>
      </c>
      <c r="N188" s="152" t="s">
        <v>41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212</v>
      </c>
      <c r="AT188" s="155" t="s">
        <v>136</v>
      </c>
      <c r="AU188" s="155" t="s">
        <v>86</v>
      </c>
      <c r="AY188" s="17" t="s">
        <v>133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84</v>
      </c>
      <c r="BK188" s="156">
        <f>ROUND(I188*H188,2)</f>
        <v>0</v>
      </c>
      <c r="BL188" s="17" t="s">
        <v>212</v>
      </c>
      <c r="BM188" s="155" t="s">
        <v>709</v>
      </c>
    </row>
    <row r="189" spans="1:65" s="13" customFormat="1">
      <c r="B189" s="157"/>
      <c r="D189" s="158" t="s">
        <v>143</v>
      </c>
      <c r="E189" s="159" t="s">
        <v>1</v>
      </c>
      <c r="F189" s="160" t="s">
        <v>698</v>
      </c>
      <c r="H189" s="161">
        <v>436.8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143</v>
      </c>
      <c r="AU189" s="159" t="s">
        <v>86</v>
      </c>
      <c r="AV189" s="13" t="s">
        <v>86</v>
      </c>
      <c r="AW189" s="13" t="s">
        <v>32</v>
      </c>
      <c r="AX189" s="13" t="s">
        <v>76</v>
      </c>
      <c r="AY189" s="159" t="s">
        <v>133</v>
      </c>
    </row>
    <row r="190" spans="1:65" s="14" customFormat="1">
      <c r="B190" s="166"/>
      <c r="D190" s="158" t="s">
        <v>143</v>
      </c>
      <c r="E190" s="167" t="s">
        <v>1</v>
      </c>
      <c r="F190" s="168" t="s">
        <v>145</v>
      </c>
      <c r="H190" s="169">
        <v>436.8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7" t="s">
        <v>143</v>
      </c>
      <c r="AU190" s="167" t="s">
        <v>86</v>
      </c>
      <c r="AV190" s="14" t="s">
        <v>141</v>
      </c>
      <c r="AW190" s="14" t="s">
        <v>32</v>
      </c>
      <c r="AX190" s="14" t="s">
        <v>84</v>
      </c>
      <c r="AY190" s="167" t="s">
        <v>133</v>
      </c>
    </row>
    <row r="191" spans="1:65" s="2" customFormat="1" ht="14.4" customHeight="1">
      <c r="A191" s="32"/>
      <c r="B191" s="143"/>
      <c r="C191" s="181" t="s">
        <v>266</v>
      </c>
      <c r="D191" s="181" t="s">
        <v>158</v>
      </c>
      <c r="E191" s="182" t="s">
        <v>710</v>
      </c>
      <c r="F191" s="183" t="s">
        <v>711</v>
      </c>
      <c r="G191" s="184" t="s">
        <v>151</v>
      </c>
      <c r="H191" s="185">
        <v>436.8</v>
      </c>
      <c r="I191" s="186"/>
      <c r="J191" s="187">
        <f>ROUND(I191*H191,2)</f>
        <v>0</v>
      </c>
      <c r="K191" s="183" t="s">
        <v>1</v>
      </c>
      <c r="L191" s="188"/>
      <c r="M191" s="189" t="s">
        <v>1</v>
      </c>
      <c r="N191" s="190" t="s">
        <v>41</v>
      </c>
      <c r="O191" s="58"/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288</v>
      </c>
      <c r="AT191" s="155" t="s">
        <v>158</v>
      </c>
      <c r="AU191" s="155" t="s">
        <v>86</v>
      </c>
      <c r="AY191" s="17" t="s">
        <v>133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84</v>
      </c>
      <c r="BK191" s="156">
        <f>ROUND(I191*H191,2)</f>
        <v>0</v>
      </c>
      <c r="BL191" s="17" t="s">
        <v>212</v>
      </c>
      <c r="BM191" s="155" t="s">
        <v>712</v>
      </c>
    </row>
    <row r="192" spans="1:65" s="13" customFormat="1">
      <c r="B192" s="157"/>
      <c r="D192" s="158" t="s">
        <v>143</v>
      </c>
      <c r="E192" s="159" t="s">
        <v>1</v>
      </c>
      <c r="F192" s="160" t="s">
        <v>698</v>
      </c>
      <c r="H192" s="161">
        <v>436.8</v>
      </c>
      <c r="I192" s="162"/>
      <c r="L192" s="157"/>
      <c r="M192" s="163"/>
      <c r="N192" s="164"/>
      <c r="O192" s="164"/>
      <c r="P192" s="164"/>
      <c r="Q192" s="164"/>
      <c r="R192" s="164"/>
      <c r="S192" s="164"/>
      <c r="T192" s="165"/>
      <c r="AT192" s="159" t="s">
        <v>143</v>
      </c>
      <c r="AU192" s="159" t="s">
        <v>86</v>
      </c>
      <c r="AV192" s="13" t="s">
        <v>86</v>
      </c>
      <c r="AW192" s="13" t="s">
        <v>32</v>
      </c>
      <c r="AX192" s="13" t="s">
        <v>76</v>
      </c>
      <c r="AY192" s="159" t="s">
        <v>133</v>
      </c>
    </row>
    <row r="193" spans="1:65" s="14" customFormat="1">
      <c r="B193" s="166"/>
      <c r="D193" s="158" t="s">
        <v>143</v>
      </c>
      <c r="E193" s="167" t="s">
        <v>1</v>
      </c>
      <c r="F193" s="168" t="s">
        <v>145</v>
      </c>
      <c r="H193" s="169">
        <v>436.8</v>
      </c>
      <c r="I193" s="170"/>
      <c r="L193" s="166"/>
      <c r="M193" s="171"/>
      <c r="N193" s="172"/>
      <c r="O193" s="172"/>
      <c r="P193" s="172"/>
      <c r="Q193" s="172"/>
      <c r="R193" s="172"/>
      <c r="S193" s="172"/>
      <c r="T193" s="173"/>
      <c r="AT193" s="167" t="s">
        <v>143</v>
      </c>
      <c r="AU193" s="167" t="s">
        <v>86</v>
      </c>
      <c r="AV193" s="14" t="s">
        <v>141</v>
      </c>
      <c r="AW193" s="14" t="s">
        <v>32</v>
      </c>
      <c r="AX193" s="14" t="s">
        <v>84</v>
      </c>
      <c r="AY193" s="167" t="s">
        <v>133</v>
      </c>
    </row>
    <row r="194" spans="1:65" s="2" customFormat="1" ht="14.4" customHeight="1">
      <c r="A194" s="32"/>
      <c r="B194" s="143"/>
      <c r="C194" s="181" t="s">
        <v>270</v>
      </c>
      <c r="D194" s="181" t="s">
        <v>158</v>
      </c>
      <c r="E194" s="182" t="s">
        <v>713</v>
      </c>
      <c r="F194" s="183" t="s">
        <v>714</v>
      </c>
      <c r="G194" s="184" t="s">
        <v>368</v>
      </c>
      <c r="H194" s="185">
        <v>3</v>
      </c>
      <c r="I194" s="186"/>
      <c r="J194" s="187">
        <f>ROUND(I194*H194,2)</f>
        <v>0</v>
      </c>
      <c r="K194" s="183" t="s">
        <v>1</v>
      </c>
      <c r="L194" s="188"/>
      <c r="M194" s="189" t="s">
        <v>1</v>
      </c>
      <c r="N194" s="190" t="s">
        <v>41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288</v>
      </c>
      <c r="AT194" s="155" t="s">
        <v>158</v>
      </c>
      <c r="AU194" s="155" t="s">
        <v>86</v>
      </c>
      <c r="AY194" s="17" t="s">
        <v>133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84</v>
      </c>
      <c r="BK194" s="156">
        <f>ROUND(I194*H194,2)</f>
        <v>0</v>
      </c>
      <c r="BL194" s="17" t="s">
        <v>212</v>
      </c>
      <c r="BM194" s="155" t="s">
        <v>715</v>
      </c>
    </row>
    <row r="195" spans="1:65" s="2" customFormat="1" ht="14.4" customHeight="1">
      <c r="A195" s="32"/>
      <c r="B195" s="143"/>
      <c r="C195" s="181" t="s">
        <v>274</v>
      </c>
      <c r="D195" s="181" t="s">
        <v>158</v>
      </c>
      <c r="E195" s="182" t="s">
        <v>716</v>
      </c>
      <c r="F195" s="183" t="s">
        <v>717</v>
      </c>
      <c r="G195" s="184" t="s">
        <v>200</v>
      </c>
      <c r="H195" s="185">
        <v>28.1</v>
      </c>
      <c r="I195" s="186"/>
      <c r="J195" s="187">
        <f>ROUND(I195*H195,2)</f>
        <v>0</v>
      </c>
      <c r="K195" s="183" t="s">
        <v>1</v>
      </c>
      <c r="L195" s="188"/>
      <c r="M195" s="189" t="s">
        <v>1</v>
      </c>
      <c r="N195" s="190" t="s">
        <v>41</v>
      </c>
      <c r="O195" s="58"/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288</v>
      </c>
      <c r="AT195" s="155" t="s">
        <v>158</v>
      </c>
      <c r="AU195" s="155" t="s">
        <v>86</v>
      </c>
      <c r="AY195" s="17" t="s">
        <v>133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84</v>
      </c>
      <c r="BK195" s="156">
        <f>ROUND(I195*H195,2)</f>
        <v>0</v>
      </c>
      <c r="BL195" s="17" t="s">
        <v>212</v>
      </c>
      <c r="BM195" s="155" t="s">
        <v>718</v>
      </c>
    </row>
    <row r="196" spans="1:65" s="13" customFormat="1">
      <c r="B196" s="157"/>
      <c r="D196" s="158" t="s">
        <v>143</v>
      </c>
      <c r="E196" s="159" t="s">
        <v>1</v>
      </c>
      <c r="F196" s="160" t="s">
        <v>719</v>
      </c>
      <c r="H196" s="161">
        <v>11</v>
      </c>
      <c r="I196" s="162"/>
      <c r="L196" s="157"/>
      <c r="M196" s="163"/>
      <c r="N196" s="164"/>
      <c r="O196" s="164"/>
      <c r="P196" s="164"/>
      <c r="Q196" s="164"/>
      <c r="R196" s="164"/>
      <c r="S196" s="164"/>
      <c r="T196" s="165"/>
      <c r="AT196" s="159" t="s">
        <v>143</v>
      </c>
      <c r="AU196" s="159" t="s">
        <v>86</v>
      </c>
      <c r="AV196" s="13" t="s">
        <v>86</v>
      </c>
      <c r="AW196" s="13" t="s">
        <v>32</v>
      </c>
      <c r="AX196" s="13" t="s">
        <v>76</v>
      </c>
      <c r="AY196" s="159" t="s">
        <v>133</v>
      </c>
    </row>
    <row r="197" spans="1:65" s="13" customFormat="1">
      <c r="B197" s="157"/>
      <c r="D197" s="158" t="s">
        <v>143</v>
      </c>
      <c r="E197" s="159" t="s">
        <v>1</v>
      </c>
      <c r="F197" s="160" t="s">
        <v>720</v>
      </c>
      <c r="H197" s="161">
        <v>3.9</v>
      </c>
      <c r="I197" s="162"/>
      <c r="L197" s="157"/>
      <c r="M197" s="163"/>
      <c r="N197" s="164"/>
      <c r="O197" s="164"/>
      <c r="P197" s="164"/>
      <c r="Q197" s="164"/>
      <c r="R197" s="164"/>
      <c r="S197" s="164"/>
      <c r="T197" s="165"/>
      <c r="AT197" s="159" t="s">
        <v>143</v>
      </c>
      <c r="AU197" s="159" t="s">
        <v>86</v>
      </c>
      <c r="AV197" s="13" t="s">
        <v>86</v>
      </c>
      <c r="AW197" s="13" t="s">
        <v>32</v>
      </c>
      <c r="AX197" s="13" t="s">
        <v>76</v>
      </c>
      <c r="AY197" s="159" t="s">
        <v>133</v>
      </c>
    </row>
    <row r="198" spans="1:65" s="13" customFormat="1">
      <c r="B198" s="157"/>
      <c r="D198" s="158" t="s">
        <v>143</v>
      </c>
      <c r="E198" s="159" t="s">
        <v>1</v>
      </c>
      <c r="F198" s="160" t="s">
        <v>721</v>
      </c>
      <c r="H198" s="161">
        <v>6.5</v>
      </c>
      <c r="I198" s="162"/>
      <c r="L198" s="157"/>
      <c r="M198" s="163"/>
      <c r="N198" s="164"/>
      <c r="O198" s="164"/>
      <c r="P198" s="164"/>
      <c r="Q198" s="164"/>
      <c r="R198" s="164"/>
      <c r="S198" s="164"/>
      <c r="T198" s="165"/>
      <c r="AT198" s="159" t="s">
        <v>143</v>
      </c>
      <c r="AU198" s="159" t="s">
        <v>86</v>
      </c>
      <c r="AV198" s="13" t="s">
        <v>86</v>
      </c>
      <c r="AW198" s="13" t="s">
        <v>32</v>
      </c>
      <c r="AX198" s="13" t="s">
        <v>76</v>
      </c>
      <c r="AY198" s="159" t="s">
        <v>133</v>
      </c>
    </row>
    <row r="199" spans="1:65" s="13" customFormat="1">
      <c r="B199" s="157"/>
      <c r="D199" s="158" t="s">
        <v>143</v>
      </c>
      <c r="E199" s="159" t="s">
        <v>1</v>
      </c>
      <c r="F199" s="160" t="s">
        <v>722</v>
      </c>
      <c r="H199" s="161">
        <v>5.7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143</v>
      </c>
      <c r="AU199" s="159" t="s">
        <v>86</v>
      </c>
      <c r="AV199" s="13" t="s">
        <v>86</v>
      </c>
      <c r="AW199" s="13" t="s">
        <v>32</v>
      </c>
      <c r="AX199" s="13" t="s">
        <v>76</v>
      </c>
      <c r="AY199" s="159" t="s">
        <v>133</v>
      </c>
    </row>
    <row r="200" spans="1:65" s="13" customFormat="1">
      <c r="B200" s="157"/>
      <c r="D200" s="158" t="s">
        <v>143</v>
      </c>
      <c r="E200" s="159" t="s">
        <v>1</v>
      </c>
      <c r="F200" s="160" t="s">
        <v>723</v>
      </c>
      <c r="H200" s="161">
        <v>1</v>
      </c>
      <c r="I200" s="162"/>
      <c r="L200" s="157"/>
      <c r="M200" s="163"/>
      <c r="N200" s="164"/>
      <c r="O200" s="164"/>
      <c r="P200" s="164"/>
      <c r="Q200" s="164"/>
      <c r="R200" s="164"/>
      <c r="S200" s="164"/>
      <c r="T200" s="165"/>
      <c r="AT200" s="159" t="s">
        <v>143</v>
      </c>
      <c r="AU200" s="159" t="s">
        <v>86</v>
      </c>
      <c r="AV200" s="13" t="s">
        <v>86</v>
      </c>
      <c r="AW200" s="13" t="s">
        <v>32</v>
      </c>
      <c r="AX200" s="13" t="s">
        <v>76</v>
      </c>
      <c r="AY200" s="159" t="s">
        <v>133</v>
      </c>
    </row>
    <row r="201" spans="1:65" s="14" customFormat="1">
      <c r="B201" s="166"/>
      <c r="D201" s="158" t="s">
        <v>143</v>
      </c>
      <c r="E201" s="167" t="s">
        <v>1</v>
      </c>
      <c r="F201" s="168" t="s">
        <v>145</v>
      </c>
      <c r="H201" s="169">
        <v>28.1</v>
      </c>
      <c r="I201" s="170"/>
      <c r="L201" s="166"/>
      <c r="M201" s="171"/>
      <c r="N201" s="172"/>
      <c r="O201" s="172"/>
      <c r="P201" s="172"/>
      <c r="Q201" s="172"/>
      <c r="R201" s="172"/>
      <c r="S201" s="172"/>
      <c r="T201" s="173"/>
      <c r="AT201" s="167" t="s">
        <v>143</v>
      </c>
      <c r="AU201" s="167" t="s">
        <v>86</v>
      </c>
      <c r="AV201" s="14" t="s">
        <v>141</v>
      </c>
      <c r="AW201" s="14" t="s">
        <v>32</v>
      </c>
      <c r="AX201" s="14" t="s">
        <v>84</v>
      </c>
      <c r="AY201" s="167" t="s">
        <v>133</v>
      </c>
    </row>
    <row r="202" spans="1:65" s="2" customFormat="1" ht="14.4" customHeight="1">
      <c r="A202" s="32"/>
      <c r="B202" s="143"/>
      <c r="C202" s="181" t="s">
        <v>280</v>
      </c>
      <c r="D202" s="181" t="s">
        <v>158</v>
      </c>
      <c r="E202" s="182" t="s">
        <v>724</v>
      </c>
      <c r="F202" s="183" t="s">
        <v>725</v>
      </c>
      <c r="G202" s="184" t="s">
        <v>200</v>
      </c>
      <c r="H202" s="185">
        <v>46</v>
      </c>
      <c r="I202" s="186"/>
      <c r="J202" s="187">
        <f>ROUND(I202*H202,2)</f>
        <v>0</v>
      </c>
      <c r="K202" s="183" t="s">
        <v>1</v>
      </c>
      <c r="L202" s="188"/>
      <c r="M202" s="189" t="s">
        <v>1</v>
      </c>
      <c r="N202" s="190" t="s">
        <v>41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288</v>
      </c>
      <c r="AT202" s="155" t="s">
        <v>158</v>
      </c>
      <c r="AU202" s="155" t="s">
        <v>86</v>
      </c>
      <c r="AY202" s="17" t="s">
        <v>133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84</v>
      </c>
      <c r="BK202" s="156">
        <f>ROUND(I202*H202,2)</f>
        <v>0</v>
      </c>
      <c r="BL202" s="17" t="s">
        <v>212</v>
      </c>
      <c r="BM202" s="155" t="s">
        <v>726</v>
      </c>
    </row>
    <row r="203" spans="1:65" s="13" customFormat="1">
      <c r="B203" s="157"/>
      <c r="D203" s="158" t="s">
        <v>143</v>
      </c>
      <c r="E203" s="159" t="s">
        <v>1</v>
      </c>
      <c r="F203" s="160" t="s">
        <v>727</v>
      </c>
      <c r="H203" s="161">
        <v>36.5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143</v>
      </c>
      <c r="AU203" s="159" t="s">
        <v>86</v>
      </c>
      <c r="AV203" s="13" t="s">
        <v>86</v>
      </c>
      <c r="AW203" s="13" t="s">
        <v>32</v>
      </c>
      <c r="AX203" s="13" t="s">
        <v>76</v>
      </c>
      <c r="AY203" s="159" t="s">
        <v>133</v>
      </c>
    </row>
    <row r="204" spans="1:65" s="13" customFormat="1">
      <c r="B204" s="157"/>
      <c r="D204" s="158" t="s">
        <v>143</v>
      </c>
      <c r="E204" s="159" t="s">
        <v>1</v>
      </c>
      <c r="F204" s="160" t="s">
        <v>728</v>
      </c>
      <c r="H204" s="161">
        <v>9.5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143</v>
      </c>
      <c r="AU204" s="159" t="s">
        <v>86</v>
      </c>
      <c r="AV204" s="13" t="s">
        <v>86</v>
      </c>
      <c r="AW204" s="13" t="s">
        <v>32</v>
      </c>
      <c r="AX204" s="13" t="s">
        <v>76</v>
      </c>
      <c r="AY204" s="159" t="s">
        <v>133</v>
      </c>
    </row>
    <row r="205" spans="1:65" s="14" customFormat="1">
      <c r="B205" s="166"/>
      <c r="D205" s="158" t="s">
        <v>143</v>
      </c>
      <c r="E205" s="167" t="s">
        <v>1</v>
      </c>
      <c r="F205" s="168" t="s">
        <v>145</v>
      </c>
      <c r="H205" s="169">
        <v>46</v>
      </c>
      <c r="I205" s="170"/>
      <c r="L205" s="166"/>
      <c r="M205" s="171"/>
      <c r="N205" s="172"/>
      <c r="O205" s="172"/>
      <c r="P205" s="172"/>
      <c r="Q205" s="172"/>
      <c r="R205" s="172"/>
      <c r="S205" s="172"/>
      <c r="T205" s="173"/>
      <c r="AT205" s="167" t="s">
        <v>143</v>
      </c>
      <c r="AU205" s="167" t="s">
        <v>86</v>
      </c>
      <c r="AV205" s="14" t="s">
        <v>141</v>
      </c>
      <c r="AW205" s="14" t="s">
        <v>32</v>
      </c>
      <c r="AX205" s="14" t="s">
        <v>84</v>
      </c>
      <c r="AY205" s="167" t="s">
        <v>133</v>
      </c>
    </row>
    <row r="206" spans="1:65" s="2" customFormat="1" ht="14.4" customHeight="1">
      <c r="A206" s="32"/>
      <c r="B206" s="143"/>
      <c r="C206" s="181" t="s">
        <v>284</v>
      </c>
      <c r="D206" s="181" t="s">
        <v>158</v>
      </c>
      <c r="E206" s="182" t="s">
        <v>729</v>
      </c>
      <c r="F206" s="183" t="s">
        <v>730</v>
      </c>
      <c r="G206" s="184" t="s">
        <v>200</v>
      </c>
      <c r="H206" s="185">
        <v>51</v>
      </c>
      <c r="I206" s="186"/>
      <c r="J206" s="187">
        <f>ROUND(I206*H206,2)</f>
        <v>0</v>
      </c>
      <c r="K206" s="183" t="s">
        <v>1</v>
      </c>
      <c r="L206" s="188"/>
      <c r="M206" s="189" t="s">
        <v>1</v>
      </c>
      <c r="N206" s="190" t="s">
        <v>41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288</v>
      </c>
      <c r="AT206" s="155" t="s">
        <v>158</v>
      </c>
      <c r="AU206" s="155" t="s">
        <v>86</v>
      </c>
      <c r="AY206" s="17" t="s">
        <v>133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84</v>
      </c>
      <c r="BK206" s="156">
        <f>ROUND(I206*H206,2)</f>
        <v>0</v>
      </c>
      <c r="BL206" s="17" t="s">
        <v>212</v>
      </c>
      <c r="BM206" s="155" t="s">
        <v>731</v>
      </c>
    </row>
    <row r="207" spans="1:65" s="2" customFormat="1" ht="19.8" customHeight="1">
      <c r="A207" s="32"/>
      <c r="B207" s="143"/>
      <c r="C207" s="181" t="s">
        <v>288</v>
      </c>
      <c r="D207" s="181" t="s">
        <v>158</v>
      </c>
      <c r="E207" s="182" t="s">
        <v>732</v>
      </c>
      <c r="F207" s="183" t="s">
        <v>733</v>
      </c>
      <c r="G207" s="184" t="s">
        <v>200</v>
      </c>
      <c r="H207" s="185">
        <v>28</v>
      </c>
      <c r="I207" s="186"/>
      <c r="J207" s="187">
        <f>ROUND(I207*H207,2)</f>
        <v>0</v>
      </c>
      <c r="K207" s="183" t="s">
        <v>1</v>
      </c>
      <c r="L207" s="188"/>
      <c r="M207" s="189" t="s">
        <v>1</v>
      </c>
      <c r="N207" s="190" t="s">
        <v>41</v>
      </c>
      <c r="O207" s="58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288</v>
      </c>
      <c r="AT207" s="155" t="s">
        <v>158</v>
      </c>
      <c r="AU207" s="155" t="s">
        <v>86</v>
      </c>
      <c r="AY207" s="17" t="s">
        <v>133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84</v>
      </c>
      <c r="BK207" s="156">
        <f>ROUND(I207*H207,2)</f>
        <v>0</v>
      </c>
      <c r="BL207" s="17" t="s">
        <v>212</v>
      </c>
      <c r="BM207" s="155" t="s">
        <v>734</v>
      </c>
    </row>
    <row r="208" spans="1:65" s="2" customFormat="1" ht="14.4" customHeight="1">
      <c r="A208" s="32"/>
      <c r="B208" s="143"/>
      <c r="C208" s="181" t="s">
        <v>292</v>
      </c>
      <c r="D208" s="181" t="s">
        <v>158</v>
      </c>
      <c r="E208" s="182" t="s">
        <v>735</v>
      </c>
      <c r="F208" s="183" t="s">
        <v>736</v>
      </c>
      <c r="G208" s="184" t="s">
        <v>200</v>
      </c>
      <c r="H208" s="185">
        <v>52</v>
      </c>
      <c r="I208" s="186"/>
      <c r="J208" s="187">
        <f>ROUND(I208*H208,2)</f>
        <v>0</v>
      </c>
      <c r="K208" s="183" t="s">
        <v>1</v>
      </c>
      <c r="L208" s="188"/>
      <c r="M208" s="189" t="s">
        <v>1</v>
      </c>
      <c r="N208" s="190" t="s">
        <v>41</v>
      </c>
      <c r="O208" s="58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288</v>
      </c>
      <c r="AT208" s="155" t="s">
        <v>158</v>
      </c>
      <c r="AU208" s="155" t="s">
        <v>86</v>
      </c>
      <c r="AY208" s="17" t="s">
        <v>133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84</v>
      </c>
      <c r="BK208" s="156">
        <f>ROUND(I208*H208,2)</f>
        <v>0</v>
      </c>
      <c r="BL208" s="17" t="s">
        <v>212</v>
      </c>
      <c r="BM208" s="155" t="s">
        <v>737</v>
      </c>
    </row>
    <row r="209" spans="1:65" s="2" customFormat="1" ht="14.4" customHeight="1">
      <c r="A209" s="32"/>
      <c r="B209" s="143"/>
      <c r="C209" s="181" t="s">
        <v>296</v>
      </c>
      <c r="D209" s="181" t="s">
        <v>158</v>
      </c>
      <c r="E209" s="182" t="s">
        <v>738</v>
      </c>
      <c r="F209" s="183" t="s">
        <v>739</v>
      </c>
      <c r="G209" s="184" t="s">
        <v>200</v>
      </c>
      <c r="H209" s="185">
        <v>22</v>
      </c>
      <c r="I209" s="186"/>
      <c r="J209" s="187">
        <f>ROUND(I209*H209,2)</f>
        <v>0</v>
      </c>
      <c r="K209" s="183" t="s">
        <v>1</v>
      </c>
      <c r="L209" s="188"/>
      <c r="M209" s="189" t="s">
        <v>1</v>
      </c>
      <c r="N209" s="190" t="s">
        <v>41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288</v>
      </c>
      <c r="AT209" s="155" t="s">
        <v>158</v>
      </c>
      <c r="AU209" s="155" t="s">
        <v>86</v>
      </c>
      <c r="AY209" s="17" t="s">
        <v>133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84</v>
      </c>
      <c r="BK209" s="156">
        <f>ROUND(I209*H209,2)</f>
        <v>0</v>
      </c>
      <c r="BL209" s="17" t="s">
        <v>212</v>
      </c>
      <c r="BM209" s="155" t="s">
        <v>740</v>
      </c>
    </row>
    <row r="210" spans="1:65" s="13" customFormat="1">
      <c r="B210" s="157"/>
      <c r="D210" s="158" t="s">
        <v>143</v>
      </c>
      <c r="E210" s="159" t="s">
        <v>1</v>
      </c>
      <c r="F210" s="160" t="s">
        <v>239</v>
      </c>
      <c r="H210" s="161">
        <v>22</v>
      </c>
      <c r="I210" s="162"/>
      <c r="L210" s="157"/>
      <c r="M210" s="163"/>
      <c r="N210" s="164"/>
      <c r="O210" s="164"/>
      <c r="P210" s="164"/>
      <c r="Q210" s="164"/>
      <c r="R210" s="164"/>
      <c r="S210" s="164"/>
      <c r="T210" s="165"/>
      <c r="AT210" s="159" t="s">
        <v>143</v>
      </c>
      <c r="AU210" s="159" t="s">
        <v>86</v>
      </c>
      <c r="AV210" s="13" t="s">
        <v>86</v>
      </c>
      <c r="AW210" s="13" t="s">
        <v>32</v>
      </c>
      <c r="AX210" s="13" t="s">
        <v>76</v>
      </c>
      <c r="AY210" s="159" t="s">
        <v>133</v>
      </c>
    </row>
    <row r="211" spans="1:65" s="14" customFormat="1">
      <c r="B211" s="166"/>
      <c r="D211" s="158" t="s">
        <v>143</v>
      </c>
      <c r="E211" s="167" t="s">
        <v>1</v>
      </c>
      <c r="F211" s="168" t="s">
        <v>145</v>
      </c>
      <c r="H211" s="169">
        <v>22</v>
      </c>
      <c r="I211" s="170"/>
      <c r="L211" s="166"/>
      <c r="M211" s="171"/>
      <c r="N211" s="172"/>
      <c r="O211" s="172"/>
      <c r="P211" s="172"/>
      <c r="Q211" s="172"/>
      <c r="R211" s="172"/>
      <c r="S211" s="172"/>
      <c r="T211" s="173"/>
      <c r="AT211" s="167" t="s">
        <v>143</v>
      </c>
      <c r="AU211" s="167" t="s">
        <v>86</v>
      </c>
      <c r="AV211" s="14" t="s">
        <v>141</v>
      </c>
      <c r="AW211" s="14" t="s">
        <v>32</v>
      </c>
      <c r="AX211" s="14" t="s">
        <v>84</v>
      </c>
      <c r="AY211" s="167" t="s">
        <v>133</v>
      </c>
    </row>
    <row r="212" spans="1:65" s="2" customFormat="1" ht="14.4" customHeight="1">
      <c r="A212" s="32"/>
      <c r="B212" s="143"/>
      <c r="C212" s="181" t="s">
        <v>302</v>
      </c>
      <c r="D212" s="181" t="s">
        <v>158</v>
      </c>
      <c r="E212" s="182" t="s">
        <v>741</v>
      </c>
      <c r="F212" s="183" t="s">
        <v>742</v>
      </c>
      <c r="G212" s="184" t="s">
        <v>200</v>
      </c>
      <c r="H212" s="185">
        <v>26</v>
      </c>
      <c r="I212" s="186"/>
      <c r="J212" s="187">
        <f>ROUND(I212*H212,2)</f>
        <v>0</v>
      </c>
      <c r="K212" s="183" t="s">
        <v>1</v>
      </c>
      <c r="L212" s="188"/>
      <c r="M212" s="189" t="s">
        <v>1</v>
      </c>
      <c r="N212" s="190" t="s">
        <v>41</v>
      </c>
      <c r="O212" s="58"/>
      <c r="P212" s="153">
        <f>O212*H212</f>
        <v>0</v>
      </c>
      <c r="Q212" s="153">
        <v>0</v>
      </c>
      <c r="R212" s="153">
        <f>Q212*H212</f>
        <v>0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288</v>
      </c>
      <c r="AT212" s="155" t="s">
        <v>158</v>
      </c>
      <c r="AU212" s="155" t="s">
        <v>86</v>
      </c>
      <c r="AY212" s="17" t="s">
        <v>133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84</v>
      </c>
      <c r="BK212" s="156">
        <f>ROUND(I212*H212,2)</f>
        <v>0</v>
      </c>
      <c r="BL212" s="17" t="s">
        <v>212</v>
      </c>
      <c r="BM212" s="155" t="s">
        <v>743</v>
      </c>
    </row>
    <row r="213" spans="1:65" s="2" customFormat="1" ht="14.4" customHeight="1">
      <c r="A213" s="32"/>
      <c r="B213" s="143"/>
      <c r="C213" s="181" t="s">
        <v>211</v>
      </c>
      <c r="D213" s="181" t="s">
        <v>158</v>
      </c>
      <c r="E213" s="182" t="s">
        <v>744</v>
      </c>
      <c r="F213" s="183" t="s">
        <v>745</v>
      </c>
      <c r="G213" s="184" t="s">
        <v>200</v>
      </c>
      <c r="H213" s="185">
        <v>2</v>
      </c>
      <c r="I213" s="186"/>
      <c r="J213" s="187">
        <f>ROUND(I213*H213,2)</f>
        <v>0</v>
      </c>
      <c r="K213" s="183" t="s">
        <v>1</v>
      </c>
      <c r="L213" s="188"/>
      <c r="M213" s="189" t="s">
        <v>1</v>
      </c>
      <c r="N213" s="190" t="s">
        <v>41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288</v>
      </c>
      <c r="AT213" s="155" t="s">
        <v>158</v>
      </c>
      <c r="AU213" s="155" t="s">
        <v>86</v>
      </c>
      <c r="AY213" s="17" t="s">
        <v>133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84</v>
      </c>
      <c r="BK213" s="156">
        <f>ROUND(I213*H213,2)</f>
        <v>0</v>
      </c>
      <c r="BL213" s="17" t="s">
        <v>212</v>
      </c>
      <c r="BM213" s="155" t="s">
        <v>746</v>
      </c>
    </row>
    <row r="214" spans="1:65" s="13" customFormat="1">
      <c r="B214" s="157"/>
      <c r="D214" s="158" t="s">
        <v>143</v>
      </c>
      <c r="E214" s="159" t="s">
        <v>1</v>
      </c>
      <c r="F214" s="160" t="s">
        <v>86</v>
      </c>
      <c r="H214" s="161">
        <v>2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143</v>
      </c>
      <c r="AU214" s="159" t="s">
        <v>86</v>
      </c>
      <c r="AV214" s="13" t="s">
        <v>86</v>
      </c>
      <c r="AW214" s="13" t="s">
        <v>32</v>
      </c>
      <c r="AX214" s="13" t="s">
        <v>76</v>
      </c>
      <c r="AY214" s="159" t="s">
        <v>133</v>
      </c>
    </row>
    <row r="215" spans="1:65" s="14" customFormat="1">
      <c r="B215" s="166"/>
      <c r="D215" s="158" t="s">
        <v>143</v>
      </c>
      <c r="E215" s="167" t="s">
        <v>1</v>
      </c>
      <c r="F215" s="168" t="s">
        <v>145</v>
      </c>
      <c r="H215" s="169">
        <v>2</v>
      </c>
      <c r="I215" s="170"/>
      <c r="L215" s="166"/>
      <c r="M215" s="171"/>
      <c r="N215" s="172"/>
      <c r="O215" s="172"/>
      <c r="P215" s="172"/>
      <c r="Q215" s="172"/>
      <c r="R215" s="172"/>
      <c r="S215" s="172"/>
      <c r="T215" s="173"/>
      <c r="AT215" s="167" t="s">
        <v>143</v>
      </c>
      <c r="AU215" s="167" t="s">
        <v>86</v>
      </c>
      <c r="AV215" s="14" t="s">
        <v>141</v>
      </c>
      <c r="AW215" s="14" t="s">
        <v>32</v>
      </c>
      <c r="AX215" s="14" t="s">
        <v>84</v>
      </c>
      <c r="AY215" s="167" t="s">
        <v>133</v>
      </c>
    </row>
    <row r="216" spans="1:65" s="2" customFormat="1" ht="22.2" customHeight="1">
      <c r="A216" s="32"/>
      <c r="B216" s="143"/>
      <c r="C216" s="181" t="s">
        <v>309</v>
      </c>
      <c r="D216" s="181" t="s">
        <v>158</v>
      </c>
      <c r="E216" s="182" t="s">
        <v>747</v>
      </c>
      <c r="F216" s="183" t="s">
        <v>748</v>
      </c>
      <c r="G216" s="184" t="s">
        <v>368</v>
      </c>
      <c r="H216" s="185">
        <v>1</v>
      </c>
      <c r="I216" s="186"/>
      <c r="J216" s="187">
        <f t="shared" ref="J216:J226" si="0">ROUND(I216*H216,2)</f>
        <v>0</v>
      </c>
      <c r="K216" s="183" t="s">
        <v>1</v>
      </c>
      <c r="L216" s="188"/>
      <c r="M216" s="189" t="s">
        <v>1</v>
      </c>
      <c r="N216" s="190" t="s">
        <v>41</v>
      </c>
      <c r="O216" s="58"/>
      <c r="P216" s="153">
        <f t="shared" ref="P216:P226" si="1">O216*H216</f>
        <v>0</v>
      </c>
      <c r="Q216" s="153">
        <v>0</v>
      </c>
      <c r="R216" s="153">
        <f t="shared" ref="R216:R226" si="2">Q216*H216</f>
        <v>0</v>
      </c>
      <c r="S216" s="153">
        <v>0</v>
      </c>
      <c r="T216" s="154">
        <f t="shared" ref="T216:T226" si="3"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5" t="s">
        <v>288</v>
      </c>
      <c r="AT216" s="155" t="s">
        <v>158</v>
      </c>
      <c r="AU216" s="155" t="s">
        <v>86</v>
      </c>
      <c r="AY216" s="17" t="s">
        <v>133</v>
      </c>
      <c r="BE216" s="156">
        <f t="shared" ref="BE216:BE226" si="4">IF(N216="základní",J216,0)</f>
        <v>0</v>
      </c>
      <c r="BF216" s="156">
        <f t="shared" ref="BF216:BF226" si="5">IF(N216="snížená",J216,0)</f>
        <v>0</v>
      </c>
      <c r="BG216" s="156">
        <f t="shared" ref="BG216:BG226" si="6">IF(N216="zákl. přenesená",J216,0)</f>
        <v>0</v>
      </c>
      <c r="BH216" s="156">
        <f t="shared" ref="BH216:BH226" si="7">IF(N216="sníž. přenesená",J216,0)</f>
        <v>0</v>
      </c>
      <c r="BI216" s="156">
        <f t="shared" ref="BI216:BI226" si="8">IF(N216="nulová",J216,0)</f>
        <v>0</v>
      </c>
      <c r="BJ216" s="17" t="s">
        <v>84</v>
      </c>
      <c r="BK216" s="156">
        <f t="shared" ref="BK216:BK226" si="9">ROUND(I216*H216,2)</f>
        <v>0</v>
      </c>
      <c r="BL216" s="17" t="s">
        <v>212</v>
      </c>
      <c r="BM216" s="155" t="s">
        <v>749</v>
      </c>
    </row>
    <row r="217" spans="1:65" s="2" customFormat="1" ht="22.2" customHeight="1">
      <c r="A217" s="32"/>
      <c r="B217" s="143"/>
      <c r="C217" s="181" t="s">
        <v>314</v>
      </c>
      <c r="D217" s="181" t="s">
        <v>158</v>
      </c>
      <c r="E217" s="182" t="s">
        <v>750</v>
      </c>
      <c r="F217" s="183" t="s">
        <v>751</v>
      </c>
      <c r="G217" s="184" t="s">
        <v>368</v>
      </c>
      <c r="H217" s="185">
        <v>1</v>
      </c>
      <c r="I217" s="186"/>
      <c r="J217" s="187">
        <f t="shared" si="0"/>
        <v>0</v>
      </c>
      <c r="K217" s="183" t="s">
        <v>1</v>
      </c>
      <c r="L217" s="188"/>
      <c r="M217" s="189" t="s">
        <v>1</v>
      </c>
      <c r="N217" s="190" t="s">
        <v>41</v>
      </c>
      <c r="O217" s="58"/>
      <c r="P217" s="153">
        <f t="shared" si="1"/>
        <v>0</v>
      </c>
      <c r="Q217" s="153">
        <v>0</v>
      </c>
      <c r="R217" s="153">
        <f t="shared" si="2"/>
        <v>0</v>
      </c>
      <c r="S217" s="153">
        <v>0</v>
      </c>
      <c r="T217" s="154">
        <f t="shared" si="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288</v>
      </c>
      <c r="AT217" s="155" t="s">
        <v>158</v>
      </c>
      <c r="AU217" s="155" t="s">
        <v>86</v>
      </c>
      <c r="AY217" s="17" t="s">
        <v>133</v>
      </c>
      <c r="BE217" s="156">
        <f t="shared" si="4"/>
        <v>0</v>
      </c>
      <c r="BF217" s="156">
        <f t="shared" si="5"/>
        <v>0</v>
      </c>
      <c r="BG217" s="156">
        <f t="shared" si="6"/>
        <v>0</v>
      </c>
      <c r="BH217" s="156">
        <f t="shared" si="7"/>
        <v>0</v>
      </c>
      <c r="BI217" s="156">
        <f t="shared" si="8"/>
        <v>0</v>
      </c>
      <c r="BJ217" s="17" t="s">
        <v>84</v>
      </c>
      <c r="BK217" s="156">
        <f t="shared" si="9"/>
        <v>0</v>
      </c>
      <c r="BL217" s="17" t="s">
        <v>212</v>
      </c>
      <c r="BM217" s="155" t="s">
        <v>752</v>
      </c>
    </row>
    <row r="218" spans="1:65" s="2" customFormat="1" ht="22.2" customHeight="1">
      <c r="A218" s="32"/>
      <c r="B218" s="143"/>
      <c r="C218" s="181" t="s">
        <v>319</v>
      </c>
      <c r="D218" s="181" t="s">
        <v>158</v>
      </c>
      <c r="E218" s="182" t="s">
        <v>753</v>
      </c>
      <c r="F218" s="183" t="s">
        <v>754</v>
      </c>
      <c r="G218" s="184" t="s">
        <v>368</v>
      </c>
      <c r="H218" s="185">
        <v>1</v>
      </c>
      <c r="I218" s="186"/>
      <c r="J218" s="187">
        <f t="shared" si="0"/>
        <v>0</v>
      </c>
      <c r="K218" s="183" t="s">
        <v>1</v>
      </c>
      <c r="L218" s="188"/>
      <c r="M218" s="189" t="s">
        <v>1</v>
      </c>
      <c r="N218" s="190" t="s">
        <v>41</v>
      </c>
      <c r="O218" s="58"/>
      <c r="P218" s="153">
        <f t="shared" si="1"/>
        <v>0</v>
      </c>
      <c r="Q218" s="153">
        <v>0</v>
      </c>
      <c r="R218" s="153">
        <f t="shared" si="2"/>
        <v>0</v>
      </c>
      <c r="S218" s="153">
        <v>0</v>
      </c>
      <c r="T218" s="154">
        <f t="shared" si="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5" t="s">
        <v>288</v>
      </c>
      <c r="AT218" s="155" t="s">
        <v>158</v>
      </c>
      <c r="AU218" s="155" t="s">
        <v>86</v>
      </c>
      <c r="AY218" s="17" t="s">
        <v>133</v>
      </c>
      <c r="BE218" s="156">
        <f t="shared" si="4"/>
        <v>0</v>
      </c>
      <c r="BF218" s="156">
        <f t="shared" si="5"/>
        <v>0</v>
      </c>
      <c r="BG218" s="156">
        <f t="shared" si="6"/>
        <v>0</v>
      </c>
      <c r="BH218" s="156">
        <f t="shared" si="7"/>
        <v>0</v>
      </c>
      <c r="BI218" s="156">
        <f t="shared" si="8"/>
        <v>0</v>
      </c>
      <c r="BJ218" s="17" t="s">
        <v>84</v>
      </c>
      <c r="BK218" s="156">
        <f t="shared" si="9"/>
        <v>0</v>
      </c>
      <c r="BL218" s="17" t="s">
        <v>212</v>
      </c>
      <c r="BM218" s="155" t="s">
        <v>755</v>
      </c>
    </row>
    <row r="219" spans="1:65" s="2" customFormat="1" ht="14.4" customHeight="1">
      <c r="A219" s="32"/>
      <c r="B219" s="143"/>
      <c r="C219" s="181" t="s">
        <v>324</v>
      </c>
      <c r="D219" s="181" t="s">
        <v>158</v>
      </c>
      <c r="E219" s="182" t="s">
        <v>756</v>
      </c>
      <c r="F219" s="183" t="s">
        <v>757</v>
      </c>
      <c r="G219" s="184" t="s">
        <v>200</v>
      </c>
      <c r="H219" s="185">
        <v>14</v>
      </c>
      <c r="I219" s="186"/>
      <c r="J219" s="187">
        <f t="shared" si="0"/>
        <v>0</v>
      </c>
      <c r="K219" s="183" t="s">
        <v>1</v>
      </c>
      <c r="L219" s="188"/>
      <c r="M219" s="189" t="s">
        <v>1</v>
      </c>
      <c r="N219" s="190" t="s">
        <v>41</v>
      </c>
      <c r="O219" s="58"/>
      <c r="P219" s="153">
        <f t="shared" si="1"/>
        <v>0</v>
      </c>
      <c r="Q219" s="153">
        <v>0</v>
      </c>
      <c r="R219" s="153">
        <f t="shared" si="2"/>
        <v>0</v>
      </c>
      <c r="S219" s="153">
        <v>0</v>
      </c>
      <c r="T219" s="154">
        <f t="shared" si="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288</v>
      </c>
      <c r="AT219" s="155" t="s">
        <v>158</v>
      </c>
      <c r="AU219" s="155" t="s">
        <v>86</v>
      </c>
      <c r="AY219" s="17" t="s">
        <v>133</v>
      </c>
      <c r="BE219" s="156">
        <f t="shared" si="4"/>
        <v>0</v>
      </c>
      <c r="BF219" s="156">
        <f t="shared" si="5"/>
        <v>0</v>
      </c>
      <c r="BG219" s="156">
        <f t="shared" si="6"/>
        <v>0</v>
      </c>
      <c r="BH219" s="156">
        <f t="shared" si="7"/>
        <v>0</v>
      </c>
      <c r="BI219" s="156">
        <f t="shared" si="8"/>
        <v>0</v>
      </c>
      <c r="BJ219" s="17" t="s">
        <v>84</v>
      </c>
      <c r="BK219" s="156">
        <f t="shared" si="9"/>
        <v>0</v>
      </c>
      <c r="BL219" s="17" t="s">
        <v>212</v>
      </c>
      <c r="BM219" s="155" t="s">
        <v>758</v>
      </c>
    </row>
    <row r="220" spans="1:65" s="2" customFormat="1" ht="14.4" customHeight="1">
      <c r="A220" s="32"/>
      <c r="B220" s="143"/>
      <c r="C220" s="181" t="s">
        <v>331</v>
      </c>
      <c r="D220" s="181" t="s">
        <v>158</v>
      </c>
      <c r="E220" s="182" t="s">
        <v>759</v>
      </c>
      <c r="F220" s="183" t="s">
        <v>760</v>
      </c>
      <c r="G220" s="184" t="s">
        <v>200</v>
      </c>
      <c r="H220" s="185">
        <v>66</v>
      </c>
      <c r="I220" s="186"/>
      <c r="J220" s="187">
        <f t="shared" si="0"/>
        <v>0</v>
      </c>
      <c r="K220" s="183" t="s">
        <v>1</v>
      </c>
      <c r="L220" s="188"/>
      <c r="M220" s="189" t="s">
        <v>1</v>
      </c>
      <c r="N220" s="190" t="s">
        <v>41</v>
      </c>
      <c r="O220" s="58"/>
      <c r="P220" s="153">
        <f t="shared" si="1"/>
        <v>0</v>
      </c>
      <c r="Q220" s="153">
        <v>0</v>
      </c>
      <c r="R220" s="153">
        <f t="shared" si="2"/>
        <v>0</v>
      </c>
      <c r="S220" s="153">
        <v>0</v>
      </c>
      <c r="T220" s="154">
        <f t="shared" si="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288</v>
      </c>
      <c r="AT220" s="155" t="s">
        <v>158</v>
      </c>
      <c r="AU220" s="155" t="s">
        <v>86</v>
      </c>
      <c r="AY220" s="17" t="s">
        <v>133</v>
      </c>
      <c r="BE220" s="156">
        <f t="shared" si="4"/>
        <v>0</v>
      </c>
      <c r="BF220" s="156">
        <f t="shared" si="5"/>
        <v>0</v>
      </c>
      <c r="BG220" s="156">
        <f t="shared" si="6"/>
        <v>0</v>
      </c>
      <c r="BH220" s="156">
        <f t="shared" si="7"/>
        <v>0</v>
      </c>
      <c r="BI220" s="156">
        <f t="shared" si="8"/>
        <v>0</v>
      </c>
      <c r="BJ220" s="17" t="s">
        <v>84</v>
      </c>
      <c r="BK220" s="156">
        <f t="shared" si="9"/>
        <v>0</v>
      </c>
      <c r="BL220" s="17" t="s">
        <v>212</v>
      </c>
      <c r="BM220" s="155" t="s">
        <v>761</v>
      </c>
    </row>
    <row r="221" spans="1:65" s="2" customFormat="1" ht="14.4" customHeight="1">
      <c r="A221" s="32"/>
      <c r="B221" s="143"/>
      <c r="C221" s="181" t="s">
        <v>339</v>
      </c>
      <c r="D221" s="181" t="s">
        <v>158</v>
      </c>
      <c r="E221" s="182" t="s">
        <v>762</v>
      </c>
      <c r="F221" s="183" t="s">
        <v>763</v>
      </c>
      <c r="G221" s="184" t="s">
        <v>368</v>
      </c>
      <c r="H221" s="185">
        <v>3</v>
      </c>
      <c r="I221" s="186"/>
      <c r="J221" s="187">
        <f t="shared" si="0"/>
        <v>0</v>
      </c>
      <c r="K221" s="183" t="s">
        <v>1</v>
      </c>
      <c r="L221" s="188"/>
      <c r="M221" s="189" t="s">
        <v>1</v>
      </c>
      <c r="N221" s="190" t="s">
        <v>41</v>
      </c>
      <c r="O221" s="58"/>
      <c r="P221" s="153">
        <f t="shared" si="1"/>
        <v>0</v>
      </c>
      <c r="Q221" s="153">
        <v>0</v>
      </c>
      <c r="R221" s="153">
        <f t="shared" si="2"/>
        <v>0</v>
      </c>
      <c r="S221" s="153">
        <v>0</v>
      </c>
      <c r="T221" s="154">
        <f t="shared" si="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288</v>
      </c>
      <c r="AT221" s="155" t="s">
        <v>158</v>
      </c>
      <c r="AU221" s="155" t="s">
        <v>86</v>
      </c>
      <c r="AY221" s="17" t="s">
        <v>133</v>
      </c>
      <c r="BE221" s="156">
        <f t="shared" si="4"/>
        <v>0</v>
      </c>
      <c r="BF221" s="156">
        <f t="shared" si="5"/>
        <v>0</v>
      </c>
      <c r="BG221" s="156">
        <f t="shared" si="6"/>
        <v>0</v>
      </c>
      <c r="BH221" s="156">
        <f t="shared" si="7"/>
        <v>0</v>
      </c>
      <c r="BI221" s="156">
        <f t="shared" si="8"/>
        <v>0</v>
      </c>
      <c r="BJ221" s="17" t="s">
        <v>84</v>
      </c>
      <c r="BK221" s="156">
        <f t="shared" si="9"/>
        <v>0</v>
      </c>
      <c r="BL221" s="17" t="s">
        <v>212</v>
      </c>
      <c r="BM221" s="155" t="s">
        <v>764</v>
      </c>
    </row>
    <row r="222" spans="1:65" s="2" customFormat="1" ht="19.8" customHeight="1">
      <c r="A222" s="32"/>
      <c r="B222" s="143"/>
      <c r="C222" s="181" t="s">
        <v>344</v>
      </c>
      <c r="D222" s="181" t="s">
        <v>158</v>
      </c>
      <c r="E222" s="182" t="s">
        <v>765</v>
      </c>
      <c r="F222" s="183" t="s">
        <v>766</v>
      </c>
      <c r="G222" s="184" t="s">
        <v>368</v>
      </c>
      <c r="H222" s="185">
        <v>20</v>
      </c>
      <c r="I222" s="186"/>
      <c r="J222" s="187">
        <f t="shared" si="0"/>
        <v>0</v>
      </c>
      <c r="K222" s="183" t="s">
        <v>1</v>
      </c>
      <c r="L222" s="188"/>
      <c r="M222" s="189" t="s">
        <v>1</v>
      </c>
      <c r="N222" s="190" t="s">
        <v>41</v>
      </c>
      <c r="O222" s="58"/>
      <c r="P222" s="153">
        <f t="shared" si="1"/>
        <v>0</v>
      </c>
      <c r="Q222" s="153">
        <v>0</v>
      </c>
      <c r="R222" s="153">
        <f t="shared" si="2"/>
        <v>0</v>
      </c>
      <c r="S222" s="153">
        <v>0</v>
      </c>
      <c r="T222" s="154">
        <f t="shared" si="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5" t="s">
        <v>288</v>
      </c>
      <c r="AT222" s="155" t="s">
        <v>158</v>
      </c>
      <c r="AU222" s="155" t="s">
        <v>86</v>
      </c>
      <c r="AY222" s="17" t="s">
        <v>133</v>
      </c>
      <c r="BE222" s="156">
        <f t="shared" si="4"/>
        <v>0</v>
      </c>
      <c r="BF222" s="156">
        <f t="shared" si="5"/>
        <v>0</v>
      </c>
      <c r="BG222" s="156">
        <f t="shared" si="6"/>
        <v>0</v>
      </c>
      <c r="BH222" s="156">
        <f t="shared" si="7"/>
        <v>0</v>
      </c>
      <c r="BI222" s="156">
        <f t="shared" si="8"/>
        <v>0</v>
      </c>
      <c r="BJ222" s="17" t="s">
        <v>84</v>
      </c>
      <c r="BK222" s="156">
        <f t="shared" si="9"/>
        <v>0</v>
      </c>
      <c r="BL222" s="17" t="s">
        <v>212</v>
      </c>
      <c r="BM222" s="155" t="s">
        <v>767</v>
      </c>
    </row>
    <row r="223" spans="1:65" s="2" customFormat="1" ht="14.4" customHeight="1">
      <c r="A223" s="32"/>
      <c r="B223" s="143"/>
      <c r="C223" s="181" t="s">
        <v>351</v>
      </c>
      <c r="D223" s="181" t="s">
        <v>158</v>
      </c>
      <c r="E223" s="182" t="s">
        <v>768</v>
      </c>
      <c r="F223" s="183" t="s">
        <v>769</v>
      </c>
      <c r="G223" s="184" t="s">
        <v>368</v>
      </c>
      <c r="H223" s="185">
        <v>5</v>
      </c>
      <c r="I223" s="186"/>
      <c r="J223" s="187">
        <f t="shared" si="0"/>
        <v>0</v>
      </c>
      <c r="K223" s="183" t="s">
        <v>1</v>
      </c>
      <c r="L223" s="188"/>
      <c r="M223" s="189" t="s">
        <v>1</v>
      </c>
      <c r="N223" s="190" t="s">
        <v>41</v>
      </c>
      <c r="O223" s="58"/>
      <c r="P223" s="153">
        <f t="shared" si="1"/>
        <v>0</v>
      </c>
      <c r="Q223" s="153">
        <v>0</v>
      </c>
      <c r="R223" s="153">
        <f t="shared" si="2"/>
        <v>0</v>
      </c>
      <c r="S223" s="153">
        <v>0</v>
      </c>
      <c r="T223" s="154">
        <f t="shared" si="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288</v>
      </c>
      <c r="AT223" s="155" t="s">
        <v>158</v>
      </c>
      <c r="AU223" s="155" t="s">
        <v>86</v>
      </c>
      <c r="AY223" s="17" t="s">
        <v>133</v>
      </c>
      <c r="BE223" s="156">
        <f t="shared" si="4"/>
        <v>0</v>
      </c>
      <c r="BF223" s="156">
        <f t="shared" si="5"/>
        <v>0</v>
      </c>
      <c r="BG223" s="156">
        <f t="shared" si="6"/>
        <v>0</v>
      </c>
      <c r="BH223" s="156">
        <f t="shared" si="7"/>
        <v>0</v>
      </c>
      <c r="BI223" s="156">
        <f t="shared" si="8"/>
        <v>0</v>
      </c>
      <c r="BJ223" s="17" t="s">
        <v>84</v>
      </c>
      <c r="BK223" s="156">
        <f t="shared" si="9"/>
        <v>0</v>
      </c>
      <c r="BL223" s="17" t="s">
        <v>212</v>
      </c>
      <c r="BM223" s="155" t="s">
        <v>770</v>
      </c>
    </row>
    <row r="224" spans="1:65" s="2" customFormat="1" ht="14.4" customHeight="1">
      <c r="A224" s="32"/>
      <c r="B224" s="143"/>
      <c r="C224" s="181" t="s">
        <v>356</v>
      </c>
      <c r="D224" s="181" t="s">
        <v>158</v>
      </c>
      <c r="E224" s="182" t="s">
        <v>771</v>
      </c>
      <c r="F224" s="183" t="s">
        <v>772</v>
      </c>
      <c r="G224" s="184" t="s">
        <v>368</v>
      </c>
      <c r="H224" s="185">
        <v>5</v>
      </c>
      <c r="I224" s="186"/>
      <c r="J224" s="187">
        <f t="shared" si="0"/>
        <v>0</v>
      </c>
      <c r="K224" s="183" t="s">
        <v>1</v>
      </c>
      <c r="L224" s="188"/>
      <c r="M224" s="189" t="s">
        <v>1</v>
      </c>
      <c r="N224" s="190" t="s">
        <v>41</v>
      </c>
      <c r="O224" s="58"/>
      <c r="P224" s="153">
        <f t="shared" si="1"/>
        <v>0</v>
      </c>
      <c r="Q224" s="153">
        <v>0</v>
      </c>
      <c r="R224" s="153">
        <f t="shared" si="2"/>
        <v>0</v>
      </c>
      <c r="S224" s="153">
        <v>0</v>
      </c>
      <c r="T224" s="154">
        <f t="shared" si="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5" t="s">
        <v>288</v>
      </c>
      <c r="AT224" s="155" t="s">
        <v>158</v>
      </c>
      <c r="AU224" s="155" t="s">
        <v>86</v>
      </c>
      <c r="AY224" s="17" t="s">
        <v>133</v>
      </c>
      <c r="BE224" s="156">
        <f t="shared" si="4"/>
        <v>0</v>
      </c>
      <c r="BF224" s="156">
        <f t="shared" si="5"/>
        <v>0</v>
      </c>
      <c r="BG224" s="156">
        <f t="shared" si="6"/>
        <v>0</v>
      </c>
      <c r="BH224" s="156">
        <f t="shared" si="7"/>
        <v>0</v>
      </c>
      <c r="BI224" s="156">
        <f t="shared" si="8"/>
        <v>0</v>
      </c>
      <c r="BJ224" s="17" t="s">
        <v>84</v>
      </c>
      <c r="BK224" s="156">
        <f t="shared" si="9"/>
        <v>0</v>
      </c>
      <c r="BL224" s="17" t="s">
        <v>212</v>
      </c>
      <c r="BM224" s="155" t="s">
        <v>773</v>
      </c>
    </row>
    <row r="225" spans="1:65" s="2" customFormat="1" ht="14.4" customHeight="1">
      <c r="A225" s="32"/>
      <c r="B225" s="143"/>
      <c r="C225" s="181" t="s">
        <v>362</v>
      </c>
      <c r="D225" s="181" t="s">
        <v>158</v>
      </c>
      <c r="E225" s="182" t="s">
        <v>774</v>
      </c>
      <c r="F225" s="183" t="s">
        <v>775</v>
      </c>
      <c r="G225" s="184" t="s">
        <v>200</v>
      </c>
      <c r="H225" s="185">
        <v>51</v>
      </c>
      <c r="I225" s="186"/>
      <c r="J225" s="187">
        <f t="shared" si="0"/>
        <v>0</v>
      </c>
      <c r="K225" s="183" t="s">
        <v>1</v>
      </c>
      <c r="L225" s="188"/>
      <c r="M225" s="189" t="s">
        <v>1</v>
      </c>
      <c r="N225" s="190" t="s">
        <v>41</v>
      </c>
      <c r="O225" s="58"/>
      <c r="P225" s="153">
        <f t="shared" si="1"/>
        <v>0</v>
      </c>
      <c r="Q225" s="153">
        <v>0</v>
      </c>
      <c r="R225" s="153">
        <f t="shared" si="2"/>
        <v>0</v>
      </c>
      <c r="S225" s="153">
        <v>0</v>
      </c>
      <c r="T225" s="154">
        <f t="shared" si="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288</v>
      </c>
      <c r="AT225" s="155" t="s">
        <v>158</v>
      </c>
      <c r="AU225" s="155" t="s">
        <v>86</v>
      </c>
      <c r="AY225" s="17" t="s">
        <v>133</v>
      </c>
      <c r="BE225" s="156">
        <f t="shared" si="4"/>
        <v>0</v>
      </c>
      <c r="BF225" s="156">
        <f t="shared" si="5"/>
        <v>0</v>
      </c>
      <c r="BG225" s="156">
        <f t="shared" si="6"/>
        <v>0</v>
      </c>
      <c r="BH225" s="156">
        <f t="shared" si="7"/>
        <v>0</v>
      </c>
      <c r="BI225" s="156">
        <f t="shared" si="8"/>
        <v>0</v>
      </c>
      <c r="BJ225" s="17" t="s">
        <v>84</v>
      </c>
      <c r="BK225" s="156">
        <f t="shared" si="9"/>
        <v>0</v>
      </c>
      <c r="BL225" s="17" t="s">
        <v>212</v>
      </c>
      <c r="BM225" s="155" t="s">
        <v>776</v>
      </c>
    </row>
    <row r="226" spans="1:65" s="2" customFormat="1" ht="14.4" customHeight="1">
      <c r="A226" s="32"/>
      <c r="B226" s="143"/>
      <c r="C226" s="144" t="s">
        <v>249</v>
      </c>
      <c r="D226" s="144" t="s">
        <v>136</v>
      </c>
      <c r="E226" s="145" t="s">
        <v>479</v>
      </c>
      <c r="F226" s="146" t="s">
        <v>480</v>
      </c>
      <c r="G226" s="147" t="s">
        <v>347</v>
      </c>
      <c r="H226" s="191"/>
      <c r="I226" s="149"/>
      <c r="J226" s="150">
        <f t="shared" si="0"/>
        <v>0</v>
      </c>
      <c r="K226" s="146" t="s">
        <v>140</v>
      </c>
      <c r="L226" s="33"/>
      <c r="M226" s="151" t="s">
        <v>1</v>
      </c>
      <c r="N226" s="152" t="s">
        <v>41</v>
      </c>
      <c r="O226" s="58"/>
      <c r="P226" s="153">
        <f t="shared" si="1"/>
        <v>0</v>
      </c>
      <c r="Q226" s="153">
        <v>0</v>
      </c>
      <c r="R226" s="153">
        <f t="shared" si="2"/>
        <v>0</v>
      </c>
      <c r="S226" s="153">
        <v>0</v>
      </c>
      <c r="T226" s="154">
        <f t="shared" si="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212</v>
      </c>
      <c r="AT226" s="155" t="s">
        <v>136</v>
      </c>
      <c r="AU226" s="155" t="s">
        <v>86</v>
      </c>
      <c r="AY226" s="17" t="s">
        <v>133</v>
      </c>
      <c r="BE226" s="156">
        <f t="shared" si="4"/>
        <v>0</v>
      </c>
      <c r="BF226" s="156">
        <f t="shared" si="5"/>
        <v>0</v>
      </c>
      <c r="BG226" s="156">
        <f t="shared" si="6"/>
        <v>0</v>
      </c>
      <c r="BH226" s="156">
        <f t="shared" si="7"/>
        <v>0</v>
      </c>
      <c r="BI226" s="156">
        <f t="shared" si="8"/>
        <v>0</v>
      </c>
      <c r="BJ226" s="17" t="s">
        <v>84</v>
      </c>
      <c r="BK226" s="156">
        <f t="shared" si="9"/>
        <v>0</v>
      </c>
      <c r="BL226" s="17" t="s">
        <v>212</v>
      </c>
      <c r="BM226" s="155" t="s">
        <v>777</v>
      </c>
    </row>
    <row r="227" spans="1:65" s="12" customFormat="1" ht="22.8" customHeight="1">
      <c r="B227" s="130"/>
      <c r="D227" s="131" t="s">
        <v>75</v>
      </c>
      <c r="E227" s="141" t="s">
        <v>482</v>
      </c>
      <c r="F227" s="141" t="s">
        <v>483</v>
      </c>
      <c r="I227" s="133"/>
      <c r="J227" s="142">
        <f>BK227</f>
        <v>0</v>
      </c>
      <c r="L227" s="130"/>
      <c r="M227" s="135"/>
      <c r="N227" s="136"/>
      <c r="O227" s="136"/>
      <c r="P227" s="137">
        <f>SUM(P228:P233)</f>
        <v>0</v>
      </c>
      <c r="Q227" s="136"/>
      <c r="R227" s="137">
        <f>SUM(R228:R233)</f>
        <v>8.1244800000000006E-2</v>
      </c>
      <c r="S227" s="136"/>
      <c r="T227" s="138">
        <f>SUM(T228:T233)</f>
        <v>0</v>
      </c>
      <c r="AR227" s="131" t="s">
        <v>86</v>
      </c>
      <c r="AT227" s="139" t="s">
        <v>75</v>
      </c>
      <c r="AU227" s="139" t="s">
        <v>84</v>
      </c>
      <c r="AY227" s="131" t="s">
        <v>133</v>
      </c>
      <c r="BK227" s="140">
        <f>SUM(BK228:BK233)</f>
        <v>0</v>
      </c>
    </row>
    <row r="228" spans="1:65" s="2" customFormat="1" ht="19.8" customHeight="1">
      <c r="A228" s="32"/>
      <c r="B228" s="143"/>
      <c r="C228" s="144" t="s">
        <v>370</v>
      </c>
      <c r="D228" s="144" t="s">
        <v>136</v>
      </c>
      <c r="E228" s="145" t="s">
        <v>778</v>
      </c>
      <c r="F228" s="146" t="s">
        <v>779</v>
      </c>
      <c r="G228" s="147" t="s">
        <v>151</v>
      </c>
      <c r="H228" s="148">
        <v>436.8</v>
      </c>
      <c r="I228" s="149"/>
      <c r="J228" s="150">
        <f>ROUND(I228*H228,2)</f>
        <v>0</v>
      </c>
      <c r="K228" s="146" t="s">
        <v>140</v>
      </c>
      <c r="L228" s="33"/>
      <c r="M228" s="151" t="s">
        <v>1</v>
      </c>
      <c r="N228" s="152" t="s">
        <v>41</v>
      </c>
      <c r="O228" s="58"/>
      <c r="P228" s="153">
        <f>O228*H228</f>
        <v>0</v>
      </c>
      <c r="Q228" s="153">
        <v>1.0000000000000001E-5</v>
      </c>
      <c r="R228" s="153">
        <f>Q228*H228</f>
        <v>4.3680000000000004E-3</v>
      </c>
      <c r="S228" s="153">
        <v>0</v>
      </c>
      <c r="T228" s="154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5" t="s">
        <v>212</v>
      </c>
      <c r="AT228" s="155" t="s">
        <v>136</v>
      </c>
      <c r="AU228" s="155" t="s">
        <v>86</v>
      </c>
      <c r="AY228" s="17" t="s">
        <v>133</v>
      </c>
      <c r="BE228" s="156">
        <f>IF(N228="základní",J228,0)</f>
        <v>0</v>
      </c>
      <c r="BF228" s="156">
        <f>IF(N228="snížená",J228,0)</f>
        <v>0</v>
      </c>
      <c r="BG228" s="156">
        <f>IF(N228="zákl. přenesená",J228,0)</f>
        <v>0</v>
      </c>
      <c r="BH228" s="156">
        <f>IF(N228="sníž. přenesená",J228,0)</f>
        <v>0</v>
      </c>
      <c r="BI228" s="156">
        <f>IF(N228="nulová",J228,0)</f>
        <v>0</v>
      </c>
      <c r="BJ228" s="17" t="s">
        <v>84</v>
      </c>
      <c r="BK228" s="156">
        <f>ROUND(I228*H228,2)</f>
        <v>0</v>
      </c>
      <c r="BL228" s="17" t="s">
        <v>212</v>
      </c>
      <c r="BM228" s="155" t="s">
        <v>780</v>
      </c>
    </row>
    <row r="229" spans="1:65" s="13" customFormat="1">
      <c r="B229" s="157"/>
      <c r="D229" s="158" t="s">
        <v>143</v>
      </c>
      <c r="E229" s="159" t="s">
        <v>1</v>
      </c>
      <c r="F229" s="160" t="s">
        <v>698</v>
      </c>
      <c r="H229" s="161">
        <v>436.8</v>
      </c>
      <c r="I229" s="162"/>
      <c r="L229" s="157"/>
      <c r="M229" s="163"/>
      <c r="N229" s="164"/>
      <c r="O229" s="164"/>
      <c r="P229" s="164"/>
      <c r="Q229" s="164"/>
      <c r="R229" s="164"/>
      <c r="S229" s="164"/>
      <c r="T229" s="165"/>
      <c r="AT229" s="159" t="s">
        <v>143</v>
      </c>
      <c r="AU229" s="159" t="s">
        <v>86</v>
      </c>
      <c r="AV229" s="13" t="s">
        <v>86</v>
      </c>
      <c r="AW229" s="13" t="s">
        <v>32</v>
      </c>
      <c r="AX229" s="13" t="s">
        <v>76</v>
      </c>
      <c r="AY229" s="159" t="s">
        <v>133</v>
      </c>
    </row>
    <row r="230" spans="1:65" s="14" customFormat="1">
      <c r="B230" s="166"/>
      <c r="D230" s="158" t="s">
        <v>143</v>
      </c>
      <c r="E230" s="167" t="s">
        <v>1</v>
      </c>
      <c r="F230" s="168" t="s">
        <v>145</v>
      </c>
      <c r="H230" s="169">
        <v>436.8</v>
      </c>
      <c r="I230" s="170"/>
      <c r="L230" s="166"/>
      <c r="M230" s="171"/>
      <c r="N230" s="172"/>
      <c r="O230" s="172"/>
      <c r="P230" s="172"/>
      <c r="Q230" s="172"/>
      <c r="R230" s="172"/>
      <c r="S230" s="172"/>
      <c r="T230" s="173"/>
      <c r="AT230" s="167" t="s">
        <v>143</v>
      </c>
      <c r="AU230" s="167" t="s">
        <v>86</v>
      </c>
      <c r="AV230" s="14" t="s">
        <v>141</v>
      </c>
      <c r="AW230" s="14" t="s">
        <v>32</v>
      </c>
      <c r="AX230" s="14" t="s">
        <v>84</v>
      </c>
      <c r="AY230" s="167" t="s">
        <v>133</v>
      </c>
    </row>
    <row r="231" spans="1:65" s="2" customFormat="1" ht="19.8" customHeight="1">
      <c r="A231" s="32"/>
      <c r="B231" s="143"/>
      <c r="C231" s="181" t="s">
        <v>374</v>
      </c>
      <c r="D231" s="181" t="s">
        <v>158</v>
      </c>
      <c r="E231" s="182" t="s">
        <v>781</v>
      </c>
      <c r="F231" s="183" t="s">
        <v>782</v>
      </c>
      <c r="G231" s="184" t="s">
        <v>151</v>
      </c>
      <c r="H231" s="185">
        <v>480.48</v>
      </c>
      <c r="I231" s="186"/>
      <c r="J231" s="187">
        <f>ROUND(I231*H231,2)</f>
        <v>0</v>
      </c>
      <c r="K231" s="183" t="s">
        <v>140</v>
      </c>
      <c r="L231" s="188"/>
      <c r="M231" s="189" t="s">
        <v>1</v>
      </c>
      <c r="N231" s="190" t="s">
        <v>41</v>
      </c>
      <c r="O231" s="58"/>
      <c r="P231" s="153">
        <f>O231*H231</f>
        <v>0</v>
      </c>
      <c r="Q231" s="153">
        <v>1.6000000000000001E-4</v>
      </c>
      <c r="R231" s="153">
        <f>Q231*H231</f>
        <v>7.6876800000000009E-2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288</v>
      </c>
      <c r="AT231" s="155" t="s">
        <v>158</v>
      </c>
      <c r="AU231" s="155" t="s">
        <v>86</v>
      </c>
      <c r="AY231" s="17" t="s">
        <v>133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84</v>
      </c>
      <c r="BK231" s="156">
        <f>ROUND(I231*H231,2)</f>
        <v>0</v>
      </c>
      <c r="BL231" s="17" t="s">
        <v>212</v>
      </c>
      <c r="BM231" s="155" t="s">
        <v>783</v>
      </c>
    </row>
    <row r="232" spans="1:65" s="13" customFormat="1">
      <c r="B232" s="157"/>
      <c r="D232" s="158" t="s">
        <v>143</v>
      </c>
      <c r="F232" s="160" t="s">
        <v>784</v>
      </c>
      <c r="H232" s="161">
        <v>480.48</v>
      </c>
      <c r="I232" s="162"/>
      <c r="L232" s="157"/>
      <c r="M232" s="163"/>
      <c r="N232" s="164"/>
      <c r="O232" s="164"/>
      <c r="P232" s="164"/>
      <c r="Q232" s="164"/>
      <c r="R232" s="164"/>
      <c r="S232" s="164"/>
      <c r="T232" s="165"/>
      <c r="AT232" s="159" t="s">
        <v>143</v>
      </c>
      <c r="AU232" s="159" t="s">
        <v>86</v>
      </c>
      <c r="AV232" s="13" t="s">
        <v>86</v>
      </c>
      <c r="AW232" s="13" t="s">
        <v>3</v>
      </c>
      <c r="AX232" s="13" t="s">
        <v>84</v>
      </c>
      <c r="AY232" s="159" t="s">
        <v>133</v>
      </c>
    </row>
    <row r="233" spans="1:65" s="2" customFormat="1" ht="14.4" customHeight="1">
      <c r="A233" s="32"/>
      <c r="B233" s="143"/>
      <c r="C233" s="144" t="s">
        <v>380</v>
      </c>
      <c r="D233" s="144" t="s">
        <v>136</v>
      </c>
      <c r="E233" s="145" t="s">
        <v>785</v>
      </c>
      <c r="F233" s="146" t="s">
        <v>786</v>
      </c>
      <c r="G233" s="147" t="s">
        <v>347</v>
      </c>
      <c r="H233" s="191"/>
      <c r="I233" s="149"/>
      <c r="J233" s="150">
        <f>ROUND(I233*H233,2)</f>
        <v>0</v>
      </c>
      <c r="K233" s="146" t="s">
        <v>140</v>
      </c>
      <c r="L233" s="33"/>
      <c r="M233" s="199" t="s">
        <v>1</v>
      </c>
      <c r="N233" s="200" t="s">
        <v>41</v>
      </c>
      <c r="O233" s="201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212</v>
      </c>
      <c r="AT233" s="155" t="s">
        <v>136</v>
      </c>
      <c r="AU233" s="155" t="s">
        <v>86</v>
      </c>
      <c r="AY233" s="17" t="s">
        <v>133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84</v>
      </c>
      <c r="BK233" s="156">
        <f>ROUND(I233*H233,2)</f>
        <v>0</v>
      </c>
      <c r="BL233" s="17" t="s">
        <v>212</v>
      </c>
      <c r="BM233" s="155" t="s">
        <v>787</v>
      </c>
    </row>
    <row r="234" spans="1:65" s="2" customFormat="1" ht="6.9" customHeight="1">
      <c r="A234" s="32"/>
      <c r="B234" s="47"/>
      <c r="C234" s="48"/>
      <c r="D234" s="48"/>
      <c r="E234" s="48"/>
      <c r="F234" s="48"/>
      <c r="G234" s="48"/>
      <c r="H234" s="48"/>
      <c r="I234" s="48"/>
      <c r="J234" s="48"/>
      <c r="K234" s="48"/>
      <c r="L234" s="33"/>
      <c r="M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</sheetData>
  <autoFilter ref="C124:K23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92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93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" customHeight="1">
      <c r="B7" s="20"/>
      <c r="E7" s="244" t="str">
        <f>'Rekapitulace stavby'!K6</f>
        <v>ZŠ Chomutov Na Příkopech 895, oprava střechy ČÁST A</v>
      </c>
      <c r="F7" s="245"/>
      <c r="G7" s="245"/>
      <c r="H7" s="245"/>
      <c r="L7" s="20"/>
    </row>
    <row r="8" spans="1:46" s="2" customFormat="1" ht="12" customHeight="1">
      <c r="A8" s="32"/>
      <c r="B8" s="33"/>
      <c r="C8" s="32"/>
      <c r="D8" s="27" t="s">
        <v>94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6" t="s">
        <v>788</v>
      </c>
      <c r="F9" s="243"/>
      <c r="G9" s="243"/>
      <c r="H9" s="24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5. 7. 2021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6" t="str">
        <f>'Rekapitulace stavby'!E14</f>
        <v>Vyplň údaj</v>
      </c>
      <c r="F18" s="235"/>
      <c r="G18" s="235"/>
      <c r="H18" s="235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4"/>
      <c r="B27" s="95"/>
      <c r="C27" s="94"/>
      <c r="D27" s="94"/>
      <c r="E27" s="239" t="s">
        <v>1</v>
      </c>
      <c r="F27" s="239"/>
      <c r="G27" s="239"/>
      <c r="H27" s="23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40</v>
      </c>
      <c r="E33" s="27" t="s">
        <v>41</v>
      </c>
      <c r="F33" s="99">
        <f>ROUND((SUM(BE122:BE159)),  2)</f>
        <v>0</v>
      </c>
      <c r="G33" s="32"/>
      <c r="H33" s="32"/>
      <c r="I33" s="100">
        <v>0.21</v>
      </c>
      <c r="J33" s="99">
        <f>ROUND(((SUM(BE122:BE159))*I33),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42</v>
      </c>
      <c r="F34" s="99">
        <f>ROUND((SUM(BF122:BF159)),  2)</f>
        <v>0</v>
      </c>
      <c r="G34" s="32"/>
      <c r="H34" s="32"/>
      <c r="I34" s="100">
        <v>0.15</v>
      </c>
      <c r="J34" s="99">
        <f>ROUND(((SUM(BF122:BF159))*I34),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43</v>
      </c>
      <c r="F35" s="99">
        <f>ROUND((SUM(BG122:BG159)),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44</v>
      </c>
      <c r="F36" s="99">
        <f>ROUND((SUM(BH122:BH159)),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99">
        <f>ROUND((SUM(BI122:BI159)),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2"/>
      <c r="D85" s="32"/>
      <c r="E85" s="244" t="str">
        <f>E7</f>
        <v>ZŠ Chomutov Na Příkopech 895, oprava střechy ČÁST A</v>
      </c>
      <c r="F85" s="245"/>
      <c r="G85" s="245"/>
      <c r="H85" s="24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6" t="str">
        <f>E9</f>
        <v>VON - Vedlejší a ostatní náklady</v>
      </c>
      <c r="F87" s="243"/>
      <c r="G87" s="243"/>
      <c r="H87" s="24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27" t="s">
        <v>22</v>
      </c>
      <c r="J89" s="55" t="str">
        <f>IF(J12="","",J12)</f>
        <v>5. 7. 2021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27" t="s">
        <v>30</v>
      </c>
      <c r="J91" s="30" t="str">
        <f>E21</f>
        <v>Ing. Karel Greiner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97</v>
      </c>
      <c r="D94" s="101"/>
      <c r="E94" s="101"/>
      <c r="F94" s="101"/>
      <c r="G94" s="101"/>
      <c r="H94" s="101"/>
      <c r="I94" s="101"/>
      <c r="J94" s="110" t="s">
        <v>98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99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100</v>
      </c>
    </row>
    <row r="97" spans="1:31" s="9" customFormat="1" ht="24.9" customHeight="1">
      <c r="B97" s="112"/>
      <c r="D97" s="113" t="s">
        <v>789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>
      <c r="B98" s="116"/>
      <c r="D98" s="117" t="s">
        <v>790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>
      <c r="B99" s="116"/>
      <c r="D99" s="117" t="s">
        <v>791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31" s="10" customFormat="1" ht="19.95" customHeight="1">
      <c r="B100" s="116"/>
      <c r="D100" s="117" t="s">
        <v>792</v>
      </c>
      <c r="E100" s="118"/>
      <c r="F100" s="118"/>
      <c r="G100" s="118"/>
      <c r="H100" s="118"/>
      <c r="I100" s="118"/>
      <c r="J100" s="119">
        <f>J144</f>
        <v>0</v>
      </c>
      <c r="L100" s="116"/>
    </row>
    <row r="101" spans="1:31" s="10" customFormat="1" ht="19.95" customHeight="1">
      <c r="B101" s="116"/>
      <c r="D101" s="117" t="s">
        <v>793</v>
      </c>
      <c r="E101" s="118"/>
      <c r="F101" s="118"/>
      <c r="G101" s="118"/>
      <c r="H101" s="118"/>
      <c r="I101" s="118"/>
      <c r="J101" s="119">
        <f>J148</f>
        <v>0</v>
      </c>
      <c r="L101" s="116"/>
    </row>
    <row r="102" spans="1:31" s="10" customFormat="1" ht="19.95" customHeight="1">
      <c r="B102" s="116"/>
      <c r="D102" s="117" t="s">
        <v>794</v>
      </c>
      <c r="E102" s="118"/>
      <c r="F102" s="118"/>
      <c r="G102" s="118"/>
      <c r="H102" s="118"/>
      <c r="I102" s="118"/>
      <c r="J102" s="119">
        <f>J152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118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4.4" customHeight="1">
      <c r="A112" s="32"/>
      <c r="B112" s="33"/>
      <c r="C112" s="32"/>
      <c r="D112" s="32"/>
      <c r="E112" s="244" t="str">
        <f>E7</f>
        <v>ZŠ Chomutov Na Příkopech 895, oprava střechy ČÁST A</v>
      </c>
      <c r="F112" s="245"/>
      <c r="G112" s="245"/>
      <c r="H112" s="245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94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6" customHeight="1">
      <c r="A114" s="32"/>
      <c r="B114" s="33"/>
      <c r="C114" s="32"/>
      <c r="D114" s="32"/>
      <c r="E114" s="216" t="str">
        <f>E9</f>
        <v>VON - Vedlejší a ostatní náklady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>Chomutov</v>
      </c>
      <c r="G116" s="32"/>
      <c r="H116" s="32"/>
      <c r="I116" s="27" t="s">
        <v>22</v>
      </c>
      <c r="J116" s="55" t="str">
        <f>IF(J12="","",J12)</f>
        <v>5. 7. 2021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6" customHeight="1">
      <c r="A118" s="32"/>
      <c r="B118" s="33"/>
      <c r="C118" s="27" t="s">
        <v>24</v>
      </c>
      <c r="D118" s="32"/>
      <c r="E118" s="32"/>
      <c r="F118" s="25" t="str">
        <f>E15</f>
        <v>Město Chomutov</v>
      </c>
      <c r="G118" s="32"/>
      <c r="H118" s="32"/>
      <c r="I118" s="27" t="s">
        <v>30</v>
      </c>
      <c r="J118" s="30" t="str">
        <f>E21</f>
        <v>Ing. Karel Greiner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33</v>
      </c>
      <c r="J119" s="30" t="str">
        <f>E24</f>
        <v>Pavel Šouta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119</v>
      </c>
      <c r="D121" s="123" t="s">
        <v>61</v>
      </c>
      <c r="E121" s="123" t="s">
        <v>57</v>
      </c>
      <c r="F121" s="123" t="s">
        <v>58</v>
      </c>
      <c r="G121" s="123" t="s">
        <v>120</v>
      </c>
      <c r="H121" s="123" t="s">
        <v>121</v>
      </c>
      <c r="I121" s="123" t="s">
        <v>122</v>
      </c>
      <c r="J121" s="123" t="s">
        <v>98</v>
      </c>
      <c r="K121" s="124" t="s">
        <v>123</v>
      </c>
      <c r="L121" s="125"/>
      <c r="M121" s="62" t="s">
        <v>1</v>
      </c>
      <c r="N121" s="63" t="s">
        <v>40</v>
      </c>
      <c r="O121" s="63" t="s">
        <v>124</v>
      </c>
      <c r="P121" s="63" t="s">
        <v>125</v>
      </c>
      <c r="Q121" s="63" t="s">
        <v>126</v>
      </c>
      <c r="R121" s="63" t="s">
        <v>127</v>
      </c>
      <c r="S121" s="63" t="s">
        <v>128</v>
      </c>
      <c r="T121" s="64" t="s">
        <v>129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8" customHeight="1">
      <c r="A122" s="32"/>
      <c r="B122" s="33"/>
      <c r="C122" s="69" t="s">
        <v>130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0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100</v>
      </c>
      <c r="BK122" s="129">
        <f>BK123</f>
        <v>0</v>
      </c>
    </row>
    <row r="123" spans="1:65" s="12" customFormat="1" ht="25.95" customHeight="1">
      <c r="B123" s="130"/>
      <c r="D123" s="131" t="s">
        <v>75</v>
      </c>
      <c r="E123" s="132" t="s">
        <v>795</v>
      </c>
      <c r="F123" s="132" t="s">
        <v>796</v>
      </c>
      <c r="I123" s="133"/>
      <c r="J123" s="134">
        <f>BK123</f>
        <v>0</v>
      </c>
      <c r="L123" s="130"/>
      <c r="M123" s="135"/>
      <c r="N123" s="136"/>
      <c r="O123" s="136"/>
      <c r="P123" s="137">
        <f>P124+P131+P144+P148+P152</f>
        <v>0</v>
      </c>
      <c r="Q123" s="136"/>
      <c r="R123" s="137">
        <f>R124+R131+R144+R148+R152</f>
        <v>0</v>
      </c>
      <c r="S123" s="136"/>
      <c r="T123" s="138">
        <f>T124+T131+T144+T148+T152</f>
        <v>0</v>
      </c>
      <c r="AR123" s="131" t="s">
        <v>163</v>
      </c>
      <c r="AT123" s="139" t="s">
        <v>75</v>
      </c>
      <c r="AU123" s="139" t="s">
        <v>76</v>
      </c>
      <c r="AY123" s="131" t="s">
        <v>133</v>
      </c>
      <c r="BK123" s="140">
        <f>BK124+BK131+BK144+BK148+BK152</f>
        <v>0</v>
      </c>
    </row>
    <row r="124" spans="1:65" s="12" customFormat="1" ht="22.8" customHeight="1">
      <c r="B124" s="130"/>
      <c r="D124" s="131" t="s">
        <v>75</v>
      </c>
      <c r="E124" s="141" t="s">
        <v>797</v>
      </c>
      <c r="F124" s="141" t="s">
        <v>798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SUM(P125:P130)</f>
        <v>0</v>
      </c>
      <c r="Q124" s="136"/>
      <c r="R124" s="137">
        <f>SUM(R125:R130)</f>
        <v>0</v>
      </c>
      <c r="S124" s="136"/>
      <c r="T124" s="138">
        <f>SUM(T125:T130)</f>
        <v>0</v>
      </c>
      <c r="AR124" s="131" t="s">
        <v>163</v>
      </c>
      <c r="AT124" s="139" t="s">
        <v>75</v>
      </c>
      <c r="AU124" s="139" t="s">
        <v>84</v>
      </c>
      <c r="AY124" s="131" t="s">
        <v>133</v>
      </c>
      <c r="BK124" s="140">
        <f>SUM(BK125:BK130)</f>
        <v>0</v>
      </c>
    </row>
    <row r="125" spans="1:65" s="2" customFormat="1" ht="14.4" customHeight="1">
      <c r="A125" s="32"/>
      <c r="B125" s="143"/>
      <c r="C125" s="144" t="s">
        <v>84</v>
      </c>
      <c r="D125" s="144" t="s">
        <v>136</v>
      </c>
      <c r="E125" s="145" t="s">
        <v>799</v>
      </c>
      <c r="F125" s="146" t="s">
        <v>800</v>
      </c>
      <c r="G125" s="147" t="s">
        <v>801</v>
      </c>
      <c r="H125" s="148">
        <v>1</v>
      </c>
      <c r="I125" s="149"/>
      <c r="J125" s="150">
        <f>ROUND(I125*H125,2)</f>
        <v>0</v>
      </c>
      <c r="K125" s="146" t="s">
        <v>140</v>
      </c>
      <c r="L125" s="33"/>
      <c r="M125" s="151" t="s">
        <v>1</v>
      </c>
      <c r="N125" s="152" t="s">
        <v>41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802</v>
      </c>
      <c r="AT125" s="155" t="s">
        <v>136</v>
      </c>
      <c r="AU125" s="155" t="s">
        <v>86</v>
      </c>
      <c r="AY125" s="17" t="s">
        <v>133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84</v>
      </c>
      <c r="BK125" s="156">
        <f>ROUND(I125*H125,2)</f>
        <v>0</v>
      </c>
      <c r="BL125" s="17" t="s">
        <v>802</v>
      </c>
      <c r="BM125" s="155" t="s">
        <v>803</v>
      </c>
    </row>
    <row r="126" spans="1:65" s="13" customFormat="1">
      <c r="B126" s="157"/>
      <c r="D126" s="158" t="s">
        <v>143</v>
      </c>
      <c r="E126" s="159" t="s">
        <v>1</v>
      </c>
      <c r="F126" s="160" t="s">
        <v>84</v>
      </c>
      <c r="H126" s="161">
        <v>1</v>
      </c>
      <c r="I126" s="162"/>
      <c r="L126" s="157"/>
      <c r="M126" s="163"/>
      <c r="N126" s="164"/>
      <c r="O126" s="164"/>
      <c r="P126" s="164"/>
      <c r="Q126" s="164"/>
      <c r="R126" s="164"/>
      <c r="S126" s="164"/>
      <c r="T126" s="165"/>
      <c r="AT126" s="159" t="s">
        <v>143</v>
      </c>
      <c r="AU126" s="159" t="s">
        <v>86</v>
      </c>
      <c r="AV126" s="13" t="s">
        <v>86</v>
      </c>
      <c r="AW126" s="13" t="s">
        <v>32</v>
      </c>
      <c r="AX126" s="13" t="s">
        <v>76</v>
      </c>
      <c r="AY126" s="159" t="s">
        <v>133</v>
      </c>
    </row>
    <row r="127" spans="1:65" s="14" customFormat="1">
      <c r="B127" s="166"/>
      <c r="D127" s="158" t="s">
        <v>143</v>
      </c>
      <c r="E127" s="167" t="s">
        <v>1</v>
      </c>
      <c r="F127" s="168" t="s">
        <v>145</v>
      </c>
      <c r="H127" s="169">
        <v>1</v>
      </c>
      <c r="I127" s="170"/>
      <c r="L127" s="166"/>
      <c r="M127" s="171"/>
      <c r="N127" s="172"/>
      <c r="O127" s="172"/>
      <c r="P127" s="172"/>
      <c r="Q127" s="172"/>
      <c r="R127" s="172"/>
      <c r="S127" s="172"/>
      <c r="T127" s="173"/>
      <c r="AT127" s="167" t="s">
        <v>143</v>
      </c>
      <c r="AU127" s="167" t="s">
        <v>86</v>
      </c>
      <c r="AV127" s="14" t="s">
        <v>141</v>
      </c>
      <c r="AW127" s="14" t="s">
        <v>32</v>
      </c>
      <c r="AX127" s="14" t="s">
        <v>84</v>
      </c>
      <c r="AY127" s="167" t="s">
        <v>133</v>
      </c>
    </row>
    <row r="128" spans="1:65" s="2" customFormat="1" ht="14.4" customHeight="1">
      <c r="A128" s="32"/>
      <c r="B128" s="143"/>
      <c r="C128" s="144" t="s">
        <v>86</v>
      </c>
      <c r="D128" s="144" t="s">
        <v>136</v>
      </c>
      <c r="E128" s="145" t="s">
        <v>804</v>
      </c>
      <c r="F128" s="146" t="s">
        <v>805</v>
      </c>
      <c r="G128" s="147" t="s">
        <v>801</v>
      </c>
      <c r="H128" s="148">
        <v>1</v>
      </c>
      <c r="I128" s="149"/>
      <c r="J128" s="150">
        <f>ROUND(I128*H128,2)</f>
        <v>0</v>
      </c>
      <c r="K128" s="146" t="s">
        <v>140</v>
      </c>
      <c r="L128" s="33"/>
      <c r="M128" s="151" t="s">
        <v>1</v>
      </c>
      <c r="N128" s="152" t="s">
        <v>41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802</v>
      </c>
      <c r="AT128" s="155" t="s">
        <v>136</v>
      </c>
      <c r="AU128" s="155" t="s">
        <v>86</v>
      </c>
      <c r="AY128" s="17" t="s">
        <v>133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84</v>
      </c>
      <c r="BK128" s="156">
        <f>ROUND(I128*H128,2)</f>
        <v>0</v>
      </c>
      <c r="BL128" s="17" t="s">
        <v>802</v>
      </c>
      <c r="BM128" s="155" t="s">
        <v>806</v>
      </c>
    </row>
    <row r="129" spans="1:65" s="13" customFormat="1">
      <c r="B129" s="157"/>
      <c r="D129" s="158" t="s">
        <v>143</v>
      </c>
      <c r="E129" s="159" t="s">
        <v>1</v>
      </c>
      <c r="F129" s="160" t="s">
        <v>84</v>
      </c>
      <c r="H129" s="161">
        <v>1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143</v>
      </c>
      <c r="AU129" s="159" t="s">
        <v>86</v>
      </c>
      <c r="AV129" s="13" t="s">
        <v>86</v>
      </c>
      <c r="AW129" s="13" t="s">
        <v>32</v>
      </c>
      <c r="AX129" s="13" t="s">
        <v>76</v>
      </c>
      <c r="AY129" s="159" t="s">
        <v>133</v>
      </c>
    </row>
    <row r="130" spans="1:65" s="14" customFormat="1">
      <c r="B130" s="166"/>
      <c r="D130" s="158" t="s">
        <v>143</v>
      </c>
      <c r="E130" s="167" t="s">
        <v>1</v>
      </c>
      <c r="F130" s="168" t="s">
        <v>145</v>
      </c>
      <c r="H130" s="169">
        <v>1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143</v>
      </c>
      <c r="AU130" s="167" t="s">
        <v>86</v>
      </c>
      <c r="AV130" s="14" t="s">
        <v>141</v>
      </c>
      <c r="AW130" s="14" t="s">
        <v>32</v>
      </c>
      <c r="AX130" s="14" t="s">
        <v>84</v>
      </c>
      <c r="AY130" s="167" t="s">
        <v>133</v>
      </c>
    </row>
    <row r="131" spans="1:65" s="12" customFormat="1" ht="22.8" customHeight="1">
      <c r="B131" s="130"/>
      <c r="D131" s="131" t="s">
        <v>75</v>
      </c>
      <c r="E131" s="141" t="s">
        <v>807</v>
      </c>
      <c r="F131" s="141" t="s">
        <v>808</v>
      </c>
      <c r="I131" s="133"/>
      <c r="J131" s="142">
        <f>BK131</f>
        <v>0</v>
      </c>
      <c r="L131" s="130"/>
      <c r="M131" s="135"/>
      <c r="N131" s="136"/>
      <c r="O131" s="136"/>
      <c r="P131" s="137">
        <f>SUM(P132:P143)</f>
        <v>0</v>
      </c>
      <c r="Q131" s="136"/>
      <c r="R131" s="137">
        <f>SUM(R132:R143)</f>
        <v>0</v>
      </c>
      <c r="S131" s="136"/>
      <c r="T131" s="138">
        <f>SUM(T132:T143)</f>
        <v>0</v>
      </c>
      <c r="AR131" s="131" t="s">
        <v>163</v>
      </c>
      <c r="AT131" s="139" t="s">
        <v>75</v>
      </c>
      <c r="AU131" s="139" t="s">
        <v>84</v>
      </c>
      <c r="AY131" s="131" t="s">
        <v>133</v>
      </c>
      <c r="BK131" s="140">
        <f>SUM(BK132:BK143)</f>
        <v>0</v>
      </c>
    </row>
    <row r="132" spans="1:65" s="2" customFormat="1" ht="14.4" customHeight="1">
      <c r="A132" s="32"/>
      <c r="B132" s="143"/>
      <c r="C132" s="144" t="s">
        <v>134</v>
      </c>
      <c r="D132" s="144" t="s">
        <v>136</v>
      </c>
      <c r="E132" s="145" t="s">
        <v>809</v>
      </c>
      <c r="F132" s="146" t="s">
        <v>810</v>
      </c>
      <c r="G132" s="147" t="s">
        <v>801</v>
      </c>
      <c r="H132" s="148">
        <v>1</v>
      </c>
      <c r="I132" s="149"/>
      <c r="J132" s="150">
        <f>ROUND(I132*H132,2)</f>
        <v>0</v>
      </c>
      <c r="K132" s="146" t="s">
        <v>140</v>
      </c>
      <c r="L132" s="33"/>
      <c r="M132" s="151" t="s">
        <v>1</v>
      </c>
      <c r="N132" s="152" t="s">
        <v>41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802</v>
      </c>
      <c r="AT132" s="155" t="s">
        <v>136</v>
      </c>
      <c r="AU132" s="155" t="s">
        <v>86</v>
      </c>
      <c r="AY132" s="17" t="s">
        <v>133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84</v>
      </c>
      <c r="BK132" s="156">
        <f>ROUND(I132*H132,2)</f>
        <v>0</v>
      </c>
      <c r="BL132" s="17" t="s">
        <v>802</v>
      </c>
      <c r="BM132" s="155" t="s">
        <v>811</v>
      </c>
    </row>
    <row r="133" spans="1:65" s="13" customFormat="1">
      <c r="B133" s="157"/>
      <c r="D133" s="158" t="s">
        <v>143</v>
      </c>
      <c r="E133" s="159" t="s">
        <v>1</v>
      </c>
      <c r="F133" s="160" t="s">
        <v>84</v>
      </c>
      <c r="H133" s="161">
        <v>1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143</v>
      </c>
      <c r="AU133" s="159" t="s">
        <v>86</v>
      </c>
      <c r="AV133" s="13" t="s">
        <v>86</v>
      </c>
      <c r="AW133" s="13" t="s">
        <v>32</v>
      </c>
      <c r="AX133" s="13" t="s">
        <v>76</v>
      </c>
      <c r="AY133" s="159" t="s">
        <v>133</v>
      </c>
    </row>
    <row r="134" spans="1:65" s="14" customFormat="1">
      <c r="B134" s="166"/>
      <c r="D134" s="158" t="s">
        <v>143</v>
      </c>
      <c r="E134" s="167" t="s">
        <v>1</v>
      </c>
      <c r="F134" s="168" t="s">
        <v>145</v>
      </c>
      <c r="H134" s="169">
        <v>1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7" t="s">
        <v>143</v>
      </c>
      <c r="AU134" s="167" t="s">
        <v>86</v>
      </c>
      <c r="AV134" s="14" t="s">
        <v>141</v>
      </c>
      <c r="AW134" s="14" t="s">
        <v>32</v>
      </c>
      <c r="AX134" s="14" t="s">
        <v>84</v>
      </c>
      <c r="AY134" s="167" t="s">
        <v>133</v>
      </c>
    </row>
    <row r="135" spans="1:65" s="2" customFormat="1" ht="14.4" customHeight="1">
      <c r="A135" s="32"/>
      <c r="B135" s="143"/>
      <c r="C135" s="144" t="s">
        <v>141</v>
      </c>
      <c r="D135" s="144" t="s">
        <v>136</v>
      </c>
      <c r="E135" s="145" t="s">
        <v>812</v>
      </c>
      <c r="F135" s="146" t="s">
        <v>813</v>
      </c>
      <c r="G135" s="147" t="s">
        <v>801</v>
      </c>
      <c r="H135" s="148">
        <v>1</v>
      </c>
      <c r="I135" s="149"/>
      <c r="J135" s="150">
        <f>ROUND(I135*H135,2)</f>
        <v>0</v>
      </c>
      <c r="K135" s="146" t="s">
        <v>140</v>
      </c>
      <c r="L135" s="33"/>
      <c r="M135" s="151" t="s">
        <v>1</v>
      </c>
      <c r="N135" s="152" t="s">
        <v>41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802</v>
      </c>
      <c r="AT135" s="155" t="s">
        <v>136</v>
      </c>
      <c r="AU135" s="155" t="s">
        <v>86</v>
      </c>
      <c r="AY135" s="17" t="s">
        <v>133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84</v>
      </c>
      <c r="BK135" s="156">
        <f>ROUND(I135*H135,2)</f>
        <v>0</v>
      </c>
      <c r="BL135" s="17" t="s">
        <v>802</v>
      </c>
      <c r="BM135" s="155" t="s">
        <v>814</v>
      </c>
    </row>
    <row r="136" spans="1:65" s="13" customFormat="1">
      <c r="B136" s="157"/>
      <c r="D136" s="158" t="s">
        <v>143</v>
      </c>
      <c r="E136" s="159" t="s">
        <v>1</v>
      </c>
      <c r="F136" s="160" t="s">
        <v>84</v>
      </c>
      <c r="H136" s="161">
        <v>1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143</v>
      </c>
      <c r="AU136" s="159" t="s">
        <v>86</v>
      </c>
      <c r="AV136" s="13" t="s">
        <v>86</v>
      </c>
      <c r="AW136" s="13" t="s">
        <v>32</v>
      </c>
      <c r="AX136" s="13" t="s">
        <v>76</v>
      </c>
      <c r="AY136" s="159" t="s">
        <v>133</v>
      </c>
    </row>
    <row r="137" spans="1:65" s="14" customFormat="1">
      <c r="B137" s="166"/>
      <c r="D137" s="158" t="s">
        <v>143</v>
      </c>
      <c r="E137" s="167" t="s">
        <v>1</v>
      </c>
      <c r="F137" s="168" t="s">
        <v>145</v>
      </c>
      <c r="H137" s="169">
        <v>1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143</v>
      </c>
      <c r="AU137" s="167" t="s">
        <v>86</v>
      </c>
      <c r="AV137" s="14" t="s">
        <v>141</v>
      </c>
      <c r="AW137" s="14" t="s">
        <v>32</v>
      </c>
      <c r="AX137" s="14" t="s">
        <v>84</v>
      </c>
      <c r="AY137" s="167" t="s">
        <v>133</v>
      </c>
    </row>
    <row r="138" spans="1:65" s="2" customFormat="1" ht="14.4" customHeight="1">
      <c r="A138" s="32"/>
      <c r="B138" s="143"/>
      <c r="C138" s="144" t="s">
        <v>163</v>
      </c>
      <c r="D138" s="144" t="s">
        <v>136</v>
      </c>
      <c r="E138" s="145" t="s">
        <v>815</v>
      </c>
      <c r="F138" s="146" t="s">
        <v>816</v>
      </c>
      <c r="G138" s="147" t="s">
        <v>801</v>
      </c>
      <c r="H138" s="148">
        <v>1</v>
      </c>
      <c r="I138" s="149"/>
      <c r="J138" s="150">
        <f>ROUND(I138*H138,2)</f>
        <v>0</v>
      </c>
      <c r="K138" s="146" t="s">
        <v>140</v>
      </c>
      <c r="L138" s="33"/>
      <c r="M138" s="151" t="s">
        <v>1</v>
      </c>
      <c r="N138" s="152" t="s">
        <v>41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802</v>
      </c>
      <c r="AT138" s="155" t="s">
        <v>136</v>
      </c>
      <c r="AU138" s="155" t="s">
        <v>86</v>
      </c>
      <c r="AY138" s="17" t="s">
        <v>133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84</v>
      </c>
      <c r="BK138" s="156">
        <f>ROUND(I138*H138,2)</f>
        <v>0</v>
      </c>
      <c r="BL138" s="17" t="s">
        <v>802</v>
      </c>
      <c r="BM138" s="155" t="s">
        <v>817</v>
      </c>
    </row>
    <row r="139" spans="1:65" s="13" customFormat="1">
      <c r="B139" s="157"/>
      <c r="D139" s="158" t="s">
        <v>143</v>
      </c>
      <c r="E139" s="159" t="s">
        <v>1</v>
      </c>
      <c r="F139" s="160" t="s">
        <v>84</v>
      </c>
      <c r="H139" s="161">
        <v>1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143</v>
      </c>
      <c r="AU139" s="159" t="s">
        <v>86</v>
      </c>
      <c r="AV139" s="13" t="s">
        <v>86</v>
      </c>
      <c r="AW139" s="13" t="s">
        <v>32</v>
      </c>
      <c r="AX139" s="13" t="s">
        <v>76</v>
      </c>
      <c r="AY139" s="159" t="s">
        <v>133</v>
      </c>
    </row>
    <row r="140" spans="1:65" s="14" customFormat="1">
      <c r="B140" s="166"/>
      <c r="D140" s="158" t="s">
        <v>143</v>
      </c>
      <c r="E140" s="167" t="s">
        <v>1</v>
      </c>
      <c r="F140" s="168" t="s">
        <v>145</v>
      </c>
      <c r="H140" s="169">
        <v>1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67" t="s">
        <v>143</v>
      </c>
      <c r="AU140" s="167" t="s">
        <v>86</v>
      </c>
      <c r="AV140" s="14" t="s">
        <v>141</v>
      </c>
      <c r="AW140" s="14" t="s">
        <v>32</v>
      </c>
      <c r="AX140" s="14" t="s">
        <v>84</v>
      </c>
      <c r="AY140" s="167" t="s">
        <v>133</v>
      </c>
    </row>
    <row r="141" spans="1:65" s="2" customFormat="1" ht="14.4" customHeight="1">
      <c r="A141" s="32"/>
      <c r="B141" s="143"/>
      <c r="C141" s="144" t="s">
        <v>147</v>
      </c>
      <c r="D141" s="144" t="s">
        <v>136</v>
      </c>
      <c r="E141" s="145" t="s">
        <v>818</v>
      </c>
      <c r="F141" s="146" t="s">
        <v>819</v>
      </c>
      <c r="G141" s="147" t="s">
        <v>801</v>
      </c>
      <c r="H141" s="148">
        <v>1</v>
      </c>
      <c r="I141" s="149"/>
      <c r="J141" s="150">
        <f>ROUND(I141*H141,2)</f>
        <v>0</v>
      </c>
      <c r="K141" s="146" t="s">
        <v>140</v>
      </c>
      <c r="L141" s="33"/>
      <c r="M141" s="151" t="s">
        <v>1</v>
      </c>
      <c r="N141" s="152" t="s">
        <v>41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802</v>
      </c>
      <c r="AT141" s="155" t="s">
        <v>136</v>
      </c>
      <c r="AU141" s="155" t="s">
        <v>86</v>
      </c>
      <c r="AY141" s="17" t="s">
        <v>133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84</v>
      </c>
      <c r="BK141" s="156">
        <f>ROUND(I141*H141,2)</f>
        <v>0</v>
      </c>
      <c r="BL141" s="17" t="s">
        <v>802</v>
      </c>
      <c r="BM141" s="155" t="s">
        <v>820</v>
      </c>
    </row>
    <row r="142" spans="1:65" s="13" customFormat="1">
      <c r="B142" s="157"/>
      <c r="D142" s="158" t="s">
        <v>143</v>
      </c>
      <c r="E142" s="159" t="s">
        <v>1</v>
      </c>
      <c r="F142" s="160" t="s">
        <v>84</v>
      </c>
      <c r="H142" s="161">
        <v>1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143</v>
      </c>
      <c r="AU142" s="159" t="s">
        <v>86</v>
      </c>
      <c r="AV142" s="13" t="s">
        <v>86</v>
      </c>
      <c r="AW142" s="13" t="s">
        <v>32</v>
      </c>
      <c r="AX142" s="13" t="s">
        <v>76</v>
      </c>
      <c r="AY142" s="159" t="s">
        <v>133</v>
      </c>
    </row>
    <row r="143" spans="1:65" s="14" customFormat="1">
      <c r="B143" s="166"/>
      <c r="D143" s="158" t="s">
        <v>143</v>
      </c>
      <c r="E143" s="167" t="s">
        <v>1</v>
      </c>
      <c r="F143" s="168" t="s">
        <v>145</v>
      </c>
      <c r="H143" s="169">
        <v>1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143</v>
      </c>
      <c r="AU143" s="167" t="s">
        <v>86</v>
      </c>
      <c r="AV143" s="14" t="s">
        <v>141</v>
      </c>
      <c r="AW143" s="14" t="s">
        <v>32</v>
      </c>
      <c r="AX143" s="14" t="s">
        <v>84</v>
      </c>
      <c r="AY143" s="167" t="s">
        <v>133</v>
      </c>
    </row>
    <row r="144" spans="1:65" s="12" customFormat="1" ht="22.8" customHeight="1">
      <c r="B144" s="130"/>
      <c r="D144" s="131" t="s">
        <v>75</v>
      </c>
      <c r="E144" s="141" t="s">
        <v>821</v>
      </c>
      <c r="F144" s="141" t="s">
        <v>822</v>
      </c>
      <c r="I144" s="133"/>
      <c r="J144" s="142">
        <f>BK144</f>
        <v>0</v>
      </c>
      <c r="L144" s="130"/>
      <c r="M144" s="135"/>
      <c r="N144" s="136"/>
      <c r="O144" s="136"/>
      <c r="P144" s="137">
        <f>SUM(P145:P147)</f>
        <v>0</v>
      </c>
      <c r="Q144" s="136"/>
      <c r="R144" s="137">
        <f>SUM(R145:R147)</f>
        <v>0</v>
      </c>
      <c r="S144" s="136"/>
      <c r="T144" s="138">
        <f>SUM(T145:T147)</f>
        <v>0</v>
      </c>
      <c r="AR144" s="131" t="s">
        <v>163</v>
      </c>
      <c r="AT144" s="139" t="s">
        <v>75</v>
      </c>
      <c r="AU144" s="139" t="s">
        <v>84</v>
      </c>
      <c r="AY144" s="131" t="s">
        <v>133</v>
      </c>
      <c r="BK144" s="140">
        <f>SUM(BK145:BK147)</f>
        <v>0</v>
      </c>
    </row>
    <row r="145" spans="1:65" s="2" customFormat="1" ht="14.4" customHeight="1">
      <c r="A145" s="32"/>
      <c r="B145" s="143"/>
      <c r="C145" s="144" t="s">
        <v>173</v>
      </c>
      <c r="D145" s="144" t="s">
        <v>136</v>
      </c>
      <c r="E145" s="145" t="s">
        <v>823</v>
      </c>
      <c r="F145" s="146" t="s">
        <v>824</v>
      </c>
      <c r="G145" s="147" t="s">
        <v>801</v>
      </c>
      <c r="H145" s="148">
        <v>1</v>
      </c>
      <c r="I145" s="149"/>
      <c r="J145" s="150">
        <f>ROUND(I145*H145,2)</f>
        <v>0</v>
      </c>
      <c r="K145" s="146" t="s">
        <v>140</v>
      </c>
      <c r="L145" s="33"/>
      <c r="M145" s="151" t="s">
        <v>1</v>
      </c>
      <c r="N145" s="152" t="s">
        <v>41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802</v>
      </c>
      <c r="AT145" s="155" t="s">
        <v>136</v>
      </c>
      <c r="AU145" s="155" t="s">
        <v>86</v>
      </c>
      <c r="AY145" s="17" t="s">
        <v>133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84</v>
      </c>
      <c r="BK145" s="156">
        <f>ROUND(I145*H145,2)</f>
        <v>0</v>
      </c>
      <c r="BL145" s="17" t="s">
        <v>802</v>
      </c>
      <c r="BM145" s="155" t="s">
        <v>825</v>
      </c>
    </row>
    <row r="146" spans="1:65" s="13" customFormat="1">
      <c r="B146" s="157"/>
      <c r="D146" s="158" t="s">
        <v>143</v>
      </c>
      <c r="E146" s="159" t="s">
        <v>1</v>
      </c>
      <c r="F146" s="160" t="s">
        <v>84</v>
      </c>
      <c r="H146" s="161">
        <v>1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143</v>
      </c>
      <c r="AU146" s="159" t="s">
        <v>86</v>
      </c>
      <c r="AV146" s="13" t="s">
        <v>86</v>
      </c>
      <c r="AW146" s="13" t="s">
        <v>32</v>
      </c>
      <c r="AX146" s="13" t="s">
        <v>76</v>
      </c>
      <c r="AY146" s="159" t="s">
        <v>133</v>
      </c>
    </row>
    <row r="147" spans="1:65" s="14" customFormat="1">
      <c r="B147" s="166"/>
      <c r="D147" s="158" t="s">
        <v>143</v>
      </c>
      <c r="E147" s="167" t="s">
        <v>1</v>
      </c>
      <c r="F147" s="168" t="s">
        <v>145</v>
      </c>
      <c r="H147" s="169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143</v>
      </c>
      <c r="AU147" s="167" t="s">
        <v>86</v>
      </c>
      <c r="AV147" s="14" t="s">
        <v>141</v>
      </c>
      <c r="AW147" s="14" t="s">
        <v>32</v>
      </c>
      <c r="AX147" s="14" t="s">
        <v>84</v>
      </c>
      <c r="AY147" s="167" t="s">
        <v>133</v>
      </c>
    </row>
    <row r="148" spans="1:65" s="12" customFormat="1" ht="22.8" customHeight="1">
      <c r="B148" s="130"/>
      <c r="D148" s="131" t="s">
        <v>75</v>
      </c>
      <c r="E148" s="141" t="s">
        <v>826</v>
      </c>
      <c r="F148" s="141" t="s">
        <v>827</v>
      </c>
      <c r="I148" s="133"/>
      <c r="J148" s="142">
        <f>BK148</f>
        <v>0</v>
      </c>
      <c r="L148" s="130"/>
      <c r="M148" s="135"/>
      <c r="N148" s="136"/>
      <c r="O148" s="136"/>
      <c r="P148" s="137">
        <f>SUM(P149:P151)</f>
        <v>0</v>
      </c>
      <c r="Q148" s="136"/>
      <c r="R148" s="137">
        <f>SUM(R149:R151)</f>
        <v>0</v>
      </c>
      <c r="S148" s="136"/>
      <c r="T148" s="138">
        <f>SUM(T149:T151)</f>
        <v>0</v>
      </c>
      <c r="AR148" s="131" t="s">
        <v>163</v>
      </c>
      <c r="AT148" s="139" t="s">
        <v>75</v>
      </c>
      <c r="AU148" s="139" t="s">
        <v>84</v>
      </c>
      <c r="AY148" s="131" t="s">
        <v>133</v>
      </c>
      <c r="BK148" s="140">
        <f>SUM(BK149:BK151)</f>
        <v>0</v>
      </c>
    </row>
    <row r="149" spans="1:65" s="2" customFormat="1" ht="14.4" customHeight="1">
      <c r="A149" s="32"/>
      <c r="B149" s="143"/>
      <c r="C149" s="144" t="s">
        <v>161</v>
      </c>
      <c r="D149" s="144" t="s">
        <v>136</v>
      </c>
      <c r="E149" s="145" t="s">
        <v>828</v>
      </c>
      <c r="F149" s="146" t="s">
        <v>829</v>
      </c>
      <c r="G149" s="147" t="s">
        <v>801</v>
      </c>
      <c r="H149" s="148">
        <v>1</v>
      </c>
      <c r="I149" s="149"/>
      <c r="J149" s="150">
        <f>ROUND(I149*H149,2)</f>
        <v>0</v>
      </c>
      <c r="K149" s="146" t="s">
        <v>140</v>
      </c>
      <c r="L149" s="33"/>
      <c r="M149" s="151" t="s">
        <v>1</v>
      </c>
      <c r="N149" s="152" t="s">
        <v>41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802</v>
      </c>
      <c r="AT149" s="155" t="s">
        <v>136</v>
      </c>
      <c r="AU149" s="155" t="s">
        <v>86</v>
      </c>
      <c r="AY149" s="17" t="s">
        <v>133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84</v>
      </c>
      <c r="BK149" s="156">
        <f>ROUND(I149*H149,2)</f>
        <v>0</v>
      </c>
      <c r="BL149" s="17" t="s">
        <v>802</v>
      </c>
      <c r="BM149" s="155" t="s">
        <v>830</v>
      </c>
    </row>
    <row r="150" spans="1:65" s="13" customFormat="1">
      <c r="B150" s="157"/>
      <c r="D150" s="158" t="s">
        <v>143</v>
      </c>
      <c r="E150" s="159" t="s">
        <v>1</v>
      </c>
      <c r="F150" s="160" t="s">
        <v>84</v>
      </c>
      <c r="H150" s="161">
        <v>1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143</v>
      </c>
      <c r="AU150" s="159" t="s">
        <v>86</v>
      </c>
      <c r="AV150" s="13" t="s">
        <v>86</v>
      </c>
      <c r="AW150" s="13" t="s">
        <v>32</v>
      </c>
      <c r="AX150" s="13" t="s">
        <v>76</v>
      </c>
      <c r="AY150" s="159" t="s">
        <v>133</v>
      </c>
    </row>
    <row r="151" spans="1:65" s="14" customFormat="1">
      <c r="B151" s="166"/>
      <c r="D151" s="158" t="s">
        <v>143</v>
      </c>
      <c r="E151" s="167" t="s">
        <v>1</v>
      </c>
      <c r="F151" s="168" t="s">
        <v>145</v>
      </c>
      <c r="H151" s="169">
        <v>1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143</v>
      </c>
      <c r="AU151" s="167" t="s">
        <v>86</v>
      </c>
      <c r="AV151" s="14" t="s">
        <v>141</v>
      </c>
      <c r="AW151" s="14" t="s">
        <v>32</v>
      </c>
      <c r="AX151" s="14" t="s">
        <v>84</v>
      </c>
      <c r="AY151" s="167" t="s">
        <v>133</v>
      </c>
    </row>
    <row r="152" spans="1:65" s="12" customFormat="1" ht="22.8" customHeight="1">
      <c r="B152" s="130"/>
      <c r="D152" s="131" t="s">
        <v>75</v>
      </c>
      <c r="E152" s="141" t="s">
        <v>831</v>
      </c>
      <c r="F152" s="141" t="s">
        <v>832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SUM(P153:P159)</f>
        <v>0</v>
      </c>
      <c r="Q152" s="136"/>
      <c r="R152" s="137">
        <f>SUM(R153:R159)</f>
        <v>0</v>
      </c>
      <c r="S152" s="136"/>
      <c r="T152" s="138">
        <f>SUM(T153:T159)</f>
        <v>0</v>
      </c>
      <c r="AR152" s="131" t="s">
        <v>163</v>
      </c>
      <c r="AT152" s="139" t="s">
        <v>75</v>
      </c>
      <c r="AU152" s="139" t="s">
        <v>84</v>
      </c>
      <c r="AY152" s="131" t="s">
        <v>133</v>
      </c>
      <c r="BK152" s="140">
        <f>SUM(BK153:BK159)</f>
        <v>0</v>
      </c>
    </row>
    <row r="153" spans="1:65" s="2" customFormat="1" ht="14.4" customHeight="1">
      <c r="A153" s="32"/>
      <c r="B153" s="143"/>
      <c r="C153" s="144" t="s">
        <v>171</v>
      </c>
      <c r="D153" s="144" t="s">
        <v>136</v>
      </c>
      <c r="E153" s="145" t="s">
        <v>833</v>
      </c>
      <c r="F153" s="146" t="s">
        <v>834</v>
      </c>
      <c r="G153" s="147" t="s">
        <v>801</v>
      </c>
      <c r="H153" s="148">
        <v>1</v>
      </c>
      <c r="I153" s="149"/>
      <c r="J153" s="150">
        <f>ROUND(I153*H153,2)</f>
        <v>0</v>
      </c>
      <c r="K153" s="146" t="s">
        <v>140</v>
      </c>
      <c r="L153" s="33"/>
      <c r="M153" s="151" t="s">
        <v>1</v>
      </c>
      <c r="N153" s="152" t="s">
        <v>41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802</v>
      </c>
      <c r="AT153" s="155" t="s">
        <v>136</v>
      </c>
      <c r="AU153" s="155" t="s">
        <v>86</v>
      </c>
      <c r="AY153" s="17" t="s">
        <v>133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84</v>
      </c>
      <c r="BK153" s="156">
        <f>ROUND(I153*H153,2)</f>
        <v>0</v>
      </c>
      <c r="BL153" s="17" t="s">
        <v>802</v>
      </c>
      <c r="BM153" s="155" t="s">
        <v>835</v>
      </c>
    </row>
    <row r="154" spans="1:65" s="13" customFormat="1">
      <c r="B154" s="157"/>
      <c r="D154" s="158" t="s">
        <v>143</v>
      </c>
      <c r="E154" s="159" t="s">
        <v>1</v>
      </c>
      <c r="F154" s="160" t="s">
        <v>84</v>
      </c>
      <c r="H154" s="161">
        <v>1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143</v>
      </c>
      <c r="AU154" s="159" t="s">
        <v>86</v>
      </c>
      <c r="AV154" s="13" t="s">
        <v>86</v>
      </c>
      <c r="AW154" s="13" t="s">
        <v>32</v>
      </c>
      <c r="AX154" s="13" t="s">
        <v>76</v>
      </c>
      <c r="AY154" s="159" t="s">
        <v>133</v>
      </c>
    </row>
    <row r="155" spans="1:65" s="14" customFormat="1">
      <c r="B155" s="166"/>
      <c r="D155" s="158" t="s">
        <v>143</v>
      </c>
      <c r="E155" s="167" t="s">
        <v>1</v>
      </c>
      <c r="F155" s="168" t="s">
        <v>145</v>
      </c>
      <c r="H155" s="169">
        <v>1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143</v>
      </c>
      <c r="AU155" s="167" t="s">
        <v>86</v>
      </c>
      <c r="AV155" s="14" t="s">
        <v>141</v>
      </c>
      <c r="AW155" s="14" t="s">
        <v>32</v>
      </c>
      <c r="AX155" s="14" t="s">
        <v>84</v>
      </c>
      <c r="AY155" s="167" t="s">
        <v>133</v>
      </c>
    </row>
    <row r="156" spans="1:65" s="2" customFormat="1" ht="14.4" customHeight="1">
      <c r="A156" s="32"/>
      <c r="B156" s="143"/>
      <c r="C156" s="144" t="s">
        <v>185</v>
      </c>
      <c r="D156" s="144" t="s">
        <v>136</v>
      </c>
      <c r="E156" s="145" t="s">
        <v>836</v>
      </c>
      <c r="F156" s="146" t="s">
        <v>837</v>
      </c>
      <c r="G156" s="147" t="s">
        <v>801</v>
      </c>
      <c r="H156" s="148">
        <v>1</v>
      </c>
      <c r="I156" s="149"/>
      <c r="J156" s="150">
        <f>ROUND(I156*H156,2)</f>
        <v>0</v>
      </c>
      <c r="K156" s="146" t="s">
        <v>140</v>
      </c>
      <c r="L156" s="33"/>
      <c r="M156" s="151" t="s">
        <v>1</v>
      </c>
      <c r="N156" s="152" t="s">
        <v>41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802</v>
      </c>
      <c r="AT156" s="155" t="s">
        <v>136</v>
      </c>
      <c r="AU156" s="155" t="s">
        <v>86</v>
      </c>
      <c r="AY156" s="17" t="s">
        <v>133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84</v>
      </c>
      <c r="BK156" s="156">
        <f>ROUND(I156*H156,2)</f>
        <v>0</v>
      </c>
      <c r="BL156" s="17" t="s">
        <v>802</v>
      </c>
      <c r="BM156" s="155" t="s">
        <v>838</v>
      </c>
    </row>
    <row r="157" spans="1:65" s="13" customFormat="1">
      <c r="B157" s="157"/>
      <c r="D157" s="158" t="s">
        <v>143</v>
      </c>
      <c r="E157" s="159" t="s">
        <v>1</v>
      </c>
      <c r="F157" s="160" t="s">
        <v>84</v>
      </c>
      <c r="H157" s="161">
        <v>1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143</v>
      </c>
      <c r="AU157" s="159" t="s">
        <v>86</v>
      </c>
      <c r="AV157" s="13" t="s">
        <v>86</v>
      </c>
      <c r="AW157" s="13" t="s">
        <v>32</v>
      </c>
      <c r="AX157" s="13" t="s">
        <v>76</v>
      </c>
      <c r="AY157" s="159" t="s">
        <v>133</v>
      </c>
    </row>
    <row r="158" spans="1:65" s="14" customFormat="1">
      <c r="B158" s="166"/>
      <c r="D158" s="158" t="s">
        <v>143</v>
      </c>
      <c r="E158" s="167" t="s">
        <v>1</v>
      </c>
      <c r="F158" s="168" t="s">
        <v>145</v>
      </c>
      <c r="H158" s="169">
        <v>1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143</v>
      </c>
      <c r="AU158" s="167" t="s">
        <v>86</v>
      </c>
      <c r="AV158" s="14" t="s">
        <v>141</v>
      </c>
      <c r="AW158" s="14" t="s">
        <v>32</v>
      </c>
      <c r="AX158" s="14" t="s">
        <v>84</v>
      </c>
      <c r="AY158" s="167" t="s">
        <v>133</v>
      </c>
    </row>
    <row r="159" spans="1:65" s="15" customFormat="1">
      <c r="B159" s="174"/>
      <c r="D159" s="158" t="s">
        <v>143</v>
      </c>
      <c r="E159" s="175" t="s">
        <v>1</v>
      </c>
      <c r="F159" s="176" t="s">
        <v>839</v>
      </c>
      <c r="H159" s="175" t="s">
        <v>1</v>
      </c>
      <c r="I159" s="177"/>
      <c r="L159" s="174"/>
      <c r="M159" s="192"/>
      <c r="N159" s="193"/>
      <c r="O159" s="193"/>
      <c r="P159" s="193"/>
      <c r="Q159" s="193"/>
      <c r="R159" s="193"/>
      <c r="S159" s="193"/>
      <c r="T159" s="194"/>
      <c r="AT159" s="175" t="s">
        <v>143</v>
      </c>
      <c r="AU159" s="175" t="s">
        <v>86</v>
      </c>
      <c r="AV159" s="15" t="s">
        <v>84</v>
      </c>
      <c r="AW159" s="15" t="s">
        <v>32</v>
      </c>
      <c r="AX159" s="15" t="s">
        <v>76</v>
      </c>
      <c r="AY159" s="175" t="s">
        <v>133</v>
      </c>
    </row>
    <row r="160" spans="1:65" s="2" customFormat="1" ht="6.9" customHeight="1">
      <c r="A160" s="32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3"/>
      <c r="M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</sheetData>
  <autoFilter ref="C121:K15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Bourací práce a o...</vt:lpstr>
      <vt:lpstr>SO 02 - Stavební práce</vt:lpstr>
      <vt:lpstr>VON - Vedlejší a ostatní ...</vt:lpstr>
      <vt:lpstr>'Rekapitulace stavby'!Názvy_tisku</vt:lpstr>
      <vt:lpstr>'SO 01 - Bourací práce a o...'!Názvy_tisku</vt:lpstr>
      <vt:lpstr>'SO 02 - Stavební práce'!Názvy_tisku</vt:lpstr>
      <vt:lpstr>'VON - Vedlejší a ostatní ...'!Názvy_tisku</vt:lpstr>
      <vt:lpstr>'Rekapitulace stavby'!Oblast_tisku</vt:lpstr>
      <vt:lpstr>'SO 01 - Bourací práce a o...'!Oblast_tisku</vt:lpstr>
      <vt:lpstr>'SO 02 - Stavební práce'!Oblast_tisku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Pavel</cp:lastModifiedBy>
  <cp:lastPrinted>2021-08-13T13:20:49Z</cp:lastPrinted>
  <dcterms:created xsi:type="dcterms:W3CDTF">2021-08-13T13:03:45Z</dcterms:created>
  <dcterms:modified xsi:type="dcterms:W3CDTF">2021-08-13T13:22:55Z</dcterms:modified>
</cp:coreProperties>
</file>