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KrosData\Export\"/>
    </mc:Choice>
  </mc:AlternateContent>
  <bookViews>
    <workbookView xWindow="0" yWindow="0" windowWidth="0" windowHeight="0"/>
  </bookViews>
  <sheets>
    <sheet name="Rekapitulace stavby" sheetId="1" r:id="rId1"/>
    <sheet name="19193vo - Osvětlení dvou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'19193vo - Osvětlení dvou ...'!$C$87:$K$254</definedName>
    <definedName name="_xlnm.Print_Area" localSheetId="1">'19193vo - Osvětlení dvou ...'!$C$4:$J$39,'19193vo - Osvětlení dvou ...'!$C$45:$J$69,'19193vo - Osvětlení dvou ...'!$C$75:$K$254</definedName>
    <definedName name="_xlnm.Print_Titles" localSheetId="1">'19193vo - Osvětlení dvou ...'!$87:$87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F82"/>
  <c r="E80"/>
  <c r="J55"/>
  <c r="F52"/>
  <c r="E50"/>
  <c r="J21"/>
  <c r="E21"/>
  <c r="J54"/>
  <c r="J20"/>
  <c r="J18"/>
  <c r="E18"/>
  <c r="F85"/>
  <c r="J17"/>
  <c r="J15"/>
  <c r="E15"/>
  <c r="F84"/>
  <c r="J14"/>
  <c r="J12"/>
  <c r="J82"/>
  <c r="E7"/>
  <c r="E78"/>
  <c i="1" r="L50"/>
  <c r="AM50"/>
  <c r="AM49"/>
  <c r="L49"/>
  <c r="AM47"/>
  <c r="L47"/>
  <c r="L45"/>
  <c r="L44"/>
  <c i="2" r="BK242"/>
  <c r="BK234"/>
  <c r="BK231"/>
  <c r="BK210"/>
  <c r="BK195"/>
  <c r="J180"/>
  <c r="BK158"/>
  <c r="J115"/>
  <c r="J91"/>
  <c r="J168"/>
  <c r="J142"/>
  <c r="BK226"/>
  <c r="J198"/>
  <c r="BK144"/>
  <c r="BK253"/>
  <c r="BK142"/>
  <c r="J120"/>
  <c r="J218"/>
  <c r="J185"/>
  <c r="BK152"/>
  <c r="J137"/>
  <c r="J113"/>
  <c r="BK251"/>
  <c r="BK176"/>
  <c r="J135"/>
  <c r="BK100"/>
  <c r="BK103"/>
  <c r="BK218"/>
  <c r="J166"/>
  <c r="BK237"/>
  <c r="BK212"/>
  <c r="BK160"/>
  <c r="J103"/>
  <c r="BK246"/>
  <c r="BK130"/>
  <c r="J100"/>
  <c r="BK192"/>
  <c r="J170"/>
  <c r="J150"/>
  <c r="J130"/>
  <c r="BK97"/>
  <c r="J205"/>
  <c r="J148"/>
  <c r="BK106"/>
  <c r="BK173"/>
  <c r="BK135"/>
  <c r="J94"/>
  <c r="BK207"/>
  <c r="BK164"/>
  <c r="J231"/>
  <c r="BK205"/>
  <c r="BK162"/>
  <c r="BK120"/>
  <c r="BK249"/>
  <c r="BK137"/>
  <c r="BK91"/>
  <c r="J176"/>
  <c r="J146"/>
  <c r="BK115"/>
  <c i="1" r="AS54"/>
  <c i="2" r="J201"/>
  <c r="J162"/>
  <c r="BK111"/>
  <c r="J160"/>
  <c r="BK198"/>
  <c r="J234"/>
  <c r="BK185"/>
  <c r="J253"/>
  <c r="BK123"/>
  <c r="J210"/>
  <c r="BK166"/>
  <c r="J111"/>
  <c r="BK146"/>
  <c r="J97"/>
  <c r="BK133"/>
  <c r="BK150"/>
  <c r="BK222"/>
  <c r="BK180"/>
  <c r="BK94"/>
  <c r="J158"/>
  <c r="J117"/>
  <c r="J212"/>
  <c r="J156"/>
  <c r="BK117"/>
  <c r="J207"/>
  <c r="J173"/>
  <c r="J126"/>
  <c r="J251"/>
  <c r="J249"/>
  <c r="J246"/>
  <c r="J244"/>
  <c r="J242"/>
  <c r="J237"/>
  <c r="J222"/>
  <c r="BK201"/>
  <c r="J192"/>
  <c r="J164"/>
  <c r="BK148"/>
  <c r="BK126"/>
  <c r="J226"/>
  <c r="BK244"/>
  <c r="BK214"/>
  <c r="BK188"/>
  <c r="J152"/>
  <c r="J109"/>
  <c r="BK170"/>
  <c r="J133"/>
  <c r="BK109"/>
  <c r="J214"/>
  <c r="J188"/>
  <c r="BK168"/>
  <c r="J144"/>
  <c r="J123"/>
  <c r="J106"/>
  <c r="J195"/>
  <c r="BK156"/>
  <c r="BK113"/>
  <c l="1" r="R248"/>
  <c r="T141"/>
  <c r="BK241"/>
  <c r="BK90"/>
  <c r="BK89"/>
  <c r="J89"/>
  <c r="J60"/>
  <c r="R90"/>
  <c r="R89"/>
  <c r="BK141"/>
  <c r="BK175"/>
  <c r="J175"/>
  <c r="J64"/>
  <c r="P248"/>
  <c r="P90"/>
  <c r="P89"/>
  <c r="T90"/>
  <c r="T89"/>
  <c r="P175"/>
  <c r="T241"/>
  <c r="P141"/>
  <c r="P140"/>
  <c r="BK248"/>
  <c r="J248"/>
  <c r="J68"/>
  <c r="R141"/>
  <c r="P241"/>
  <c r="P240"/>
  <c r="R175"/>
  <c r="R241"/>
  <c r="T175"/>
  <c r="BK230"/>
  <c r="J230"/>
  <c r="J65"/>
  <c r="P230"/>
  <c r="R230"/>
  <c r="T230"/>
  <c r="T248"/>
  <c r="J84"/>
  <c r="BE94"/>
  <c r="BE100"/>
  <c r="BE103"/>
  <c r="BE123"/>
  <c r="BE133"/>
  <c r="BE144"/>
  <c r="BE170"/>
  <c r="BE185"/>
  <c r="BE192"/>
  <c r="BE198"/>
  <c r="J52"/>
  <c r="BE109"/>
  <c r="BE142"/>
  <c r="BE148"/>
  <c r="BE162"/>
  <c r="BE164"/>
  <c r="BE173"/>
  <c r="BE180"/>
  <c r="BE195"/>
  <c r="BE205"/>
  <c r="BE222"/>
  <c r="BE251"/>
  <c r="F55"/>
  <c r="BE126"/>
  <c r="BE135"/>
  <c r="BE168"/>
  <c r="BE244"/>
  <c r="BE249"/>
  <c r="E48"/>
  <c r="F54"/>
  <c r="BE91"/>
  <c r="BE97"/>
  <c r="BE106"/>
  <c r="BE111"/>
  <c r="BE113"/>
  <c r="BE137"/>
  <c r="BE150"/>
  <c r="BE158"/>
  <c r="BE166"/>
  <c r="BE176"/>
  <c r="BE201"/>
  <c r="BE207"/>
  <c r="BE218"/>
  <c r="BE226"/>
  <c r="BE234"/>
  <c r="BE242"/>
  <c r="BE115"/>
  <c r="BE130"/>
  <c r="BE152"/>
  <c r="BE160"/>
  <c r="BE231"/>
  <c r="BE117"/>
  <c r="BE120"/>
  <c r="BE146"/>
  <c r="BE156"/>
  <c r="BE188"/>
  <c r="BE210"/>
  <c r="BE212"/>
  <c r="BE214"/>
  <c r="BE237"/>
  <c r="BE246"/>
  <c r="BE253"/>
  <c r="F34"/>
  <c i="1" r="BA55"/>
  <c r="BA54"/>
  <c r="W30"/>
  <c i="2" r="F37"/>
  <c i="1" r="BD55"/>
  <c r="BD54"/>
  <c r="W33"/>
  <c i="2" r="F35"/>
  <c i="1" r="BB55"/>
  <c r="BB54"/>
  <c r="W31"/>
  <c i="2" r="F36"/>
  <c i="1" r="BC55"/>
  <c r="BC54"/>
  <c r="W32"/>
  <c i="2" r="J34"/>
  <c i="1" r="AW55"/>
  <c i="2" l="1" r="R240"/>
  <c r="T240"/>
  <c r="P88"/>
  <c i="1" r="AU55"/>
  <c i="2" r="BK140"/>
  <c r="J140"/>
  <c r="J62"/>
  <c r="BK240"/>
  <c r="J240"/>
  <c r="J66"/>
  <c r="R140"/>
  <c r="R88"/>
  <c r="T140"/>
  <c r="T88"/>
  <c r="J241"/>
  <c r="J67"/>
  <c r="J90"/>
  <c r="J61"/>
  <c r="J141"/>
  <c r="J63"/>
  <c r="BK88"/>
  <c r="J88"/>
  <c r="J59"/>
  <c r="J33"/>
  <c i="1" r="AV55"/>
  <c r="AT55"/>
  <c r="AX54"/>
  <c r="AY54"/>
  <c r="AW54"/>
  <c r="AK30"/>
  <c r="AU54"/>
  <c i="2" r="F33"/>
  <c i="1" r="AZ55"/>
  <c r="AZ54"/>
  <c r="AV54"/>
  <c r="AK29"/>
  <c l="1" r="AT54"/>
  <c i="2" r="J30"/>
  <c i="1" r="AG55"/>
  <c r="AG54"/>
  <c r="AK26"/>
  <c r="AK35"/>
  <c r="W29"/>
  <c l="1" r="AN55"/>
  <c i="2" r="J39"/>
  <c i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<sst xmlns="http://schemas.openxmlformats.org/spreadsheetml/2006/main">
  <si>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</si>
  <si>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</si>
  <si>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</si>
  <si>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</si>
  <si>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</si>
  <si>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{a1069460-de1a-4f73-b64a-b0bb4f5736e9}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</si>
  <si>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</si>
  <si>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</si>
  <si>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</si>
  <si>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</si>
  <si>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</si>
  <si>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</si>
  <si>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</si>
  <si>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</si>
  <si>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19193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</si>
  <si>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</si>
  <si>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</si>
  <si>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Osvětlení dvou přechodů pro chodce v ul. Mostecká, Chomutov</t>
  </si>
  <si>
    <t>KSO:</t>
  </si>
  <si>
    <t/>
  </si>
  <si>
    <t>CC-CZ:</t>
  </si>
  <si>
    <t>Místo:</t>
  </si>
  <si>
    <t>Chomutov</t>
  </si>
  <si>
    <t>Datum:</t>
  </si>
  <si>
    <t>8. 4. 2020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</si>
  <si>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</si>
  <si>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</si>
  <si>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</si>
  <si>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</si>
  <si>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</si>
  <si>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</si>
  <si>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</si>
  <si>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</si>
  <si>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</si>
  <si>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</si>
  <si>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</si>
  <si>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</si>
  <si>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</si>
  <si>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</si>
  <si>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</si>
  <si>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</si>
  <si>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</si>
  <si>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</si>
  <si>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</si>
  <si>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</si>
  <si>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</si>
  <si>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</si>
  <si>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</si>
  <si>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</si>
  <si>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</si>
  <si>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</si>
  <si>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</si>
  <si>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</si>
  <si>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</si>
  <si>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</si>
  <si>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</si>
  <si>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</si>
  <si>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</si>
  <si>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</si>
  <si>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</si>
  <si>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</si>
  <si>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</si>
  <si>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</si>
  <si>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</si>
  <si>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</si>
  <si>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</si>
  <si>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</si>
  <si>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</si>
  <si>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</si>
  <si>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</si>
  <si>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</si>
  <si>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</si>
  <si>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</si>
  <si>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</si>
  <si>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</si>
  <si>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19193vo</t>
  </si>
  <si>
    <t>STA</t>
  </si>
  <si>
    <t>1</t>
  </si>
  <si>
    <t>{ddef3151-d612-4b32-bd8f-736a3de5ea26}</t>
  </si>
  <si>
    <t>2</t>
  </si>
  <si>
    <t>KRYCÍ LIST SOUPISU PRACÍ</t>
  </si>
  <si>
    <t>Objekt:</t>
  </si>
  <si>
    <t>19193vo - Osvětlení dvou přechodů pro chodce v ul. Mostecká, Chomutov</t>
  </si>
  <si>
    <t>Chomutov, ul. Mostecká</t>
  </si>
  <si>
    <t>Ing. Ivan Menhard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</si>
  <si>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</si>
  <si>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</si>
  <si>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</si>
  <si>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</si>
  <si>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</si>
  <si>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</si>
  <si>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</si>
  <si>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</si>
  <si>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</si>
  <si>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</si>
  <si>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</si>
  <si>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</si>
  <si>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</si>
  <si>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</si>
  <si>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</si>
  <si>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</si>
  <si>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</si>
  <si>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</si>
  <si>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</si>
  <si>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</si>
  <si>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</si>
  <si>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</si>
  <si>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</si>
  <si>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</si>
  <si>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</si>
  <si>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</si>
  <si>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</si>
  <si>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</si>
  <si>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</si>
  <si>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</si>
  <si>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</si>
  <si>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</si>
  <si>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741122122</t>
  </si>
  <si>
    <t>Montáž kabel Cu plný kulatý žíla 3x1,5 až 6 mm2 zatažený v trubkách (CYKY)</t>
  </si>
  <si>
    <t>m</t>
  </si>
  <si>
    <t>CS ÚRS 2020 01</t>
  </si>
  <si>
    <t>16</t>
  </si>
  <si>
    <t>-1271252593</t>
  </si>
  <si>
    <t>PP</t>
  </si>
  <si>
    <t>Montáž kabelů měděných bez ukončení uložených v trubkách zatažených plných kulatých nebo bezhalogenových (CYKY) počtu a průřezu žil 3x1,5 až 6 mm2</t>
  </si>
  <si>
    <t>VV</t>
  </si>
  <si>
    <t>4*6+2+3,5+2*4,5</t>
  </si>
  <si>
    <t>M</t>
  </si>
  <si>
    <t>10.048.561</t>
  </si>
  <si>
    <t>CMSM 3G1,5 (3Cx1,5)</t>
  </si>
  <si>
    <t>materiály online</t>
  </si>
  <si>
    <t>32</t>
  </si>
  <si>
    <t>-228288587</t>
  </si>
  <si>
    <t>38,5*1,03897 'Přepočtené koeficientem množství</t>
  </si>
  <si>
    <t>3</t>
  </si>
  <si>
    <t>741122133</t>
  </si>
  <si>
    <t>Montáž kabel Cu plný kulatý žíla 4x10 mm2 zatažený v trubkách (CYKY)</t>
  </si>
  <si>
    <t>CS ÚRS 2019 02</t>
  </si>
  <si>
    <t>1830412691</t>
  </si>
  <si>
    <t>Montáž kabelů měděných bez ukončení uložených v trubkách zatažených plných kulatých nebo bezhalogenových (CYKY) počtu a průřezu žil 4x10 mm2</t>
  </si>
  <si>
    <t>"z výkresu" 21+"do stožáru" 2*2</t>
  </si>
  <si>
    <t>4</t>
  </si>
  <si>
    <t>34111076</t>
  </si>
  <si>
    <t>kabel silový s Cu jádrem 1 kV 4x10mm2</t>
  </si>
  <si>
    <t>1106134377</t>
  </si>
  <si>
    <t>25*1,1 'Přepočtené koeficientem množství</t>
  </si>
  <si>
    <t>5</t>
  </si>
  <si>
    <t>741122134</t>
  </si>
  <si>
    <t>Montáž kabel Cu plný kulatý žíla 4x16 až 25 mm2 zatažený v trubkách (CYKY)</t>
  </si>
  <si>
    <t>1117079986</t>
  </si>
  <si>
    <t>Montáž kabelů měděných bez ukončení uložených v trubkách zatažených plných kulatých nebo bezhalogenových (CYKY) počtu a průřezu žil 4x16 až 25 mm2</t>
  </si>
  <si>
    <t>"z výkresu" 47+"do stožáru" 8*2</t>
  </si>
  <si>
    <t>6</t>
  </si>
  <si>
    <t>34111080</t>
  </si>
  <si>
    <t>kabel silový s Cu jádrem 1kV 4x16mm2</t>
  </si>
  <si>
    <t>1201357894</t>
  </si>
  <si>
    <t>63*1,11111 'Přepočtené koeficientem množství</t>
  </si>
  <si>
    <t>7</t>
  </si>
  <si>
    <t>741132133</t>
  </si>
  <si>
    <t>Ukončení kabelů 4x16 mm2 smršťovací záklopkou nebo páskem bez letování</t>
  </si>
  <si>
    <t>kus</t>
  </si>
  <si>
    <t>-166918816</t>
  </si>
  <si>
    <t>Ukončení kabelů smršťovací záklopkou nebo páskou se zapojením bez letování, počtu a průřezu žil 4x16 mm2</t>
  </si>
  <si>
    <t>8</t>
  </si>
  <si>
    <t>741132135</t>
  </si>
  <si>
    <t>Ukončení kabelů 4x35 mm2 smršťovací záklopkou nebo páskem bez letování</t>
  </si>
  <si>
    <t>-1541546538</t>
  </si>
  <si>
    <t>Ukončení kabelů smršťovací záklopkou nebo páskou se zapojením bez letování, počtu a průřezu žil 4x35 mm2</t>
  </si>
  <si>
    <t>9</t>
  </si>
  <si>
    <t>10.068.545</t>
  </si>
  <si>
    <t xml:space="preserve">Hlava EN 4.1 pro pr.    6-  50</t>
  </si>
  <si>
    <t>KS</t>
  </si>
  <si>
    <t>-1780929485</t>
  </si>
  <si>
    <t>10</t>
  </si>
  <si>
    <t>741373002</t>
  </si>
  <si>
    <t>Montáž svítidlo výbojkové průmyslové stropní na výložník</t>
  </si>
  <si>
    <t>207213888</t>
  </si>
  <si>
    <t>Montáž svítidel výbojkových se zapojením vodičů průmyslových nebo venkovních na výložník</t>
  </si>
  <si>
    <t>11</t>
  </si>
  <si>
    <t>348svit-P</t>
  </si>
  <si>
    <t xml:space="preserve">P - LED svítidlo pro přechody  Satheon S-P, 60W, 8131 lm, 4000 K</t>
  </si>
  <si>
    <t>ks</t>
  </si>
  <si>
    <t>360867392</t>
  </si>
  <si>
    <t xml:space="preserve">P - LED svítidlo pro přechody, pravé   60W, 8131 lm, 4000 K, IP65, IK10 
typ Satheon S-P, optika pro přechody, pravé
na výložník pr.60</t>
  </si>
  <si>
    <t>P</t>
  </si>
  <si>
    <t xml:space="preserve">Poznámka k položce:_x000d_
jiný typ svítidla, než je uveden v projektu,  musí schválit provozovatel</t>
  </si>
  <si>
    <t>12</t>
  </si>
  <si>
    <t>348svit-PL</t>
  </si>
  <si>
    <t xml:space="preserve">PL - LED svítidlo pro přechody levostranné  Satheon S-P, 60W, 8131 lm, 4000 K</t>
  </si>
  <si>
    <t>10845152</t>
  </si>
  <si>
    <t xml:space="preserve">PL - LED svítidlo pro přechody, levé  60W, 8131 lm, 4000 K, IP65, IK10 
typ Satheon S-P, optika pro přechody, levé
na výložník pr.60</t>
  </si>
  <si>
    <t xml:space="preserve">Poznámka k položce:_x000d_
Nastavit optickou křivku pro umístění svítidla vlevo = objednat u výrobce_x000d_
jiný typ svítidla, než je uveden v projektu,  musí schválit provozovatel</t>
  </si>
  <si>
    <t>13</t>
  </si>
  <si>
    <t>741410041</t>
  </si>
  <si>
    <t>Montáž vodič uzemňovací drát nebo lano D do 10 mm v městské zástavbě</t>
  </si>
  <si>
    <t>-5946929</t>
  </si>
  <si>
    <t>Montáž uzemňovacího vedení s upevněním, propojením a připojením pomocí svorek v zemi s izolací spojů drátu nebo lana Ø do 10 mm v městské zástavbě</t>
  </si>
  <si>
    <t>"z výkresu" 68+ "ke stožáru" 4*1</t>
  </si>
  <si>
    <t>14</t>
  </si>
  <si>
    <t>35441073</t>
  </si>
  <si>
    <t>drát D 10mm FeZn</t>
  </si>
  <si>
    <t>kg</t>
  </si>
  <si>
    <t>-188613422</t>
  </si>
  <si>
    <t xml:space="preserve">drát D 10mm FeZn  1 kg = 1,61 m</t>
  </si>
  <si>
    <t>72/1,61</t>
  </si>
  <si>
    <t>44,72*1,1 'Přepočtené koeficientem množství</t>
  </si>
  <si>
    <t>741420021</t>
  </si>
  <si>
    <t>Montáž svorka hromosvodná se 2 šrouby</t>
  </si>
  <si>
    <t>994150099</t>
  </si>
  <si>
    <t>Montáž hromosvodného vedení svorek se 2 šrouby</t>
  </si>
  <si>
    <t>PSC</t>
  </si>
  <si>
    <t xml:space="preserve">Poznámka k souboru cen:_x000d_
1. Svodovými dráty se rozumí i jímací vedení na střeše._x000d_
</t>
  </si>
  <si>
    <t>35442037</t>
  </si>
  <si>
    <t>svorka uzemnění nerez křížová</t>
  </si>
  <si>
    <t>323281692</t>
  </si>
  <si>
    <t>17</t>
  </si>
  <si>
    <t>35442036</t>
  </si>
  <si>
    <t>svorka uzemnění nerez připojovací</t>
  </si>
  <si>
    <t>368457366</t>
  </si>
  <si>
    <t>18</t>
  </si>
  <si>
    <t>741810002</t>
  </si>
  <si>
    <t>Celková prohlídka elektrického rozvodu a zařízení do 500 000,- Kč</t>
  </si>
  <si>
    <t>-2125825988</t>
  </si>
  <si>
    <t>Zkoušky a prohlídky elektrických rozvodů a zařízení celková prohlídka a vyhotovení revizní zprávy pro objem montážních prací přes 100 do 500 tis. Kč</t>
  </si>
  <si>
    <t xml:space="preserve">Poznámka k souboru cen:_x000d_
1. Ceny -0001 až -0011 jsou určeny pro objem montážních prací včetně všech nákladů._x000d_
</t>
  </si>
  <si>
    <t>Práce a dodávky M</t>
  </si>
  <si>
    <t>21-M</t>
  </si>
  <si>
    <t>Elektromontáže</t>
  </si>
  <si>
    <t>19</t>
  </si>
  <si>
    <t>210204011</t>
  </si>
  <si>
    <t>Montáž stožárů osvětlení ocelových samostatně stojících délky do 12 m</t>
  </si>
  <si>
    <t>64</t>
  </si>
  <si>
    <t>81938255</t>
  </si>
  <si>
    <t>Montáž stožárů osvětlení, bez zemních prací ocelových samostatně stojících, délky do 12 m</t>
  </si>
  <si>
    <t>20</t>
  </si>
  <si>
    <t>1290026</t>
  </si>
  <si>
    <t>STOZAR PRO PRECHODY PB 6-133/108/89 Z</t>
  </si>
  <si>
    <t>256</t>
  </si>
  <si>
    <t>-500009953</t>
  </si>
  <si>
    <t>1290027</t>
  </si>
  <si>
    <t>STOZAR PRO PRECHODY PC 6-159/133/114 Z</t>
  </si>
  <si>
    <t>-669907957</t>
  </si>
  <si>
    <t>22</t>
  </si>
  <si>
    <t>1290532</t>
  </si>
  <si>
    <t>OCHRANNA MANZETA PLAST. OMP 159</t>
  </si>
  <si>
    <t>-1552510141</t>
  </si>
  <si>
    <t>23</t>
  </si>
  <si>
    <t>1290530</t>
  </si>
  <si>
    <t>OCHRANNA MANZETA PLAST. OMP 133</t>
  </si>
  <si>
    <t>128</t>
  </si>
  <si>
    <t>307424965</t>
  </si>
  <si>
    <t>24</t>
  </si>
  <si>
    <t>58346122</t>
  </si>
  <si>
    <t>drť vápencová bílá frakce 2/4</t>
  </si>
  <si>
    <t>t</t>
  </si>
  <si>
    <t>-1381812046</t>
  </si>
  <si>
    <t>Poznámka k položce:_x000d_
pro upevnění stožáru v pouzdrovém základu</t>
  </si>
  <si>
    <t>2,2*(1*0,8*3,14/4*(0,315-0,133)^2+3*1*3,14/4*(0,315-0,155)^2)</t>
  </si>
  <si>
    <t>25</t>
  </si>
  <si>
    <t>210204103</t>
  </si>
  <si>
    <t>Montáž výložníků osvětlení jednoramenných sloupových hmotnosti do 35 kg</t>
  </si>
  <si>
    <t>1412733360</t>
  </si>
  <si>
    <t>Montáž výložníků osvětlení jednoramenných sloupových, hmotnosti do 35 kg</t>
  </si>
  <si>
    <t>26</t>
  </si>
  <si>
    <t>1290030</t>
  </si>
  <si>
    <t>VYLOZNIK PRO PRECHODY PDB 1-2000/89 Z</t>
  </si>
  <si>
    <t>1430155923</t>
  </si>
  <si>
    <t>27</t>
  </si>
  <si>
    <t>vyl-pdc3,5</t>
  </si>
  <si>
    <t>VYLOZNIK PRO PRECHODY PDC 1-3500/114 Z</t>
  </si>
  <si>
    <t>-1461166445</t>
  </si>
  <si>
    <t>VYLOZNIK PRO PRECHODY PDC 1-3500/114 Z /12200-00085/</t>
  </si>
  <si>
    <t>28</t>
  </si>
  <si>
    <t>vyl-pdc4,5</t>
  </si>
  <si>
    <t>VYLOZNIK PRO PRECHODY PDC 1-4500/114 Z</t>
  </si>
  <si>
    <t>-1241551749</t>
  </si>
  <si>
    <t>VYLOZNIK PRO PRECHODY PDC 1-4500/114 Z /12200-00087/</t>
  </si>
  <si>
    <t>29</t>
  </si>
  <si>
    <t>210204201</t>
  </si>
  <si>
    <t>Montáž elektrovýzbroje stožárů osvětlení 1 okruh</t>
  </si>
  <si>
    <t>2135497684</t>
  </si>
  <si>
    <t>30</t>
  </si>
  <si>
    <t>10.874.893</t>
  </si>
  <si>
    <t>Svorka SV-A-9.35.4 stožárová výzbroj</t>
  </si>
  <si>
    <t>-135031706</t>
  </si>
  <si>
    <t>31</t>
  </si>
  <si>
    <t>10.228.214</t>
  </si>
  <si>
    <t>Svorka SV-A-6.16.4 stožárová výzbroj</t>
  </si>
  <si>
    <t>-270591012</t>
  </si>
  <si>
    <t>210204202</t>
  </si>
  <si>
    <t>Montáž elektrovýzbroje stožárů osvětlení 2 okruhy</t>
  </si>
  <si>
    <t>-1921076318</t>
  </si>
  <si>
    <t>Poznámka k položce:_x000d_
pro napojení osvětlení zastávky</t>
  </si>
  <si>
    <t>33</t>
  </si>
  <si>
    <t>10.228.215</t>
  </si>
  <si>
    <t>Svorka SV-A-6.16.4/2 stožárová výzbroj</t>
  </si>
  <si>
    <t>-489667614</t>
  </si>
  <si>
    <t>46-M</t>
  </si>
  <si>
    <t>Zemní práce při extr.mont.pracích</t>
  </si>
  <si>
    <t>34</t>
  </si>
  <si>
    <t>460010022</t>
  </si>
  <si>
    <t>Vytyčení trasy vedení kabelového podzemního podél silnice</t>
  </si>
  <si>
    <t>km</t>
  </si>
  <si>
    <t>1250612114</t>
  </si>
  <si>
    <t>Vytyčení trasy vedení kabelového (podzemního) podél silnice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</si>
  <si>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</si>
  <si>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Poznámka k položce:_x000d_
původní VO, NN, VN, nové VO</t>
  </si>
  <si>
    <t>35</t>
  </si>
  <si>
    <t>460030039</t>
  </si>
  <si>
    <t>Rozebrání dlažeb ručně z dlaždic zámkových do písku spáry nezalité</t>
  </si>
  <si>
    <t>m2</t>
  </si>
  <si>
    <t>1967194670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</si>
  <si>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</si>
  <si>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</si>
  <si>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Poznámka k položce:_x000d_
původní dažba bude zpětně použita</t>
  </si>
  <si>
    <t>30*0,5</t>
  </si>
  <si>
    <t>36</t>
  </si>
  <si>
    <t>460050814</t>
  </si>
  <si>
    <t>Hloubení nezapažených jam pro stožáry strojně v hornině tř 4</t>
  </si>
  <si>
    <t>m3</t>
  </si>
  <si>
    <t>-1145640767</t>
  </si>
  <si>
    <t>Hloubení nezapažených jam strojně pro stožáry v hornině třídy 4</t>
  </si>
  <si>
    <t>4*1*0,5*0,5</t>
  </si>
  <si>
    <t>37</t>
  </si>
  <si>
    <t>460080012</t>
  </si>
  <si>
    <t>Základové konstrukce z monolitického betonu C 8/10 bez bednění</t>
  </si>
  <si>
    <t>1302151309</t>
  </si>
  <si>
    <t>Základové konstrukce základ bez bednění do rostlé zeminy z monolitického betonu tř. C 8/10</t>
  </si>
  <si>
    <t>Poznámka k položce:_x000d_
základy stožárů_x000d_
součástí položky (TOV) je dodávka betonu</t>
  </si>
  <si>
    <t>0,5*0,5*0,4*1+0,5*0,5*0,6*3</t>
  </si>
  <si>
    <t>38</t>
  </si>
  <si>
    <t>28612017</t>
  </si>
  <si>
    <t>trubka kanalizační PVC plnostěnná třívrstvá DN 315x3000mm SN12</t>
  </si>
  <si>
    <t>-1583781751</t>
  </si>
  <si>
    <t>4*3/2</t>
  </si>
  <si>
    <t>39</t>
  </si>
  <si>
    <t>460120016</t>
  </si>
  <si>
    <t>Naložení výkopku ručně z hornin třídy 1 až 4</t>
  </si>
  <si>
    <t>-651707828</t>
  </si>
  <si>
    <t>Ostatní zemní práce při stavbě nadzemních vedení naložení výkopku ručně, z hornin třídy 1 až 4</t>
  </si>
  <si>
    <t>4*(1*3,14/4*0,315^2+0,5*0,5*0,6)</t>
  </si>
  <si>
    <t>40</t>
  </si>
  <si>
    <t>460150164</t>
  </si>
  <si>
    <t>Hloubení kabelových zapažených i nezapažených rýh ručně š 35 cm, hl 80 cm, v hornině tř 4</t>
  </si>
  <si>
    <t>-124291503</t>
  </si>
  <si>
    <t>Hloubení zapažených i nezapažených kabelových rýh ručně včetně urovnání dna s přemístěním výkopku do vzdálenosti 3 m od okraje jámy nebo naložením na dopravní prostředek šířky 35 cm, hloubky 80 cm, v hornině třídy 4</t>
  </si>
  <si>
    <t xml:space="preserve">Poznámka k souboru cen:_x000d_
1. Ceny hloubení rýh v hornině třídy 6 a 7 se oceňují cenami souboru cen 460 20- . Hloubení nezapažených kabelových rýh strojně._x000d_
</t>
  </si>
  <si>
    <t>41</t>
  </si>
  <si>
    <t>460421281</t>
  </si>
  <si>
    <t>Lože kabelů z prohozeného výkopku tl 5 cm nad kabel, kryté plastovou folií, š lože do 25 cm</t>
  </si>
  <si>
    <t>-1253443518</t>
  </si>
  <si>
    <t>Kabelové lože včetně podsypu, zhutnění a urovnání povrchu z prohozeného výkopku tloušťky 5 cm nad kabel zakryté plastovou fólií, šířky lože do 25 cm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</si>
  <si>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</si>
  <si>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Poznámka k položce:_x000d_
součástí položky (TOV) je dodávka výstražného pásu (síťoviny/folie)</t>
  </si>
  <si>
    <t>42</t>
  </si>
  <si>
    <t>460520172</t>
  </si>
  <si>
    <t>Montáž trubek ochranných plastových ohebných do 50 mm uložených do rýhy</t>
  </si>
  <si>
    <t>674266033</t>
  </si>
  <si>
    <t>Montáž trubek ochranných uložených volně do rýhy plastových ohebných, vnitřního průměru přes 32 do 50 mm</t>
  </si>
  <si>
    <t>43</t>
  </si>
  <si>
    <t>34571351</t>
  </si>
  <si>
    <t>trubka elektroinstalační ohebná dvouplášťová korugovaná (chránička) D 41/50mm, HDPE+LDPE</t>
  </si>
  <si>
    <t>-1686625697</t>
  </si>
  <si>
    <t>90*1,11111 'Přepočtené koeficientem množství</t>
  </si>
  <si>
    <t>44</t>
  </si>
  <si>
    <t>460560164</t>
  </si>
  <si>
    <t>Zásyp rýh ručně šířky 35 cm, hloubky 80 cm, z horniny třídy 4</t>
  </si>
  <si>
    <t>576402348</t>
  </si>
  <si>
    <t>Zásyp kabelových rýh ručně s uložením výkopku ve vrstvách včetně zhutnění a urovnání povrchu šířky 35 cm hloubky 80 cm, v hornině třídy 4</t>
  </si>
  <si>
    <t>45</t>
  </si>
  <si>
    <t>460600060R</t>
  </si>
  <si>
    <t>uložení suti na skládku</t>
  </si>
  <si>
    <t>-246951428</t>
  </si>
  <si>
    <t>Přemístění (odvoz) horniny, suti a vybouraných hmot odvoz suti a vybouraných hmot uložení suti na skládku</t>
  </si>
  <si>
    <t>46</t>
  </si>
  <si>
    <t>460600061</t>
  </si>
  <si>
    <t>Odvoz suti a vybouraných hmot do 1 km</t>
  </si>
  <si>
    <t>-1731471055</t>
  </si>
  <si>
    <t>Přemístění (odvoz) horniny, suti a vybouraných hmot odvoz suti a vybouraných hmot do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</si>
  <si>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</si>
  <si>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0,912*2,2</t>
  </si>
  <si>
    <t>47</t>
  </si>
  <si>
    <t>460600071</t>
  </si>
  <si>
    <t>Příplatek k odvozu suti a vybouraných hmot za každý další 1 km</t>
  </si>
  <si>
    <t>27323341</t>
  </si>
  <si>
    <t>Přemístění (odvoz) horniny, suti a vybouraných hmot odvoz suti a vybouraných hmot Příplatek k ceně za každý další i započatý 1 km</t>
  </si>
  <si>
    <t>2,006*25</t>
  </si>
  <si>
    <t>48</t>
  </si>
  <si>
    <t>460650162</t>
  </si>
  <si>
    <t>Kladení dlažby z dlaždic betonových tvarovaných a zámkových do lože z kameniva těženého</t>
  </si>
  <si>
    <t>-88881217</t>
  </si>
  <si>
    <t>Vozovky a chodníky kladení dlažby včetně spárování, do lože z kameniva těženého z dlaždic betonových tvarovaných nebo zámkových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</si>
  <si>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</si>
  <si>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Poznámka k položce:_x000d_
použitý materiál původní zámkové dlažby</t>
  </si>
  <si>
    <t>49</t>
  </si>
  <si>
    <t>460650176</t>
  </si>
  <si>
    <t>Očištění dlaždic betonových tvarovaných nebo zámkových z rozebraných dlažeb</t>
  </si>
  <si>
    <t>528791545</t>
  </si>
  <si>
    <t>Vozovky a chodníky očištění vybouraných kostek nebo dlaždic od spojovacího materiálu s původní výplní spár kamenivem, s odklizením a uložením očištěného materiálu na vzdálenost 3 m z dlaždic betonových tvarovaných nebo zámkových</t>
  </si>
  <si>
    <t xml:space="preserve">Poznámka k položce:_x000d_
materiál původní zámkové dlažby_x000d_
</t>
  </si>
  <si>
    <t>HZS</t>
  </si>
  <si>
    <t>Hodinové zúčtovací sazby</t>
  </si>
  <si>
    <t>50</t>
  </si>
  <si>
    <t>HZS1212</t>
  </si>
  <si>
    <t>Hodinová zúčtovací sazba kopáč</t>
  </si>
  <si>
    <t>hod</t>
  </si>
  <si>
    <t>512</t>
  </si>
  <si>
    <t>1891944466</t>
  </si>
  <si>
    <t>Hodinové zúčtovací sazby profesí HSV zemní a pomocné práce kopáč</t>
  </si>
  <si>
    <t>Poznámka k položce:_x000d_
práce neuvedené v jiných položkách</t>
  </si>
  <si>
    <t>51</t>
  </si>
  <si>
    <t>HZS2221</t>
  </si>
  <si>
    <t>Hodinová zúčtovací sazba elektrikář</t>
  </si>
  <si>
    <t>-1167118722</t>
  </si>
  <si>
    <t>Hodinové zúčtovací sazby profesí PSV provádění stavebních instalací elektrikář</t>
  </si>
  <si>
    <t>52</t>
  </si>
  <si>
    <t>HZS4131</t>
  </si>
  <si>
    <t>Hodinová zúčtovací sazba jeřábník</t>
  </si>
  <si>
    <t>-76910898</t>
  </si>
  <si>
    <t>Hodinové zúčtovací sazby ostatních profesí obsluha stavebních strojů a zařízení jeřábník</t>
  </si>
  <si>
    <t>VRN</t>
  </si>
  <si>
    <t>Vedlejší rozpočtové náklady</t>
  </si>
  <si>
    <t>VRN1</t>
  </si>
  <si>
    <t>Průzkumné, geodetické a projektové práce</t>
  </si>
  <si>
    <t>53</t>
  </si>
  <si>
    <t>011002000</t>
  </si>
  <si>
    <t>Průzkumné práce</t>
  </si>
  <si>
    <t>1024</t>
  </si>
  <si>
    <t>1779222923</t>
  </si>
  <si>
    <t>54</t>
  </si>
  <si>
    <t>012203000</t>
  </si>
  <si>
    <t>Geodetické práce při provádění stavby</t>
  </si>
  <si>
    <t>1377495783</t>
  </si>
  <si>
    <t>55</t>
  </si>
  <si>
    <t>013254000</t>
  </si>
  <si>
    <t>Dokumentace skutečného provedení stavby</t>
  </si>
  <si>
    <t>-1090377139</t>
  </si>
  <si>
    <t>VRN7</t>
  </si>
  <si>
    <t>Provozní vlivy</t>
  </si>
  <si>
    <t>56</t>
  </si>
  <si>
    <t>071002000</t>
  </si>
  <si>
    <t>Provoz investora, třetích osob</t>
  </si>
  <si>
    <t>2035492129</t>
  </si>
  <si>
    <t>57</t>
  </si>
  <si>
    <t>072002000</t>
  </si>
  <si>
    <t>Silniční provoz</t>
  </si>
  <si>
    <t>-1590169607</t>
  </si>
  <si>
    <t>58</t>
  </si>
  <si>
    <t>075002000</t>
  </si>
  <si>
    <t>Ochranná pásma</t>
  </si>
  <si>
    <t>kpl</t>
  </si>
  <si>
    <t>73163177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</si>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</sst>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19193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Osvětlení dvou přechodů pro chodce v ul. Mostecká, Chomutov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Chomutov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8. 4. 2020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69</v>
      </c>
      <c r="BT54" s="108" t="s">
        <v>70</v>
      </c>
      <c r="BU54" s="109" t="s">
        <v>71</v>
      </c>
      <c r="BV54" s="108" t="s">
        <v>72</v>
      </c>
      <c r="BW54" s="108" t="s">
        <v>5</v>
      </c>
      <c r="BX54" s="108" t="s">
        <v>73</v>
      </c>
      <c r="CL54" s="108" t="s">
        <v>19</v>
      </c>
    </row>
    <row r="55" s="7" customFormat="1" ht="24.75" customHeight="1">
      <c r="A55" s="110" t="s">
        <v>74</v>
      </c>
      <c r="B55" s="111"/>
      <c r="C55" s="112"/>
      <c r="D55" s="113" t="s">
        <v>75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'19193vo - Osvětlení dvou 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'19193vo - Osvětlení dvou ...'!P88</f>
        <v>0</v>
      </c>
      <c r="AV55" s="119">
        <f>'19193vo - Osvětlení dvou ...'!J33</f>
        <v>0</v>
      </c>
      <c r="AW55" s="119">
        <f>'19193vo - Osvětlení dvou ...'!J34</f>
        <v>0</v>
      </c>
      <c r="AX55" s="119">
        <f>'19193vo - Osvětlení dvou ...'!J35</f>
        <v>0</v>
      </c>
      <c r="AY55" s="119">
        <f>'19193vo - Osvětlení dvou ...'!J36</f>
        <v>0</v>
      </c>
      <c r="AZ55" s="119">
        <f>'19193vo - Osvětlení dvou ...'!F33</f>
        <v>0</v>
      </c>
      <c r="BA55" s="119">
        <f>'19193vo - Osvětlení dvou ...'!F34</f>
        <v>0</v>
      </c>
      <c r="BB55" s="119">
        <f>'19193vo - Osvětlení dvou ...'!F35</f>
        <v>0</v>
      </c>
      <c r="BC55" s="119">
        <f>'19193vo - Osvětlení dvou ...'!F36</f>
        <v>0</v>
      </c>
      <c r="BD55" s="121">
        <f>'19193vo - Osvětlení dvou ...'!F37</f>
        <v>0</v>
      </c>
      <c r="BE55" s="7"/>
      <c r="BT55" s="122" t="s">
        <v>77</v>
      </c>
      <c r="BV55" s="122" t="s">
        <v>72</v>
      </c>
      <c r="BW55" s="122" t="s">
        <v>78</v>
      </c>
      <c r="BX55" s="122" t="s">
        <v>5</v>
      </c>
      <c r="CL55" s="122" t="s">
        <v>19</v>
      </c>
      <c r="CM55" s="122" t="s">
        <v>79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tjj8U1qi8d7vKXxqG1fAv8eb44n8Sj2hk3nENAqIT2gy83LW0TBkb4jjSGPsvy0Zi5Bs34Rz2eyU+XYhLUYHnA==" hashValue="Nd5FBzLm5CNEzpZUNSdOqNPdr8xhRq5cDA0TEphl/IDRkB7UE8vdlnsFTABs+HIOfIfSxmWwgzJUp1EgoeWQMQ==" algorithmName="SHA-512" password="C7B2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9193vo - Osvětlení dvou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78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79</v>
      </c>
    </row>
    <row r="4" s="1" customFormat="1" ht="24.96" customHeight="1">
      <c r="B4" s="19"/>
      <c r="D4" s="127" t="s">
        <v>80</v>
      </c>
      <c r="I4" s="123"/>
      <c r="L4" s="19"/>
      <c r="M4" s="128" t="s">
        <v>10</v>
      </c>
      <c r="AT4" s="16" t="s">
        <v>4</v>
      </c>
    </row>
    <row r="5" s="1" customFormat="1" ht="6.96" customHeight="1">
      <c r="B5" s="19"/>
      <c r="I5" s="123"/>
      <c r="L5" s="19"/>
    </row>
    <row r="6" s="1" customFormat="1" ht="12" customHeight="1">
      <c r="B6" s="19"/>
      <c r="D6" s="129" t="s">
        <v>16</v>
      </c>
      <c r="I6" s="123"/>
      <c r="L6" s="19"/>
    </row>
    <row r="7" s="1" customFormat="1" ht="16.5" customHeight="1">
      <c r="B7" s="19"/>
      <c r="E7" s="130" t="str">
        <f>'Rekapitulace stavby'!K6</f>
        <v>Osvětlení dvou přechodů pro chodce v ul. Mostecká, Chomutov</v>
      </c>
      <c r="F7" s="129"/>
      <c r="G7" s="129"/>
      <c r="H7" s="129"/>
      <c r="I7" s="123"/>
      <c r="L7" s="19"/>
    </row>
    <row r="8" s="2" customFormat="1" ht="12" customHeight="1">
      <c r="A8" s="37"/>
      <c r="B8" s="43"/>
      <c r="C8" s="37"/>
      <c r="D8" s="129" t="s">
        <v>81</v>
      </c>
      <c r="E8" s="37"/>
      <c r="F8" s="37"/>
      <c r="G8" s="37"/>
      <c r="H8" s="37"/>
      <c r="I8" s="131"/>
      <c r="J8" s="37"/>
      <c r="K8" s="37"/>
      <c r="L8" s="13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3" t="s">
        <v>82</v>
      </c>
      <c r="F9" s="37"/>
      <c r="G9" s="37"/>
      <c r="H9" s="37"/>
      <c r="I9" s="131"/>
      <c r="J9" s="37"/>
      <c r="K9" s="37"/>
      <c r="L9" s="13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1"/>
      <c r="J10" s="37"/>
      <c r="K10" s="37"/>
      <c r="L10" s="13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9" t="s">
        <v>18</v>
      </c>
      <c r="E11" s="37"/>
      <c r="F11" s="134" t="s">
        <v>19</v>
      </c>
      <c r="G11" s="37"/>
      <c r="H11" s="37"/>
      <c r="I11" s="135" t="s">
        <v>20</v>
      </c>
      <c r="J11" s="134" t="s">
        <v>19</v>
      </c>
      <c r="K11" s="37"/>
      <c r="L11" s="13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9" t="s">
        <v>21</v>
      </c>
      <c r="E12" s="37"/>
      <c r="F12" s="134" t="s">
        <v>83</v>
      </c>
      <c r="G12" s="37"/>
      <c r="H12" s="37"/>
      <c r="I12" s="135" t="s">
        <v>23</v>
      </c>
      <c r="J12" s="136" t="str">
        <f>'Rekapitulace stavby'!AN8</f>
        <v>8. 4. 2020</v>
      </c>
      <c r="K12" s="37"/>
      <c r="L12" s="13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1"/>
      <c r="J13" s="37"/>
      <c r="K13" s="37"/>
      <c r="L13" s="13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9" t="s">
        <v>25</v>
      </c>
      <c r="E14" s="37"/>
      <c r="F14" s="37"/>
      <c r="G14" s="37"/>
      <c r="H14" s="37"/>
      <c r="I14" s="135" t="s">
        <v>26</v>
      </c>
      <c r="J14" s="134" t="str">
        <f>IF('Rekapitulace stavby'!AN10="","",'Rekapitulace stavby'!AN10)</f>
        <v/>
      </c>
      <c r="K14" s="37"/>
      <c r="L14" s="13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4" t="str">
        <f>IF('Rekapitulace stavby'!E11="","",'Rekapitulace stavby'!E11)</f>
        <v xml:space="preserve"> </v>
      </c>
      <c r="F15" s="37"/>
      <c r="G15" s="37"/>
      <c r="H15" s="37"/>
      <c r="I15" s="135" t="s">
        <v>28</v>
      </c>
      <c r="J15" s="134" t="str">
        <f>IF('Rekapitulace stavby'!AN11="","",'Rekapitulace stavby'!AN11)</f>
        <v/>
      </c>
      <c r="K15" s="37"/>
      <c r="L15" s="13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1"/>
      <c r="J16" s="37"/>
      <c r="K16" s="37"/>
      <c r="L16" s="13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9" t="s">
        <v>29</v>
      </c>
      <c r="E17" s="37"/>
      <c r="F17" s="37"/>
      <c r="G17" s="37"/>
      <c r="H17" s="37"/>
      <c r="I17" s="135" t="s">
        <v>26</v>
      </c>
      <c r="J17" s="32" t="str">
        <f>'Rekapitulace stavby'!AN13</f>
        <v>Vyplň údaj</v>
      </c>
      <c r="K17" s="37"/>
      <c r="L17" s="13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4"/>
      <c r="G18" s="134"/>
      <c r="H18" s="134"/>
      <c r="I18" s="135" t="s">
        <v>28</v>
      </c>
      <c r="J18" s="32" t="str">
        <f>'Rekapitulace stavby'!AN14</f>
        <v>Vyplň údaj</v>
      </c>
      <c r="K18" s="37"/>
      <c r="L18" s="13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1"/>
      <c r="J19" s="37"/>
      <c r="K19" s="37"/>
      <c r="L19" s="13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9" t="s">
        <v>31</v>
      </c>
      <c r="E20" s="37"/>
      <c r="F20" s="37"/>
      <c r="G20" s="37"/>
      <c r="H20" s="37"/>
      <c r="I20" s="135" t="s">
        <v>26</v>
      </c>
      <c r="J20" s="134" t="str">
        <f>IF('Rekapitulace stavby'!AN16="","",'Rekapitulace stavby'!AN16)</f>
        <v/>
      </c>
      <c r="K20" s="37"/>
      <c r="L20" s="13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4" t="str">
        <f>IF('Rekapitulace stavby'!E17="","",'Rekapitulace stavby'!E17)</f>
        <v xml:space="preserve"> </v>
      </c>
      <c r="F21" s="37"/>
      <c r="G21" s="37"/>
      <c r="H21" s="37"/>
      <c r="I21" s="135" t="s">
        <v>28</v>
      </c>
      <c r="J21" s="134" t="str">
        <f>IF('Rekapitulace stavby'!AN17="","",'Rekapitulace stavby'!AN17)</f>
        <v/>
      </c>
      <c r="K21" s="37"/>
      <c r="L21" s="13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1"/>
      <c r="J22" s="37"/>
      <c r="K22" s="37"/>
      <c r="L22" s="13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9" t="s">
        <v>33</v>
      </c>
      <c r="E23" s="37"/>
      <c r="F23" s="37"/>
      <c r="G23" s="37"/>
      <c r="H23" s="37"/>
      <c r="I23" s="135" t="s">
        <v>26</v>
      </c>
      <c r="J23" s="134" t="s">
        <v>19</v>
      </c>
      <c r="K23" s="37"/>
      <c r="L23" s="13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4" t="s">
        <v>84</v>
      </c>
      <c r="F24" s="37"/>
      <c r="G24" s="37"/>
      <c r="H24" s="37"/>
      <c r="I24" s="135" t="s">
        <v>28</v>
      </c>
      <c r="J24" s="134" t="s">
        <v>19</v>
      </c>
      <c r="K24" s="37"/>
      <c r="L24" s="13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1"/>
      <c r="J25" s="37"/>
      <c r="K25" s="37"/>
      <c r="L25" s="13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9" t="s">
        <v>34</v>
      </c>
      <c r="E26" s="37"/>
      <c r="F26" s="37"/>
      <c r="G26" s="37"/>
      <c r="H26" s="37"/>
      <c r="I26" s="131"/>
      <c r="J26" s="37"/>
      <c r="K26" s="37"/>
      <c r="L26" s="13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40"/>
      <c r="J27" s="137"/>
      <c r="K27" s="137"/>
      <c r="L27" s="141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1"/>
      <c r="J28" s="37"/>
      <c r="K28" s="37"/>
      <c r="L28" s="13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3"/>
      <c r="J29" s="142"/>
      <c r="K29" s="142"/>
      <c r="L29" s="13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4" t="s">
        <v>36</v>
      </c>
      <c r="E30" s="37"/>
      <c r="F30" s="37"/>
      <c r="G30" s="37"/>
      <c r="H30" s="37"/>
      <c r="I30" s="131"/>
      <c r="J30" s="145">
        <f>ROUND(J88, 2)</f>
        <v>0</v>
      </c>
      <c r="K30" s="37"/>
      <c r="L30" s="13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3"/>
      <c r="J31" s="142"/>
      <c r="K31" s="142"/>
      <c r="L31" s="13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6" t="s">
        <v>38</v>
      </c>
      <c r="G32" s="37"/>
      <c r="H32" s="37"/>
      <c r="I32" s="147" t="s">
        <v>37</v>
      </c>
      <c r="J32" s="146" t="s">
        <v>39</v>
      </c>
      <c r="K32" s="37"/>
      <c r="L32" s="13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40</v>
      </c>
      <c r="E33" s="129" t="s">
        <v>41</v>
      </c>
      <c r="F33" s="149">
        <f>ROUND((SUM(BE88:BE254)),  2)</f>
        <v>0</v>
      </c>
      <c r="G33" s="37"/>
      <c r="H33" s="37"/>
      <c r="I33" s="150">
        <v>0.20999999999999999</v>
      </c>
      <c r="J33" s="149">
        <f>ROUND(((SUM(BE88:BE254))*I33),  2)</f>
        <v>0</v>
      </c>
      <c r="K33" s="37"/>
      <c r="L33" s="13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29" t="s">
        <v>42</v>
      </c>
      <c r="F34" s="149">
        <f>ROUND((SUM(BF88:BF254)),  2)</f>
        <v>0</v>
      </c>
      <c r="G34" s="37"/>
      <c r="H34" s="37"/>
      <c r="I34" s="150">
        <v>0.14999999999999999</v>
      </c>
      <c r="J34" s="149">
        <f>ROUND(((SUM(BF88:BF254))*I34),  2)</f>
        <v>0</v>
      </c>
      <c r="K34" s="37"/>
      <c r="L34" s="13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9" t="s">
        <v>43</v>
      </c>
      <c r="F35" s="149">
        <f>ROUND((SUM(BG88:BG254)),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13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29" t="s">
        <v>44</v>
      </c>
      <c r="F36" s="149">
        <f>ROUND((SUM(BH88:BH254)),  2)</f>
        <v>0</v>
      </c>
      <c r="G36" s="37"/>
      <c r="H36" s="37"/>
      <c r="I36" s="150">
        <v>0.14999999999999999</v>
      </c>
      <c r="J36" s="149">
        <f>0</f>
        <v>0</v>
      </c>
      <c r="K36" s="37"/>
      <c r="L36" s="13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9" t="s">
        <v>45</v>
      </c>
      <c r="F37" s="149">
        <f>ROUND((SUM(BI88:BI254)),  2)</f>
        <v>0</v>
      </c>
      <c r="G37" s="37"/>
      <c r="H37" s="37"/>
      <c r="I37" s="150">
        <v>0</v>
      </c>
      <c r="J37" s="149">
        <f>0</f>
        <v>0</v>
      </c>
      <c r="K37" s="37"/>
      <c r="L37" s="13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1"/>
      <c r="J38" s="37"/>
      <c r="K38" s="37"/>
      <c r="L38" s="13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6"/>
      <c r="J39" s="157">
        <f>SUM(J30:J37)</f>
        <v>0</v>
      </c>
      <c r="K39" s="158"/>
      <c r="L39" s="13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13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13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85</v>
      </c>
      <c r="D45" s="39"/>
      <c r="E45" s="39"/>
      <c r="F45" s="39"/>
      <c r="G45" s="39"/>
      <c r="H45" s="39"/>
      <c r="I45" s="131"/>
      <c r="J45" s="39"/>
      <c r="K45" s="39"/>
      <c r="L45" s="132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1"/>
      <c r="J46" s="39"/>
      <c r="K46" s="39"/>
      <c r="L46" s="132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1"/>
      <c r="J47" s="39"/>
      <c r="K47" s="39"/>
      <c r="L47" s="132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5" t="str">
        <f>E7</f>
        <v>Osvětlení dvou přechodů pro chodce v ul. Mostecká, Chomutov</v>
      </c>
      <c r="F48" s="31"/>
      <c r="G48" s="31"/>
      <c r="H48" s="31"/>
      <c r="I48" s="131"/>
      <c r="J48" s="39"/>
      <c r="K48" s="39"/>
      <c r="L48" s="132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81</v>
      </c>
      <c r="D49" s="39"/>
      <c r="E49" s="39"/>
      <c r="F49" s="39"/>
      <c r="G49" s="39"/>
      <c r="H49" s="39"/>
      <c r="I49" s="131"/>
      <c r="J49" s="39"/>
      <c r="K49" s="39"/>
      <c r="L49" s="132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19193vo - Osvětlení dvou přechodů pro chodce v ul. Mostecká, Chomutov</v>
      </c>
      <c r="F50" s="39"/>
      <c r="G50" s="39"/>
      <c r="H50" s="39"/>
      <c r="I50" s="131"/>
      <c r="J50" s="39"/>
      <c r="K50" s="39"/>
      <c r="L50" s="132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1"/>
      <c r="J51" s="39"/>
      <c r="K51" s="39"/>
      <c r="L51" s="132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Chomutov, ul. Mostecká</v>
      </c>
      <c r="G52" s="39"/>
      <c r="H52" s="39"/>
      <c r="I52" s="135" t="s">
        <v>23</v>
      </c>
      <c r="J52" s="71" t="str">
        <f>IF(J12="","",J12)</f>
        <v>8. 4. 2020</v>
      </c>
      <c r="K52" s="39"/>
      <c r="L52" s="132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1"/>
      <c r="J53" s="39"/>
      <c r="K53" s="39"/>
      <c r="L53" s="132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135" t="s">
        <v>31</v>
      </c>
      <c r="J54" s="35" t="str">
        <f>E21</f>
        <v xml:space="preserve"> </v>
      </c>
      <c r="K54" s="39"/>
      <c r="L54" s="132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135" t="s">
        <v>33</v>
      </c>
      <c r="J55" s="35" t="str">
        <f>E24</f>
        <v>Ing. Ivan Menhard</v>
      </c>
      <c r="K55" s="39"/>
      <c r="L55" s="132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1"/>
      <c r="J56" s="39"/>
      <c r="K56" s="39"/>
      <c r="L56" s="132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6" t="s">
        <v>86</v>
      </c>
      <c r="D57" s="167"/>
      <c r="E57" s="167"/>
      <c r="F57" s="167"/>
      <c r="G57" s="167"/>
      <c r="H57" s="167"/>
      <c r="I57" s="168"/>
      <c r="J57" s="169" t="s">
        <v>87</v>
      </c>
      <c r="K57" s="167"/>
      <c r="L57" s="132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1"/>
      <c r="J58" s="39"/>
      <c r="K58" s="39"/>
      <c r="L58" s="132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0" t="s">
        <v>68</v>
      </c>
      <c r="D59" s="39"/>
      <c r="E59" s="39"/>
      <c r="F59" s="39"/>
      <c r="G59" s="39"/>
      <c r="H59" s="39"/>
      <c r="I59" s="131"/>
      <c r="J59" s="101">
        <f>J88</f>
        <v>0</v>
      </c>
      <c r="K59" s="39"/>
      <c r="L59" s="132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88</v>
      </c>
    </row>
    <row r="60" s="9" customFormat="1" ht="24.96" customHeight="1">
      <c r="A60" s="9"/>
      <c r="B60" s="171"/>
      <c r="C60" s="172"/>
      <c r="D60" s="173" t="s">
        <v>89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90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1"/>
      <c r="C62" s="172"/>
      <c r="D62" s="173" t="s">
        <v>91</v>
      </c>
      <c r="E62" s="174"/>
      <c r="F62" s="174"/>
      <c r="G62" s="174"/>
      <c r="H62" s="174"/>
      <c r="I62" s="175"/>
      <c r="J62" s="176">
        <f>J140</f>
        <v>0</v>
      </c>
      <c r="K62" s="172"/>
      <c r="L62" s="17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8"/>
      <c r="C63" s="179"/>
      <c r="D63" s="180" t="s">
        <v>92</v>
      </c>
      <c r="E63" s="181"/>
      <c r="F63" s="181"/>
      <c r="G63" s="181"/>
      <c r="H63" s="181"/>
      <c r="I63" s="182"/>
      <c r="J63" s="183">
        <f>J141</f>
        <v>0</v>
      </c>
      <c r="K63" s="179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93</v>
      </c>
      <c r="E64" s="181"/>
      <c r="F64" s="181"/>
      <c r="G64" s="181"/>
      <c r="H64" s="181"/>
      <c r="I64" s="182"/>
      <c r="J64" s="183">
        <f>J175</f>
        <v>0</v>
      </c>
      <c r="K64" s="179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1"/>
      <c r="C65" s="172"/>
      <c r="D65" s="173" t="s">
        <v>94</v>
      </c>
      <c r="E65" s="174"/>
      <c r="F65" s="174"/>
      <c r="G65" s="174"/>
      <c r="H65" s="174"/>
      <c r="I65" s="175"/>
      <c r="J65" s="176">
        <f>J230</f>
        <v>0</v>
      </c>
      <c r="K65" s="172"/>
      <c r="L65" s="17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1"/>
      <c r="C66" s="172"/>
      <c r="D66" s="173" t="s">
        <v>95</v>
      </c>
      <c r="E66" s="174"/>
      <c r="F66" s="174"/>
      <c r="G66" s="174"/>
      <c r="H66" s="174"/>
      <c r="I66" s="175"/>
      <c r="J66" s="176">
        <f>J240</f>
        <v>0</v>
      </c>
      <c r="K66" s="172"/>
      <c r="L66" s="17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8"/>
      <c r="C67" s="179"/>
      <c r="D67" s="180" t="s">
        <v>96</v>
      </c>
      <c r="E67" s="181"/>
      <c r="F67" s="181"/>
      <c r="G67" s="181"/>
      <c r="H67" s="181"/>
      <c r="I67" s="182"/>
      <c r="J67" s="183">
        <f>J241</f>
        <v>0</v>
      </c>
      <c r="K67" s="179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79"/>
      <c r="D68" s="180" t="s">
        <v>97</v>
      </c>
      <c r="E68" s="181"/>
      <c r="F68" s="181"/>
      <c r="G68" s="181"/>
      <c r="H68" s="181"/>
      <c r="I68" s="182"/>
      <c r="J68" s="183">
        <f>J248</f>
        <v>0</v>
      </c>
      <c r="K68" s="179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7"/>
      <c r="B69" s="38"/>
      <c r="C69" s="39"/>
      <c r="D69" s="39"/>
      <c r="E69" s="39"/>
      <c r="F69" s="39"/>
      <c r="G69" s="39"/>
      <c r="H69" s="39"/>
      <c r="I69" s="131"/>
      <c r="J69" s="39"/>
      <c r="K69" s="39"/>
      <c r="L69" s="132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58"/>
      <c r="C70" s="59"/>
      <c r="D70" s="59"/>
      <c r="E70" s="59"/>
      <c r="F70" s="59"/>
      <c r="G70" s="59"/>
      <c r="H70" s="59"/>
      <c r="I70" s="161"/>
      <c r="J70" s="59"/>
      <c r="K70" s="59"/>
      <c r="L70" s="132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="2" customFormat="1" ht="6.96" customHeight="1">
      <c r="A74" s="37"/>
      <c r="B74" s="60"/>
      <c r="C74" s="61"/>
      <c r="D74" s="61"/>
      <c r="E74" s="61"/>
      <c r="F74" s="61"/>
      <c r="G74" s="61"/>
      <c r="H74" s="61"/>
      <c r="I74" s="164"/>
      <c r="J74" s="61"/>
      <c r="K74" s="61"/>
      <c r="L74" s="132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4.96" customHeight="1">
      <c r="A75" s="37"/>
      <c r="B75" s="38"/>
      <c r="C75" s="22" t="s">
        <v>98</v>
      </c>
      <c r="D75" s="39"/>
      <c r="E75" s="39"/>
      <c r="F75" s="39"/>
      <c r="G75" s="39"/>
      <c r="H75" s="39"/>
      <c r="I75" s="131"/>
      <c r="J75" s="39"/>
      <c r="K75" s="39"/>
      <c r="L75" s="13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1"/>
      <c r="J76" s="39"/>
      <c r="K76" s="39"/>
      <c r="L76" s="13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16</v>
      </c>
      <c r="D77" s="39"/>
      <c r="E77" s="39"/>
      <c r="F77" s="39"/>
      <c r="G77" s="39"/>
      <c r="H77" s="39"/>
      <c r="I77" s="131"/>
      <c r="J77" s="39"/>
      <c r="K77" s="39"/>
      <c r="L77" s="13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165" t="str">
        <f>E7</f>
        <v>Osvětlení dvou přechodů pro chodce v ul. Mostecká, Chomutov</v>
      </c>
      <c r="F78" s="31"/>
      <c r="G78" s="31"/>
      <c r="H78" s="31"/>
      <c r="I78" s="131"/>
      <c r="J78" s="39"/>
      <c r="K78" s="39"/>
      <c r="L78" s="132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81</v>
      </c>
      <c r="D79" s="39"/>
      <c r="E79" s="39"/>
      <c r="F79" s="39"/>
      <c r="G79" s="39"/>
      <c r="H79" s="39"/>
      <c r="I79" s="131"/>
      <c r="J79" s="39"/>
      <c r="K79" s="39"/>
      <c r="L79" s="132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68" t="str">
        <f>E9</f>
        <v>19193vo - Osvětlení dvou přechodů pro chodce v ul. Mostecká, Chomutov</v>
      </c>
      <c r="F80" s="39"/>
      <c r="G80" s="39"/>
      <c r="H80" s="39"/>
      <c r="I80" s="131"/>
      <c r="J80" s="39"/>
      <c r="K80" s="39"/>
      <c r="L80" s="13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131"/>
      <c r="J81" s="39"/>
      <c r="K81" s="39"/>
      <c r="L81" s="13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21</v>
      </c>
      <c r="D82" s="39"/>
      <c r="E82" s="39"/>
      <c r="F82" s="26" t="str">
        <f>F12</f>
        <v>Chomutov, ul. Mostecká</v>
      </c>
      <c r="G82" s="39"/>
      <c r="H82" s="39"/>
      <c r="I82" s="135" t="s">
        <v>23</v>
      </c>
      <c r="J82" s="71" t="str">
        <f>IF(J12="","",J12)</f>
        <v>8. 4. 2020</v>
      </c>
      <c r="K82" s="39"/>
      <c r="L82" s="13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31"/>
      <c r="J83" s="39"/>
      <c r="K83" s="39"/>
      <c r="L83" s="13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25</v>
      </c>
      <c r="D84" s="39"/>
      <c r="E84" s="39"/>
      <c r="F84" s="26" t="str">
        <f>E15</f>
        <v xml:space="preserve"> </v>
      </c>
      <c r="G84" s="39"/>
      <c r="H84" s="39"/>
      <c r="I84" s="135" t="s">
        <v>31</v>
      </c>
      <c r="J84" s="35" t="str">
        <f>E21</f>
        <v xml:space="preserve"> </v>
      </c>
      <c r="K84" s="39"/>
      <c r="L84" s="13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29</v>
      </c>
      <c r="D85" s="39"/>
      <c r="E85" s="39"/>
      <c r="F85" s="26" t="str">
        <f>IF(E18="","",E18)</f>
        <v>Vyplň údaj</v>
      </c>
      <c r="G85" s="39"/>
      <c r="H85" s="39"/>
      <c r="I85" s="135" t="s">
        <v>33</v>
      </c>
      <c r="J85" s="35" t="str">
        <f>E24</f>
        <v>Ing. Ivan Menhard</v>
      </c>
      <c r="K85" s="39"/>
      <c r="L85" s="13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0.32" customHeight="1">
      <c r="A86" s="37"/>
      <c r="B86" s="38"/>
      <c r="C86" s="39"/>
      <c r="D86" s="39"/>
      <c r="E86" s="39"/>
      <c r="F86" s="39"/>
      <c r="G86" s="39"/>
      <c r="H86" s="39"/>
      <c r="I86" s="131"/>
      <c r="J86" s="39"/>
      <c r="K86" s="39"/>
      <c r="L86" s="13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1" customFormat="1" ht="29.28" customHeight="1">
      <c r="A87" s="185"/>
      <c r="B87" s="186"/>
      <c r="C87" s="187" t="s">
        <v>99</v>
      </c>
      <c r="D87" s="188" t="s">
        <v>55</v>
      </c>
      <c r="E87" s="188" t="s">
        <v>51</v>
      </c>
      <c r="F87" s="188" t="s">
        <v>52</v>
      </c>
      <c r="G87" s="188" t="s">
        <v>100</v>
      </c>
      <c r="H87" s="188" t="s">
        <v>101</v>
      </c>
      <c r="I87" s="189" t="s">
        <v>102</v>
      </c>
      <c r="J87" s="188" t="s">
        <v>87</v>
      </c>
      <c r="K87" s="190" t="s">
        <v>103</v>
      </c>
      <c r="L87" s="191"/>
      <c r="M87" s="91" t="s">
        <v>19</v>
      </c>
      <c r="N87" s="92" t="s">
        <v>40</v>
      </c>
      <c r="O87" s="92" t="s">
        <v>104</v>
      </c>
      <c r="P87" s="92" t="s">
        <v>105</v>
      </c>
      <c r="Q87" s="92" t="s">
        <v>106</v>
      </c>
      <c r="R87" s="92" t="s">
        <v>107</v>
      </c>
      <c r="S87" s="92" t="s">
        <v>108</v>
      </c>
      <c r="T87" s="93" t="s">
        <v>109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7"/>
      <c r="B88" s="38"/>
      <c r="C88" s="98" t="s">
        <v>110</v>
      </c>
      <c r="D88" s="39"/>
      <c r="E88" s="39"/>
      <c r="F88" s="39"/>
      <c r="G88" s="39"/>
      <c r="H88" s="39"/>
      <c r="I88" s="131"/>
      <c r="J88" s="192">
        <f>BK88</f>
        <v>0</v>
      </c>
      <c r="K88" s="39"/>
      <c r="L88" s="43"/>
      <c r="M88" s="94"/>
      <c r="N88" s="193"/>
      <c r="O88" s="95"/>
      <c r="P88" s="194">
        <f>P89+P140+P230+P240</f>
        <v>0</v>
      </c>
      <c r="Q88" s="95"/>
      <c r="R88" s="194">
        <f>R89+R140+R230+R240</f>
        <v>8.3327969999999993</v>
      </c>
      <c r="S88" s="95"/>
      <c r="T88" s="195">
        <f>T89+T140+T230+T240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69</v>
      </c>
      <c r="AU88" s="16" t="s">
        <v>88</v>
      </c>
      <c r="BK88" s="196">
        <f>BK89+BK140+BK230+BK240</f>
        <v>0</v>
      </c>
    </row>
    <row r="89" s="12" customFormat="1" ht="25.92" customHeight="1">
      <c r="A89" s="12"/>
      <c r="B89" s="197"/>
      <c r="C89" s="198"/>
      <c r="D89" s="199" t="s">
        <v>69</v>
      </c>
      <c r="E89" s="200" t="s">
        <v>111</v>
      </c>
      <c r="F89" s="200" t="s">
        <v>112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</f>
        <v>0</v>
      </c>
      <c r="Q89" s="205"/>
      <c r="R89" s="206">
        <f>R90</f>
        <v>0.13183699999999998</v>
      </c>
      <c r="S89" s="205"/>
      <c r="T89" s="207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79</v>
      </c>
      <c r="AT89" s="209" t="s">
        <v>69</v>
      </c>
      <c r="AU89" s="209" t="s">
        <v>70</v>
      </c>
      <c r="AY89" s="208" t="s">
        <v>113</v>
      </c>
      <c r="BK89" s="210">
        <f>BK90</f>
        <v>0</v>
      </c>
    </row>
    <row r="90" s="12" customFormat="1" ht="22.8" customHeight="1">
      <c r="A90" s="12"/>
      <c r="B90" s="197"/>
      <c r="C90" s="198"/>
      <c r="D90" s="199" t="s">
        <v>69</v>
      </c>
      <c r="E90" s="211" t="s">
        <v>114</v>
      </c>
      <c r="F90" s="211" t="s">
        <v>115</v>
      </c>
      <c r="G90" s="198"/>
      <c r="H90" s="198"/>
      <c r="I90" s="201"/>
      <c r="J90" s="212">
        <f>BK90</f>
        <v>0</v>
      </c>
      <c r="K90" s="198"/>
      <c r="L90" s="203"/>
      <c r="M90" s="204"/>
      <c r="N90" s="205"/>
      <c r="O90" s="205"/>
      <c r="P90" s="206">
        <f>SUM(P91:P139)</f>
        <v>0</v>
      </c>
      <c r="Q90" s="205"/>
      <c r="R90" s="206">
        <f>SUM(R91:R139)</f>
        <v>0.13183699999999998</v>
      </c>
      <c r="S90" s="205"/>
      <c r="T90" s="207">
        <f>SUM(T91:T139)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79</v>
      </c>
      <c r="AT90" s="209" t="s">
        <v>69</v>
      </c>
      <c r="AU90" s="209" t="s">
        <v>77</v>
      </c>
      <c r="AY90" s="208" t="s">
        <v>113</v>
      </c>
      <c r="BK90" s="210">
        <f>SUM(BK91:BK139)</f>
        <v>0</v>
      </c>
    </row>
    <row r="91" s="2" customFormat="1" ht="16.5" customHeight="1">
      <c r="A91" s="37"/>
      <c r="B91" s="38"/>
      <c r="C91" s="213" t="s">
        <v>77</v>
      </c>
      <c r="D91" s="213" t="s">
        <v>116</v>
      </c>
      <c r="E91" s="214" t="s">
        <v>117</v>
      </c>
      <c r="F91" s="215" t="s">
        <v>118</v>
      </c>
      <c r="G91" s="216" t="s">
        <v>119</v>
      </c>
      <c r="H91" s="217">
        <v>38.5</v>
      </c>
      <c r="I91" s="218"/>
      <c r="J91" s="219">
        <f>ROUND(I91*H91,2)</f>
        <v>0</v>
      </c>
      <c r="K91" s="215" t="s">
        <v>120</v>
      </c>
      <c r="L91" s="43"/>
      <c r="M91" s="220" t="s">
        <v>19</v>
      </c>
      <c r="N91" s="221" t="s">
        <v>41</v>
      </c>
      <c r="O91" s="83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4" t="s">
        <v>121</v>
      </c>
      <c r="AT91" s="224" t="s">
        <v>116</v>
      </c>
      <c r="AU91" s="224" t="s">
        <v>79</v>
      </c>
      <c r="AY91" s="16" t="s">
        <v>113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6" t="s">
        <v>77</v>
      </c>
      <c r="BK91" s="225">
        <f>ROUND(I91*H91,2)</f>
        <v>0</v>
      </c>
      <c r="BL91" s="16" t="s">
        <v>121</v>
      </c>
      <c r="BM91" s="224" t="s">
        <v>122</v>
      </c>
    </row>
    <row r="92" s="2" customFormat="1">
      <c r="A92" s="37"/>
      <c r="B92" s="38"/>
      <c r="C92" s="39"/>
      <c r="D92" s="226" t="s">
        <v>123</v>
      </c>
      <c r="E92" s="39"/>
      <c r="F92" s="227" t="s">
        <v>124</v>
      </c>
      <c r="G92" s="39"/>
      <c r="H92" s="39"/>
      <c r="I92" s="131"/>
      <c r="J92" s="39"/>
      <c r="K92" s="39"/>
      <c r="L92" s="43"/>
      <c r="M92" s="228"/>
      <c r="N92" s="229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123</v>
      </c>
      <c r="AU92" s="16" t="s">
        <v>79</v>
      </c>
    </row>
    <row r="93" s="13" customFormat="1">
      <c r="A93" s="13"/>
      <c r="B93" s="230"/>
      <c r="C93" s="231"/>
      <c r="D93" s="226" t="s">
        <v>125</v>
      </c>
      <c r="E93" s="232" t="s">
        <v>19</v>
      </c>
      <c r="F93" s="233" t="s">
        <v>126</v>
      </c>
      <c r="G93" s="231"/>
      <c r="H93" s="234">
        <v>38.5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125</v>
      </c>
      <c r="AU93" s="240" t="s">
        <v>79</v>
      </c>
      <c r="AV93" s="13" t="s">
        <v>79</v>
      </c>
      <c r="AW93" s="13" t="s">
        <v>32</v>
      </c>
      <c r="AX93" s="13" t="s">
        <v>77</v>
      </c>
      <c r="AY93" s="240" t="s">
        <v>113</v>
      </c>
    </row>
    <row r="94" s="2" customFormat="1" ht="16.5" customHeight="1">
      <c r="A94" s="37"/>
      <c r="B94" s="38"/>
      <c r="C94" s="241" t="s">
        <v>79</v>
      </c>
      <c r="D94" s="241" t="s">
        <v>127</v>
      </c>
      <c r="E94" s="242" t="s">
        <v>128</v>
      </c>
      <c r="F94" s="243" t="s">
        <v>129</v>
      </c>
      <c r="G94" s="244" t="s">
        <v>127</v>
      </c>
      <c r="H94" s="245">
        <v>40</v>
      </c>
      <c r="I94" s="246"/>
      <c r="J94" s="247">
        <f>ROUND(I94*H94,2)</f>
        <v>0</v>
      </c>
      <c r="K94" s="243" t="s">
        <v>130</v>
      </c>
      <c r="L94" s="248"/>
      <c r="M94" s="249" t="s">
        <v>19</v>
      </c>
      <c r="N94" s="250" t="s">
        <v>41</v>
      </c>
      <c r="O94" s="83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4" t="s">
        <v>131</v>
      </c>
      <c r="AT94" s="224" t="s">
        <v>127</v>
      </c>
      <c r="AU94" s="224" t="s">
        <v>79</v>
      </c>
      <c r="AY94" s="16" t="s">
        <v>113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6" t="s">
        <v>77</v>
      </c>
      <c r="BK94" s="225">
        <f>ROUND(I94*H94,2)</f>
        <v>0</v>
      </c>
      <c r="BL94" s="16" t="s">
        <v>121</v>
      </c>
      <c r="BM94" s="224" t="s">
        <v>132</v>
      </c>
    </row>
    <row r="95" s="2" customFormat="1">
      <c r="A95" s="37"/>
      <c r="B95" s="38"/>
      <c r="C95" s="39"/>
      <c r="D95" s="226" t="s">
        <v>123</v>
      </c>
      <c r="E95" s="39"/>
      <c r="F95" s="227" t="s">
        <v>129</v>
      </c>
      <c r="G95" s="39"/>
      <c r="H95" s="39"/>
      <c r="I95" s="131"/>
      <c r="J95" s="39"/>
      <c r="K95" s="39"/>
      <c r="L95" s="43"/>
      <c r="M95" s="228"/>
      <c r="N95" s="229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123</v>
      </c>
      <c r="AU95" s="16" t="s">
        <v>79</v>
      </c>
    </row>
    <row r="96" s="13" customFormat="1">
      <c r="A96" s="13"/>
      <c r="B96" s="230"/>
      <c r="C96" s="231"/>
      <c r="D96" s="226" t="s">
        <v>125</v>
      </c>
      <c r="E96" s="231"/>
      <c r="F96" s="233" t="s">
        <v>133</v>
      </c>
      <c r="G96" s="231"/>
      <c r="H96" s="234">
        <v>40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125</v>
      </c>
      <c r="AU96" s="240" t="s">
        <v>79</v>
      </c>
      <c r="AV96" s="13" t="s">
        <v>79</v>
      </c>
      <c r="AW96" s="13" t="s">
        <v>4</v>
      </c>
      <c r="AX96" s="13" t="s">
        <v>77</v>
      </c>
      <c r="AY96" s="240" t="s">
        <v>113</v>
      </c>
    </row>
    <row r="97" s="2" customFormat="1" ht="16.5" customHeight="1">
      <c r="A97" s="37"/>
      <c r="B97" s="38"/>
      <c r="C97" s="213" t="s">
        <v>134</v>
      </c>
      <c r="D97" s="213" t="s">
        <v>116</v>
      </c>
      <c r="E97" s="214" t="s">
        <v>135</v>
      </c>
      <c r="F97" s="215" t="s">
        <v>136</v>
      </c>
      <c r="G97" s="216" t="s">
        <v>119</v>
      </c>
      <c r="H97" s="217">
        <v>25</v>
      </c>
      <c r="I97" s="218"/>
      <c r="J97" s="219">
        <f>ROUND(I97*H97,2)</f>
        <v>0</v>
      </c>
      <c r="K97" s="215" t="s">
        <v>137</v>
      </c>
      <c r="L97" s="43"/>
      <c r="M97" s="220" t="s">
        <v>19</v>
      </c>
      <c r="N97" s="221" t="s">
        <v>41</v>
      </c>
      <c r="O97" s="83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4" t="s">
        <v>121</v>
      </c>
      <c r="AT97" s="224" t="s">
        <v>116</v>
      </c>
      <c r="AU97" s="224" t="s">
        <v>79</v>
      </c>
      <c r="AY97" s="16" t="s">
        <v>113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6" t="s">
        <v>77</v>
      </c>
      <c r="BK97" s="225">
        <f>ROUND(I97*H97,2)</f>
        <v>0</v>
      </c>
      <c r="BL97" s="16" t="s">
        <v>121</v>
      </c>
      <c r="BM97" s="224" t="s">
        <v>138</v>
      </c>
    </row>
    <row r="98" s="2" customFormat="1">
      <c r="A98" s="37"/>
      <c r="B98" s="38"/>
      <c r="C98" s="39"/>
      <c r="D98" s="226" t="s">
        <v>123</v>
      </c>
      <c r="E98" s="39"/>
      <c r="F98" s="227" t="s">
        <v>139</v>
      </c>
      <c r="G98" s="39"/>
      <c r="H98" s="39"/>
      <c r="I98" s="131"/>
      <c r="J98" s="39"/>
      <c r="K98" s="39"/>
      <c r="L98" s="43"/>
      <c r="M98" s="228"/>
      <c r="N98" s="229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123</v>
      </c>
      <c r="AU98" s="16" t="s">
        <v>79</v>
      </c>
    </row>
    <row r="99" s="13" customFormat="1">
      <c r="A99" s="13"/>
      <c r="B99" s="230"/>
      <c r="C99" s="231"/>
      <c r="D99" s="226" t="s">
        <v>125</v>
      </c>
      <c r="E99" s="232" t="s">
        <v>19</v>
      </c>
      <c r="F99" s="233" t="s">
        <v>140</v>
      </c>
      <c r="G99" s="231"/>
      <c r="H99" s="234">
        <v>25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125</v>
      </c>
      <c r="AU99" s="240" t="s">
        <v>79</v>
      </c>
      <c r="AV99" s="13" t="s">
        <v>79</v>
      </c>
      <c r="AW99" s="13" t="s">
        <v>32</v>
      </c>
      <c r="AX99" s="13" t="s">
        <v>70</v>
      </c>
      <c r="AY99" s="240" t="s">
        <v>113</v>
      </c>
    </row>
    <row r="100" s="2" customFormat="1" ht="16.5" customHeight="1">
      <c r="A100" s="37"/>
      <c r="B100" s="38"/>
      <c r="C100" s="241" t="s">
        <v>141</v>
      </c>
      <c r="D100" s="241" t="s">
        <v>127</v>
      </c>
      <c r="E100" s="242" t="s">
        <v>142</v>
      </c>
      <c r="F100" s="243" t="s">
        <v>143</v>
      </c>
      <c r="G100" s="244" t="s">
        <v>119</v>
      </c>
      <c r="H100" s="245">
        <v>27.5</v>
      </c>
      <c r="I100" s="246"/>
      <c r="J100" s="247">
        <f>ROUND(I100*H100,2)</f>
        <v>0</v>
      </c>
      <c r="K100" s="243" t="s">
        <v>137</v>
      </c>
      <c r="L100" s="248"/>
      <c r="M100" s="249" t="s">
        <v>19</v>
      </c>
      <c r="N100" s="250" t="s">
        <v>41</v>
      </c>
      <c r="O100" s="83"/>
      <c r="P100" s="222">
        <f>O100*H100</f>
        <v>0</v>
      </c>
      <c r="Q100" s="222">
        <v>0.00063000000000000003</v>
      </c>
      <c r="R100" s="222">
        <f>Q100*H100</f>
        <v>0.017325</v>
      </c>
      <c r="S100" s="222">
        <v>0</v>
      </c>
      <c r="T100" s="22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4" t="s">
        <v>131</v>
      </c>
      <c r="AT100" s="224" t="s">
        <v>127</v>
      </c>
      <c r="AU100" s="224" t="s">
        <v>79</v>
      </c>
      <c r="AY100" s="16" t="s">
        <v>113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6" t="s">
        <v>77</v>
      </c>
      <c r="BK100" s="225">
        <f>ROUND(I100*H100,2)</f>
        <v>0</v>
      </c>
      <c r="BL100" s="16" t="s">
        <v>121</v>
      </c>
      <c r="BM100" s="224" t="s">
        <v>144</v>
      </c>
    </row>
    <row r="101" s="2" customFormat="1">
      <c r="A101" s="37"/>
      <c r="B101" s="38"/>
      <c r="C101" s="39"/>
      <c r="D101" s="226" t="s">
        <v>123</v>
      </c>
      <c r="E101" s="39"/>
      <c r="F101" s="227" t="s">
        <v>143</v>
      </c>
      <c r="G101" s="39"/>
      <c r="H101" s="39"/>
      <c r="I101" s="131"/>
      <c r="J101" s="39"/>
      <c r="K101" s="39"/>
      <c r="L101" s="43"/>
      <c r="M101" s="228"/>
      <c r="N101" s="229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123</v>
      </c>
      <c r="AU101" s="16" t="s">
        <v>79</v>
      </c>
    </row>
    <row r="102" s="13" customFormat="1">
      <c r="A102" s="13"/>
      <c r="B102" s="230"/>
      <c r="C102" s="231"/>
      <c r="D102" s="226" t="s">
        <v>125</v>
      </c>
      <c r="E102" s="231"/>
      <c r="F102" s="233" t="s">
        <v>145</v>
      </c>
      <c r="G102" s="231"/>
      <c r="H102" s="234">
        <v>27.5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125</v>
      </c>
      <c r="AU102" s="240" t="s">
        <v>79</v>
      </c>
      <c r="AV102" s="13" t="s">
        <v>79</v>
      </c>
      <c r="AW102" s="13" t="s">
        <v>4</v>
      </c>
      <c r="AX102" s="13" t="s">
        <v>77</v>
      </c>
      <c r="AY102" s="240" t="s">
        <v>113</v>
      </c>
    </row>
    <row r="103" s="2" customFormat="1" ht="16.5" customHeight="1">
      <c r="A103" s="37"/>
      <c r="B103" s="38"/>
      <c r="C103" s="213" t="s">
        <v>146</v>
      </c>
      <c r="D103" s="213" t="s">
        <v>116</v>
      </c>
      <c r="E103" s="214" t="s">
        <v>147</v>
      </c>
      <c r="F103" s="215" t="s">
        <v>148</v>
      </c>
      <c r="G103" s="216" t="s">
        <v>119</v>
      </c>
      <c r="H103" s="217">
        <v>63</v>
      </c>
      <c r="I103" s="218"/>
      <c r="J103" s="219">
        <f>ROUND(I103*H103,2)</f>
        <v>0</v>
      </c>
      <c r="K103" s="215" t="s">
        <v>120</v>
      </c>
      <c r="L103" s="43"/>
      <c r="M103" s="220" t="s">
        <v>19</v>
      </c>
      <c r="N103" s="221" t="s">
        <v>41</v>
      </c>
      <c r="O103" s="83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4" t="s">
        <v>121</v>
      </c>
      <c r="AT103" s="224" t="s">
        <v>116</v>
      </c>
      <c r="AU103" s="224" t="s">
        <v>79</v>
      </c>
      <c r="AY103" s="16" t="s">
        <v>113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6" t="s">
        <v>77</v>
      </c>
      <c r="BK103" s="225">
        <f>ROUND(I103*H103,2)</f>
        <v>0</v>
      </c>
      <c r="BL103" s="16" t="s">
        <v>121</v>
      </c>
      <c r="BM103" s="224" t="s">
        <v>149</v>
      </c>
    </row>
    <row r="104" s="2" customFormat="1">
      <c r="A104" s="37"/>
      <c r="B104" s="38"/>
      <c r="C104" s="39"/>
      <c r="D104" s="226" t="s">
        <v>123</v>
      </c>
      <c r="E104" s="39"/>
      <c r="F104" s="227" t="s">
        <v>150</v>
      </c>
      <c r="G104" s="39"/>
      <c r="H104" s="39"/>
      <c r="I104" s="131"/>
      <c r="J104" s="39"/>
      <c r="K104" s="39"/>
      <c r="L104" s="43"/>
      <c r="M104" s="228"/>
      <c r="N104" s="229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123</v>
      </c>
      <c r="AU104" s="16" t="s">
        <v>79</v>
      </c>
    </row>
    <row r="105" s="13" customFormat="1">
      <c r="A105" s="13"/>
      <c r="B105" s="230"/>
      <c r="C105" s="231"/>
      <c r="D105" s="226" t="s">
        <v>125</v>
      </c>
      <c r="E105" s="232" t="s">
        <v>19</v>
      </c>
      <c r="F105" s="233" t="s">
        <v>151</v>
      </c>
      <c r="G105" s="231"/>
      <c r="H105" s="234">
        <v>63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125</v>
      </c>
      <c r="AU105" s="240" t="s">
        <v>79</v>
      </c>
      <c r="AV105" s="13" t="s">
        <v>79</v>
      </c>
      <c r="AW105" s="13" t="s">
        <v>32</v>
      </c>
      <c r="AX105" s="13" t="s">
        <v>77</v>
      </c>
      <c r="AY105" s="240" t="s">
        <v>113</v>
      </c>
    </row>
    <row r="106" s="2" customFormat="1" ht="16.5" customHeight="1">
      <c r="A106" s="37"/>
      <c r="B106" s="38"/>
      <c r="C106" s="241" t="s">
        <v>152</v>
      </c>
      <c r="D106" s="241" t="s">
        <v>127</v>
      </c>
      <c r="E106" s="242" t="s">
        <v>153</v>
      </c>
      <c r="F106" s="243" t="s">
        <v>154</v>
      </c>
      <c r="G106" s="244" t="s">
        <v>119</v>
      </c>
      <c r="H106" s="245">
        <v>70</v>
      </c>
      <c r="I106" s="246"/>
      <c r="J106" s="247">
        <f>ROUND(I106*H106,2)</f>
        <v>0</v>
      </c>
      <c r="K106" s="243" t="s">
        <v>120</v>
      </c>
      <c r="L106" s="248"/>
      <c r="M106" s="249" t="s">
        <v>19</v>
      </c>
      <c r="N106" s="250" t="s">
        <v>41</v>
      </c>
      <c r="O106" s="83"/>
      <c r="P106" s="222">
        <f>O106*H106</f>
        <v>0</v>
      </c>
      <c r="Q106" s="222">
        <v>0.00089999999999999998</v>
      </c>
      <c r="R106" s="222">
        <f>Q106*H106</f>
        <v>0.063</v>
      </c>
      <c r="S106" s="222">
        <v>0</v>
      </c>
      <c r="T106" s="22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4" t="s">
        <v>131</v>
      </c>
      <c r="AT106" s="224" t="s">
        <v>127</v>
      </c>
      <c r="AU106" s="224" t="s">
        <v>79</v>
      </c>
      <c r="AY106" s="16" t="s">
        <v>113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6" t="s">
        <v>77</v>
      </c>
      <c r="BK106" s="225">
        <f>ROUND(I106*H106,2)</f>
        <v>0</v>
      </c>
      <c r="BL106" s="16" t="s">
        <v>121</v>
      </c>
      <c r="BM106" s="224" t="s">
        <v>155</v>
      </c>
    </row>
    <row r="107" s="2" customFormat="1">
      <c r="A107" s="37"/>
      <c r="B107" s="38"/>
      <c r="C107" s="39"/>
      <c r="D107" s="226" t="s">
        <v>123</v>
      </c>
      <c r="E107" s="39"/>
      <c r="F107" s="227" t="s">
        <v>154</v>
      </c>
      <c r="G107" s="39"/>
      <c r="H107" s="39"/>
      <c r="I107" s="131"/>
      <c r="J107" s="39"/>
      <c r="K107" s="39"/>
      <c r="L107" s="43"/>
      <c r="M107" s="228"/>
      <c r="N107" s="229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123</v>
      </c>
      <c r="AU107" s="16" t="s">
        <v>79</v>
      </c>
    </row>
    <row r="108" s="13" customFormat="1">
      <c r="A108" s="13"/>
      <c r="B108" s="230"/>
      <c r="C108" s="231"/>
      <c r="D108" s="226" t="s">
        <v>125</v>
      </c>
      <c r="E108" s="231"/>
      <c r="F108" s="233" t="s">
        <v>156</v>
      </c>
      <c r="G108" s="231"/>
      <c r="H108" s="234">
        <v>70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125</v>
      </c>
      <c r="AU108" s="240" t="s">
        <v>79</v>
      </c>
      <c r="AV108" s="13" t="s">
        <v>79</v>
      </c>
      <c r="AW108" s="13" t="s">
        <v>4</v>
      </c>
      <c r="AX108" s="13" t="s">
        <v>77</v>
      </c>
      <c r="AY108" s="240" t="s">
        <v>113</v>
      </c>
    </row>
    <row r="109" s="2" customFormat="1" ht="16.5" customHeight="1">
      <c r="A109" s="37"/>
      <c r="B109" s="38"/>
      <c r="C109" s="213" t="s">
        <v>157</v>
      </c>
      <c r="D109" s="213" t="s">
        <v>116</v>
      </c>
      <c r="E109" s="214" t="s">
        <v>158</v>
      </c>
      <c r="F109" s="215" t="s">
        <v>159</v>
      </c>
      <c r="G109" s="216" t="s">
        <v>160</v>
      </c>
      <c r="H109" s="217">
        <v>10</v>
      </c>
      <c r="I109" s="218"/>
      <c r="J109" s="219">
        <f>ROUND(I109*H109,2)</f>
        <v>0</v>
      </c>
      <c r="K109" s="215" t="s">
        <v>120</v>
      </c>
      <c r="L109" s="43"/>
      <c r="M109" s="220" t="s">
        <v>19</v>
      </c>
      <c r="N109" s="221" t="s">
        <v>41</v>
      </c>
      <c r="O109" s="83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4" t="s">
        <v>121</v>
      </c>
      <c r="AT109" s="224" t="s">
        <v>116</v>
      </c>
      <c r="AU109" s="224" t="s">
        <v>79</v>
      </c>
      <c r="AY109" s="16" t="s">
        <v>113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6" t="s">
        <v>77</v>
      </c>
      <c r="BK109" s="225">
        <f>ROUND(I109*H109,2)</f>
        <v>0</v>
      </c>
      <c r="BL109" s="16" t="s">
        <v>121</v>
      </c>
      <c r="BM109" s="224" t="s">
        <v>161</v>
      </c>
    </row>
    <row r="110" s="2" customFormat="1">
      <c r="A110" s="37"/>
      <c r="B110" s="38"/>
      <c r="C110" s="39"/>
      <c r="D110" s="226" t="s">
        <v>123</v>
      </c>
      <c r="E110" s="39"/>
      <c r="F110" s="227" t="s">
        <v>162</v>
      </c>
      <c r="G110" s="39"/>
      <c r="H110" s="39"/>
      <c r="I110" s="131"/>
      <c r="J110" s="39"/>
      <c r="K110" s="39"/>
      <c r="L110" s="43"/>
      <c r="M110" s="228"/>
      <c r="N110" s="229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123</v>
      </c>
      <c r="AU110" s="16" t="s">
        <v>79</v>
      </c>
    </row>
    <row r="111" s="2" customFormat="1" ht="16.5" customHeight="1">
      <c r="A111" s="37"/>
      <c r="B111" s="38"/>
      <c r="C111" s="213" t="s">
        <v>163</v>
      </c>
      <c r="D111" s="213" t="s">
        <v>116</v>
      </c>
      <c r="E111" s="214" t="s">
        <v>164</v>
      </c>
      <c r="F111" s="215" t="s">
        <v>165</v>
      </c>
      <c r="G111" s="216" t="s">
        <v>160</v>
      </c>
      <c r="H111" s="217">
        <v>1</v>
      </c>
      <c r="I111" s="218"/>
      <c r="J111" s="219">
        <f>ROUND(I111*H111,2)</f>
        <v>0</v>
      </c>
      <c r="K111" s="215" t="s">
        <v>120</v>
      </c>
      <c r="L111" s="43"/>
      <c r="M111" s="220" t="s">
        <v>19</v>
      </c>
      <c r="N111" s="221" t="s">
        <v>41</v>
      </c>
      <c r="O111" s="83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4" t="s">
        <v>121</v>
      </c>
      <c r="AT111" s="224" t="s">
        <v>116</v>
      </c>
      <c r="AU111" s="224" t="s">
        <v>79</v>
      </c>
      <c r="AY111" s="16" t="s">
        <v>113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6" t="s">
        <v>77</v>
      </c>
      <c r="BK111" s="225">
        <f>ROUND(I111*H111,2)</f>
        <v>0</v>
      </c>
      <c r="BL111" s="16" t="s">
        <v>121</v>
      </c>
      <c r="BM111" s="224" t="s">
        <v>166</v>
      </c>
    </row>
    <row r="112" s="2" customFormat="1">
      <c r="A112" s="37"/>
      <c r="B112" s="38"/>
      <c r="C112" s="39"/>
      <c r="D112" s="226" t="s">
        <v>123</v>
      </c>
      <c r="E112" s="39"/>
      <c r="F112" s="227" t="s">
        <v>167</v>
      </c>
      <c r="G112" s="39"/>
      <c r="H112" s="39"/>
      <c r="I112" s="131"/>
      <c r="J112" s="39"/>
      <c r="K112" s="39"/>
      <c r="L112" s="43"/>
      <c r="M112" s="228"/>
      <c r="N112" s="229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123</v>
      </c>
      <c r="AU112" s="16" t="s">
        <v>79</v>
      </c>
    </row>
    <row r="113" s="2" customFormat="1" ht="16.5" customHeight="1">
      <c r="A113" s="37"/>
      <c r="B113" s="38"/>
      <c r="C113" s="241" t="s">
        <v>168</v>
      </c>
      <c r="D113" s="241" t="s">
        <v>127</v>
      </c>
      <c r="E113" s="242" t="s">
        <v>169</v>
      </c>
      <c r="F113" s="243" t="s">
        <v>170</v>
      </c>
      <c r="G113" s="244" t="s">
        <v>171</v>
      </c>
      <c r="H113" s="245">
        <v>10</v>
      </c>
      <c r="I113" s="246"/>
      <c r="J113" s="247">
        <f>ROUND(I113*H113,2)</f>
        <v>0</v>
      </c>
      <c r="K113" s="243" t="s">
        <v>19</v>
      </c>
      <c r="L113" s="248"/>
      <c r="M113" s="249" t="s">
        <v>19</v>
      </c>
      <c r="N113" s="250" t="s">
        <v>41</v>
      </c>
      <c r="O113" s="83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4" t="s">
        <v>131</v>
      </c>
      <c r="AT113" s="224" t="s">
        <v>127</v>
      </c>
      <c r="AU113" s="224" t="s">
        <v>79</v>
      </c>
      <c r="AY113" s="16" t="s">
        <v>113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6" t="s">
        <v>77</v>
      </c>
      <c r="BK113" s="225">
        <f>ROUND(I113*H113,2)</f>
        <v>0</v>
      </c>
      <c r="BL113" s="16" t="s">
        <v>121</v>
      </c>
      <c r="BM113" s="224" t="s">
        <v>172</v>
      </c>
    </row>
    <row r="114" s="2" customFormat="1">
      <c r="A114" s="37"/>
      <c r="B114" s="38"/>
      <c r="C114" s="39"/>
      <c r="D114" s="226" t="s">
        <v>123</v>
      </c>
      <c r="E114" s="39"/>
      <c r="F114" s="227" t="s">
        <v>170</v>
      </c>
      <c r="G114" s="39"/>
      <c r="H114" s="39"/>
      <c r="I114" s="131"/>
      <c r="J114" s="39"/>
      <c r="K114" s="39"/>
      <c r="L114" s="43"/>
      <c r="M114" s="228"/>
      <c r="N114" s="229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123</v>
      </c>
      <c r="AU114" s="16" t="s">
        <v>79</v>
      </c>
    </row>
    <row r="115" s="2" customFormat="1" ht="16.5" customHeight="1">
      <c r="A115" s="37"/>
      <c r="B115" s="38"/>
      <c r="C115" s="213" t="s">
        <v>173</v>
      </c>
      <c r="D115" s="213" t="s">
        <v>116</v>
      </c>
      <c r="E115" s="214" t="s">
        <v>174</v>
      </c>
      <c r="F115" s="215" t="s">
        <v>175</v>
      </c>
      <c r="G115" s="216" t="s">
        <v>160</v>
      </c>
      <c r="H115" s="217">
        <v>4</v>
      </c>
      <c r="I115" s="218"/>
      <c r="J115" s="219">
        <f>ROUND(I115*H115,2)</f>
        <v>0</v>
      </c>
      <c r="K115" s="215" t="s">
        <v>120</v>
      </c>
      <c r="L115" s="43"/>
      <c r="M115" s="220" t="s">
        <v>19</v>
      </c>
      <c r="N115" s="221" t="s">
        <v>41</v>
      </c>
      <c r="O115" s="83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4" t="s">
        <v>121</v>
      </c>
      <c r="AT115" s="224" t="s">
        <v>116</v>
      </c>
      <c r="AU115" s="224" t="s">
        <v>79</v>
      </c>
      <c r="AY115" s="16" t="s">
        <v>113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6" t="s">
        <v>77</v>
      </c>
      <c r="BK115" s="225">
        <f>ROUND(I115*H115,2)</f>
        <v>0</v>
      </c>
      <c r="BL115" s="16" t="s">
        <v>121</v>
      </c>
      <c r="BM115" s="224" t="s">
        <v>176</v>
      </c>
    </row>
    <row r="116" s="2" customFormat="1">
      <c r="A116" s="37"/>
      <c r="B116" s="38"/>
      <c r="C116" s="39"/>
      <c r="D116" s="226" t="s">
        <v>123</v>
      </c>
      <c r="E116" s="39"/>
      <c r="F116" s="227" t="s">
        <v>177</v>
      </c>
      <c r="G116" s="39"/>
      <c r="H116" s="39"/>
      <c r="I116" s="131"/>
      <c r="J116" s="39"/>
      <c r="K116" s="39"/>
      <c r="L116" s="43"/>
      <c r="M116" s="228"/>
      <c r="N116" s="229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123</v>
      </c>
      <c r="AU116" s="16" t="s">
        <v>79</v>
      </c>
    </row>
    <row r="117" s="2" customFormat="1" ht="16.5" customHeight="1">
      <c r="A117" s="37"/>
      <c r="B117" s="38"/>
      <c r="C117" s="241" t="s">
        <v>178</v>
      </c>
      <c r="D117" s="241" t="s">
        <v>127</v>
      </c>
      <c r="E117" s="242" t="s">
        <v>179</v>
      </c>
      <c r="F117" s="243" t="s">
        <v>180</v>
      </c>
      <c r="G117" s="244" t="s">
        <v>181</v>
      </c>
      <c r="H117" s="245">
        <v>3</v>
      </c>
      <c r="I117" s="246"/>
      <c r="J117" s="247">
        <f>ROUND(I117*H117,2)</f>
        <v>0</v>
      </c>
      <c r="K117" s="243" t="s">
        <v>19</v>
      </c>
      <c r="L117" s="248"/>
      <c r="M117" s="249" t="s">
        <v>19</v>
      </c>
      <c r="N117" s="250" t="s">
        <v>41</v>
      </c>
      <c r="O117" s="83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4" t="s">
        <v>131</v>
      </c>
      <c r="AT117" s="224" t="s">
        <v>127</v>
      </c>
      <c r="AU117" s="224" t="s">
        <v>79</v>
      </c>
      <c r="AY117" s="16" t="s">
        <v>113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6" t="s">
        <v>77</v>
      </c>
      <c r="BK117" s="225">
        <f>ROUND(I117*H117,2)</f>
        <v>0</v>
      </c>
      <c r="BL117" s="16" t="s">
        <v>121</v>
      </c>
      <c r="BM117" s="224" t="s">
        <v>182</v>
      </c>
    </row>
    <row r="118" s="2" customFormat="1">
      <c r="A118" s="37"/>
      <c r="B118" s="38"/>
      <c r="C118" s="39"/>
      <c r="D118" s="226" t="s">
        <v>123</v>
      </c>
      <c r="E118" s="39"/>
      <c r="F118" s="227" t="s">
        <v>183</v>
      </c>
      <c r="G118" s="39"/>
      <c r="H118" s="39"/>
      <c r="I118" s="131"/>
      <c r="J118" s="39"/>
      <c r="K118" s="39"/>
      <c r="L118" s="43"/>
      <c r="M118" s="228"/>
      <c r="N118" s="229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123</v>
      </c>
      <c r="AU118" s="16" t="s">
        <v>79</v>
      </c>
    </row>
    <row r="119" s="2" customFormat="1">
      <c r="A119" s="37"/>
      <c r="B119" s="38"/>
      <c r="C119" s="39"/>
      <c r="D119" s="226" t="s">
        <v>184</v>
      </c>
      <c r="E119" s="39"/>
      <c r="F119" s="251" t="s">
        <v>185</v>
      </c>
      <c r="G119" s="39"/>
      <c r="H119" s="39"/>
      <c r="I119" s="131"/>
      <c r="J119" s="39"/>
      <c r="K119" s="39"/>
      <c r="L119" s="43"/>
      <c r="M119" s="228"/>
      <c r="N119" s="229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184</v>
      </c>
      <c r="AU119" s="16" t="s">
        <v>79</v>
      </c>
    </row>
    <row r="120" s="2" customFormat="1" ht="16.5" customHeight="1">
      <c r="A120" s="37"/>
      <c r="B120" s="38"/>
      <c r="C120" s="241" t="s">
        <v>186</v>
      </c>
      <c r="D120" s="241" t="s">
        <v>127</v>
      </c>
      <c r="E120" s="242" t="s">
        <v>187</v>
      </c>
      <c r="F120" s="243" t="s">
        <v>188</v>
      </c>
      <c r="G120" s="244" t="s">
        <v>181</v>
      </c>
      <c r="H120" s="245">
        <v>1</v>
      </c>
      <c r="I120" s="246"/>
      <c r="J120" s="247">
        <f>ROUND(I120*H120,2)</f>
        <v>0</v>
      </c>
      <c r="K120" s="243" t="s">
        <v>19</v>
      </c>
      <c r="L120" s="248"/>
      <c r="M120" s="249" t="s">
        <v>19</v>
      </c>
      <c r="N120" s="250" t="s">
        <v>41</v>
      </c>
      <c r="O120" s="83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4" t="s">
        <v>131</v>
      </c>
      <c r="AT120" s="224" t="s">
        <v>127</v>
      </c>
      <c r="AU120" s="224" t="s">
        <v>79</v>
      </c>
      <c r="AY120" s="16" t="s">
        <v>113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6" t="s">
        <v>77</v>
      </c>
      <c r="BK120" s="225">
        <f>ROUND(I120*H120,2)</f>
        <v>0</v>
      </c>
      <c r="BL120" s="16" t="s">
        <v>121</v>
      </c>
      <c r="BM120" s="224" t="s">
        <v>189</v>
      </c>
    </row>
    <row r="121" s="2" customFormat="1">
      <c r="A121" s="37"/>
      <c r="B121" s="38"/>
      <c r="C121" s="39"/>
      <c r="D121" s="226" t="s">
        <v>123</v>
      </c>
      <c r="E121" s="39"/>
      <c r="F121" s="227" t="s">
        <v>190</v>
      </c>
      <c r="G121" s="39"/>
      <c r="H121" s="39"/>
      <c r="I121" s="131"/>
      <c r="J121" s="39"/>
      <c r="K121" s="39"/>
      <c r="L121" s="43"/>
      <c r="M121" s="228"/>
      <c r="N121" s="229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123</v>
      </c>
      <c r="AU121" s="16" t="s">
        <v>79</v>
      </c>
    </row>
    <row r="122" s="2" customFormat="1">
      <c r="A122" s="37"/>
      <c r="B122" s="38"/>
      <c r="C122" s="39"/>
      <c r="D122" s="226" t="s">
        <v>184</v>
      </c>
      <c r="E122" s="39"/>
      <c r="F122" s="251" t="s">
        <v>191</v>
      </c>
      <c r="G122" s="39"/>
      <c r="H122" s="39"/>
      <c r="I122" s="131"/>
      <c r="J122" s="39"/>
      <c r="K122" s="39"/>
      <c r="L122" s="43"/>
      <c r="M122" s="228"/>
      <c r="N122" s="229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184</v>
      </c>
      <c r="AU122" s="16" t="s">
        <v>79</v>
      </c>
    </row>
    <row r="123" s="2" customFormat="1" ht="16.5" customHeight="1">
      <c r="A123" s="37"/>
      <c r="B123" s="38"/>
      <c r="C123" s="213" t="s">
        <v>192</v>
      </c>
      <c r="D123" s="213" t="s">
        <v>116</v>
      </c>
      <c r="E123" s="214" t="s">
        <v>193</v>
      </c>
      <c r="F123" s="215" t="s">
        <v>194</v>
      </c>
      <c r="G123" s="216" t="s">
        <v>119</v>
      </c>
      <c r="H123" s="217">
        <v>72</v>
      </c>
      <c r="I123" s="218"/>
      <c r="J123" s="219">
        <f>ROUND(I123*H123,2)</f>
        <v>0</v>
      </c>
      <c r="K123" s="215" t="s">
        <v>137</v>
      </c>
      <c r="L123" s="43"/>
      <c r="M123" s="220" t="s">
        <v>19</v>
      </c>
      <c r="N123" s="221" t="s">
        <v>41</v>
      </c>
      <c r="O123" s="83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4" t="s">
        <v>121</v>
      </c>
      <c r="AT123" s="224" t="s">
        <v>116</v>
      </c>
      <c r="AU123" s="224" t="s">
        <v>79</v>
      </c>
      <c r="AY123" s="16" t="s">
        <v>113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6" t="s">
        <v>77</v>
      </c>
      <c r="BK123" s="225">
        <f>ROUND(I123*H123,2)</f>
        <v>0</v>
      </c>
      <c r="BL123" s="16" t="s">
        <v>121</v>
      </c>
      <c r="BM123" s="224" t="s">
        <v>195</v>
      </c>
    </row>
    <row r="124" s="2" customFormat="1">
      <c r="A124" s="37"/>
      <c r="B124" s="38"/>
      <c r="C124" s="39"/>
      <c r="D124" s="226" t="s">
        <v>123</v>
      </c>
      <c r="E124" s="39"/>
      <c r="F124" s="227" t="s">
        <v>196</v>
      </c>
      <c r="G124" s="39"/>
      <c r="H124" s="39"/>
      <c r="I124" s="131"/>
      <c r="J124" s="39"/>
      <c r="K124" s="39"/>
      <c r="L124" s="43"/>
      <c r="M124" s="228"/>
      <c r="N124" s="229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123</v>
      </c>
      <c r="AU124" s="16" t="s">
        <v>79</v>
      </c>
    </row>
    <row r="125" s="13" customFormat="1">
      <c r="A125" s="13"/>
      <c r="B125" s="230"/>
      <c r="C125" s="231"/>
      <c r="D125" s="226" t="s">
        <v>125</v>
      </c>
      <c r="E125" s="232" t="s">
        <v>19</v>
      </c>
      <c r="F125" s="233" t="s">
        <v>197</v>
      </c>
      <c r="G125" s="231"/>
      <c r="H125" s="234">
        <v>72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125</v>
      </c>
      <c r="AU125" s="240" t="s">
        <v>79</v>
      </c>
      <c r="AV125" s="13" t="s">
        <v>79</v>
      </c>
      <c r="AW125" s="13" t="s">
        <v>32</v>
      </c>
      <c r="AX125" s="13" t="s">
        <v>70</v>
      </c>
      <c r="AY125" s="240" t="s">
        <v>113</v>
      </c>
    </row>
    <row r="126" s="2" customFormat="1" ht="16.5" customHeight="1">
      <c r="A126" s="37"/>
      <c r="B126" s="38"/>
      <c r="C126" s="241" t="s">
        <v>198</v>
      </c>
      <c r="D126" s="241" t="s">
        <v>127</v>
      </c>
      <c r="E126" s="242" t="s">
        <v>199</v>
      </c>
      <c r="F126" s="243" t="s">
        <v>200</v>
      </c>
      <c r="G126" s="244" t="s">
        <v>201</v>
      </c>
      <c r="H126" s="245">
        <v>49.192</v>
      </c>
      <c r="I126" s="246"/>
      <c r="J126" s="247">
        <f>ROUND(I126*H126,2)</f>
        <v>0</v>
      </c>
      <c r="K126" s="243" t="s">
        <v>120</v>
      </c>
      <c r="L126" s="248"/>
      <c r="M126" s="249" t="s">
        <v>19</v>
      </c>
      <c r="N126" s="250" t="s">
        <v>41</v>
      </c>
      <c r="O126" s="83"/>
      <c r="P126" s="222">
        <f>O126*H126</f>
        <v>0</v>
      </c>
      <c r="Q126" s="222">
        <v>0.001</v>
      </c>
      <c r="R126" s="222">
        <f>Q126*H126</f>
        <v>0.049192</v>
      </c>
      <c r="S126" s="222">
        <v>0</v>
      </c>
      <c r="T126" s="22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131</v>
      </c>
      <c r="AT126" s="224" t="s">
        <v>127</v>
      </c>
      <c r="AU126" s="224" t="s">
        <v>79</v>
      </c>
      <c r="AY126" s="16" t="s">
        <v>113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77</v>
      </c>
      <c r="BK126" s="225">
        <f>ROUND(I126*H126,2)</f>
        <v>0</v>
      </c>
      <c r="BL126" s="16" t="s">
        <v>121</v>
      </c>
      <c r="BM126" s="224" t="s">
        <v>202</v>
      </c>
    </row>
    <row r="127" s="2" customFormat="1">
      <c r="A127" s="37"/>
      <c r="B127" s="38"/>
      <c r="C127" s="39"/>
      <c r="D127" s="226" t="s">
        <v>123</v>
      </c>
      <c r="E127" s="39"/>
      <c r="F127" s="227" t="s">
        <v>203</v>
      </c>
      <c r="G127" s="39"/>
      <c r="H127" s="39"/>
      <c r="I127" s="131"/>
      <c r="J127" s="39"/>
      <c r="K127" s="39"/>
      <c r="L127" s="43"/>
      <c r="M127" s="228"/>
      <c r="N127" s="229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123</v>
      </c>
      <c r="AU127" s="16" t="s">
        <v>79</v>
      </c>
    </row>
    <row r="128" s="13" customFormat="1">
      <c r="A128" s="13"/>
      <c r="B128" s="230"/>
      <c r="C128" s="231"/>
      <c r="D128" s="226" t="s">
        <v>125</v>
      </c>
      <c r="E128" s="232" t="s">
        <v>19</v>
      </c>
      <c r="F128" s="233" t="s">
        <v>204</v>
      </c>
      <c r="G128" s="231"/>
      <c r="H128" s="234">
        <v>44.719999999999999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125</v>
      </c>
      <c r="AU128" s="240" t="s">
        <v>79</v>
      </c>
      <c r="AV128" s="13" t="s">
        <v>79</v>
      </c>
      <c r="AW128" s="13" t="s">
        <v>32</v>
      </c>
      <c r="AX128" s="13" t="s">
        <v>70</v>
      </c>
      <c r="AY128" s="240" t="s">
        <v>113</v>
      </c>
    </row>
    <row r="129" s="13" customFormat="1">
      <c r="A129" s="13"/>
      <c r="B129" s="230"/>
      <c r="C129" s="231"/>
      <c r="D129" s="226" t="s">
        <v>125</v>
      </c>
      <c r="E129" s="231"/>
      <c r="F129" s="233" t="s">
        <v>205</v>
      </c>
      <c r="G129" s="231"/>
      <c r="H129" s="234">
        <v>49.192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125</v>
      </c>
      <c r="AU129" s="240" t="s">
        <v>79</v>
      </c>
      <c r="AV129" s="13" t="s">
        <v>79</v>
      </c>
      <c r="AW129" s="13" t="s">
        <v>4</v>
      </c>
      <c r="AX129" s="13" t="s">
        <v>77</v>
      </c>
      <c r="AY129" s="240" t="s">
        <v>113</v>
      </c>
    </row>
    <row r="130" s="2" customFormat="1" ht="16.5" customHeight="1">
      <c r="A130" s="37"/>
      <c r="B130" s="38"/>
      <c r="C130" s="213" t="s">
        <v>8</v>
      </c>
      <c r="D130" s="213" t="s">
        <v>116</v>
      </c>
      <c r="E130" s="214" t="s">
        <v>206</v>
      </c>
      <c r="F130" s="215" t="s">
        <v>207</v>
      </c>
      <c r="G130" s="216" t="s">
        <v>160</v>
      </c>
      <c r="H130" s="217">
        <v>12</v>
      </c>
      <c r="I130" s="218"/>
      <c r="J130" s="219">
        <f>ROUND(I130*H130,2)</f>
        <v>0</v>
      </c>
      <c r="K130" s="215" t="s">
        <v>120</v>
      </c>
      <c r="L130" s="43"/>
      <c r="M130" s="220" t="s">
        <v>19</v>
      </c>
      <c r="N130" s="221" t="s">
        <v>41</v>
      </c>
      <c r="O130" s="83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121</v>
      </c>
      <c r="AT130" s="224" t="s">
        <v>116</v>
      </c>
      <c r="AU130" s="224" t="s">
        <v>79</v>
      </c>
      <c r="AY130" s="16" t="s">
        <v>113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77</v>
      </c>
      <c r="BK130" s="225">
        <f>ROUND(I130*H130,2)</f>
        <v>0</v>
      </c>
      <c r="BL130" s="16" t="s">
        <v>121</v>
      </c>
      <c r="BM130" s="224" t="s">
        <v>208</v>
      </c>
    </row>
    <row r="131" s="2" customFormat="1">
      <c r="A131" s="37"/>
      <c r="B131" s="38"/>
      <c r="C131" s="39"/>
      <c r="D131" s="226" t="s">
        <v>123</v>
      </c>
      <c r="E131" s="39"/>
      <c r="F131" s="227" t="s">
        <v>209</v>
      </c>
      <c r="G131" s="39"/>
      <c r="H131" s="39"/>
      <c r="I131" s="131"/>
      <c r="J131" s="39"/>
      <c r="K131" s="39"/>
      <c r="L131" s="43"/>
      <c r="M131" s="228"/>
      <c r="N131" s="229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123</v>
      </c>
      <c r="AU131" s="16" t="s">
        <v>79</v>
      </c>
    </row>
    <row r="132" s="2" customFormat="1">
      <c r="A132" s="37"/>
      <c r="B132" s="38"/>
      <c r="C132" s="39"/>
      <c r="D132" s="226" t="s">
        <v>210</v>
      </c>
      <c r="E132" s="39"/>
      <c r="F132" s="251" t="s">
        <v>211</v>
      </c>
      <c r="G132" s="39"/>
      <c r="H132" s="39"/>
      <c r="I132" s="131"/>
      <c r="J132" s="39"/>
      <c r="K132" s="39"/>
      <c r="L132" s="43"/>
      <c r="M132" s="228"/>
      <c r="N132" s="229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210</v>
      </c>
      <c r="AU132" s="16" t="s">
        <v>79</v>
      </c>
    </row>
    <row r="133" s="2" customFormat="1" ht="16.5" customHeight="1">
      <c r="A133" s="37"/>
      <c r="B133" s="38"/>
      <c r="C133" s="241" t="s">
        <v>121</v>
      </c>
      <c r="D133" s="241" t="s">
        <v>127</v>
      </c>
      <c r="E133" s="242" t="s">
        <v>212</v>
      </c>
      <c r="F133" s="243" t="s">
        <v>213</v>
      </c>
      <c r="G133" s="244" t="s">
        <v>160</v>
      </c>
      <c r="H133" s="245">
        <v>8</v>
      </c>
      <c r="I133" s="246"/>
      <c r="J133" s="247">
        <f>ROUND(I133*H133,2)</f>
        <v>0</v>
      </c>
      <c r="K133" s="243" t="s">
        <v>120</v>
      </c>
      <c r="L133" s="248"/>
      <c r="M133" s="249" t="s">
        <v>19</v>
      </c>
      <c r="N133" s="250" t="s">
        <v>41</v>
      </c>
      <c r="O133" s="83"/>
      <c r="P133" s="222">
        <f>O133*H133</f>
        <v>0</v>
      </c>
      <c r="Q133" s="222">
        <v>0.00022000000000000001</v>
      </c>
      <c r="R133" s="222">
        <f>Q133*H133</f>
        <v>0.0017600000000000001</v>
      </c>
      <c r="S133" s="222">
        <v>0</v>
      </c>
      <c r="T133" s="22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4" t="s">
        <v>131</v>
      </c>
      <c r="AT133" s="224" t="s">
        <v>127</v>
      </c>
      <c r="AU133" s="224" t="s">
        <v>79</v>
      </c>
      <c r="AY133" s="16" t="s">
        <v>113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6" t="s">
        <v>77</v>
      </c>
      <c r="BK133" s="225">
        <f>ROUND(I133*H133,2)</f>
        <v>0</v>
      </c>
      <c r="BL133" s="16" t="s">
        <v>121</v>
      </c>
      <c r="BM133" s="224" t="s">
        <v>214</v>
      </c>
    </row>
    <row r="134" s="2" customFormat="1">
      <c r="A134" s="37"/>
      <c r="B134" s="38"/>
      <c r="C134" s="39"/>
      <c r="D134" s="226" t="s">
        <v>123</v>
      </c>
      <c r="E134" s="39"/>
      <c r="F134" s="227" t="s">
        <v>213</v>
      </c>
      <c r="G134" s="39"/>
      <c r="H134" s="39"/>
      <c r="I134" s="131"/>
      <c r="J134" s="39"/>
      <c r="K134" s="39"/>
      <c r="L134" s="43"/>
      <c r="M134" s="228"/>
      <c r="N134" s="229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123</v>
      </c>
      <c r="AU134" s="16" t="s">
        <v>79</v>
      </c>
    </row>
    <row r="135" s="2" customFormat="1" ht="16.5" customHeight="1">
      <c r="A135" s="37"/>
      <c r="B135" s="38"/>
      <c r="C135" s="241" t="s">
        <v>215</v>
      </c>
      <c r="D135" s="241" t="s">
        <v>127</v>
      </c>
      <c r="E135" s="242" t="s">
        <v>216</v>
      </c>
      <c r="F135" s="243" t="s">
        <v>217</v>
      </c>
      <c r="G135" s="244" t="s">
        <v>160</v>
      </c>
      <c r="H135" s="245">
        <v>4</v>
      </c>
      <c r="I135" s="246"/>
      <c r="J135" s="247">
        <f>ROUND(I135*H135,2)</f>
        <v>0</v>
      </c>
      <c r="K135" s="243" t="s">
        <v>120</v>
      </c>
      <c r="L135" s="248"/>
      <c r="M135" s="249" t="s">
        <v>19</v>
      </c>
      <c r="N135" s="250" t="s">
        <v>41</v>
      </c>
      <c r="O135" s="83"/>
      <c r="P135" s="222">
        <f>O135*H135</f>
        <v>0</v>
      </c>
      <c r="Q135" s="222">
        <v>0.00013999999999999999</v>
      </c>
      <c r="R135" s="222">
        <f>Q135*H135</f>
        <v>0.00055999999999999995</v>
      </c>
      <c r="S135" s="222">
        <v>0</v>
      </c>
      <c r="T135" s="22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4" t="s">
        <v>131</v>
      </c>
      <c r="AT135" s="224" t="s">
        <v>127</v>
      </c>
      <c r="AU135" s="224" t="s">
        <v>79</v>
      </c>
      <c r="AY135" s="16" t="s">
        <v>113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6" t="s">
        <v>77</v>
      </c>
      <c r="BK135" s="225">
        <f>ROUND(I135*H135,2)</f>
        <v>0</v>
      </c>
      <c r="BL135" s="16" t="s">
        <v>121</v>
      </c>
      <c r="BM135" s="224" t="s">
        <v>218</v>
      </c>
    </row>
    <row r="136" s="2" customFormat="1">
      <c r="A136" s="37"/>
      <c r="B136" s="38"/>
      <c r="C136" s="39"/>
      <c r="D136" s="226" t="s">
        <v>123</v>
      </c>
      <c r="E136" s="39"/>
      <c r="F136" s="227" t="s">
        <v>217</v>
      </c>
      <c r="G136" s="39"/>
      <c r="H136" s="39"/>
      <c r="I136" s="131"/>
      <c r="J136" s="39"/>
      <c r="K136" s="39"/>
      <c r="L136" s="43"/>
      <c r="M136" s="228"/>
      <c r="N136" s="229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123</v>
      </c>
      <c r="AU136" s="16" t="s">
        <v>79</v>
      </c>
    </row>
    <row r="137" s="2" customFormat="1" ht="16.5" customHeight="1">
      <c r="A137" s="37"/>
      <c r="B137" s="38"/>
      <c r="C137" s="213" t="s">
        <v>219</v>
      </c>
      <c r="D137" s="213" t="s">
        <v>116</v>
      </c>
      <c r="E137" s="214" t="s">
        <v>220</v>
      </c>
      <c r="F137" s="215" t="s">
        <v>221</v>
      </c>
      <c r="G137" s="216" t="s">
        <v>160</v>
      </c>
      <c r="H137" s="217">
        <v>1</v>
      </c>
      <c r="I137" s="218"/>
      <c r="J137" s="219">
        <f>ROUND(I137*H137,2)</f>
        <v>0</v>
      </c>
      <c r="K137" s="215" t="s">
        <v>120</v>
      </c>
      <c r="L137" s="43"/>
      <c r="M137" s="220" t="s">
        <v>19</v>
      </c>
      <c r="N137" s="221" t="s">
        <v>41</v>
      </c>
      <c r="O137" s="83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4" t="s">
        <v>121</v>
      </c>
      <c r="AT137" s="224" t="s">
        <v>116</v>
      </c>
      <c r="AU137" s="224" t="s">
        <v>79</v>
      </c>
      <c r="AY137" s="16" t="s">
        <v>113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6" t="s">
        <v>77</v>
      </c>
      <c r="BK137" s="225">
        <f>ROUND(I137*H137,2)</f>
        <v>0</v>
      </c>
      <c r="BL137" s="16" t="s">
        <v>121</v>
      </c>
      <c r="BM137" s="224" t="s">
        <v>222</v>
      </c>
    </row>
    <row r="138" s="2" customFormat="1">
      <c r="A138" s="37"/>
      <c r="B138" s="38"/>
      <c r="C138" s="39"/>
      <c r="D138" s="226" t="s">
        <v>123</v>
      </c>
      <c r="E138" s="39"/>
      <c r="F138" s="227" t="s">
        <v>223</v>
      </c>
      <c r="G138" s="39"/>
      <c r="H138" s="39"/>
      <c r="I138" s="131"/>
      <c r="J138" s="39"/>
      <c r="K138" s="39"/>
      <c r="L138" s="43"/>
      <c r="M138" s="228"/>
      <c r="N138" s="229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123</v>
      </c>
      <c r="AU138" s="16" t="s">
        <v>79</v>
      </c>
    </row>
    <row r="139" s="2" customFormat="1">
      <c r="A139" s="37"/>
      <c r="B139" s="38"/>
      <c r="C139" s="39"/>
      <c r="D139" s="226" t="s">
        <v>210</v>
      </c>
      <c r="E139" s="39"/>
      <c r="F139" s="251" t="s">
        <v>224</v>
      </c>
      <c r="G139" s="39"/>
      <c r="H139" s="39"/>
      <c r="I139" s="131"/>
      <c r="J139" s="39"/>
      <c r="K139" s="39"/>
      <c r="L139" s="43"/>
      <c r="M139" s="228"/>
      <c r="N139" s="229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210</v>
      </c>
      <c r="AU139" s="16" t="s">
        <v>79</v>
      </c>
    </row>
    <row r="140" s="12" customFormat="1" ht="25.92" customHeight="1">
      <c r="A140" s="12"/>
      <c r="B140" s="197"/>
      <c r="C140" s="198"/>
      <c r="D140" s="199" t="s">
        <v>69</v>
      </c>
      <c r="E140" s="200" t="s">
        <v>127</v>
      </c>
      <c r="F140" s="200" t="s">
        <v>225</v>
      </c>
      <c r="G140" s="198"/>
      <c r="H140" s="198"/>
      <c r="I140" s="201"/>
      <c r="J140" s="202">
        <f>BK140</f>
        <v>0</v>
      </c>
      <c r="K140" s="198"/>
      <c r="L140" s="203"/>
      <c r="M140" s="204"/>
      <c r="N140" s="205"/>
      <c r="O140" s="205"/>
      <c r="P140" s="206">
        <f>P141+P175</f>
        <v>0</v>
      </c>
      <c r="Q140" s="205"/>
      <c r="R140" s="206">
        <f>R141+R175</f>
        <v>8.2009600000000002</v>
      </c>
      <c r="S140" s="205"/>
      <c r="T140" s="207">
        <f>T141+T175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134</v>
      </c>
      <c r="AT140" s="209" t="s">
        <v>69</v>
      </c>
      <c r="AU140" s="209" t="s">
        <v>70</v>
      </c>
      <c r="AY140" s="208" t="s">
        <v>113</v>
      </c>
      <c r="BK140" s="210">
        <f>BK141+BK175</f>
        <v>0</v>
      </c>
    </row>
    <row r="141" s="12" customFormat="1" ht="22.8" customHeight="1">
      <c r="A141" s="12"/>
      <c r="B141" s="197"/>
      <c r="C141" s="198"/>
      <c r="D141" s="199" t="s">
        <v>69</v>
      </c>
      <c r="E141" s="211" t="s">
        <v>226</v>
      </c>
      <c r="F141" s="211" t="s">
        <v>227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SUM(P142:P174)</f>
        <v>0</v>
      </c>
      <c r="Q141" s="205"/>
      <c r="R141" s="206">
        <f>SUM(R142:R174)</f>
        <v>5.5679299999999996</v>
      </c>
      <c r="S141" s="205"/>
      <c r="T141" s="207">
        <f>SUM(T142:T174)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134</v>
      </c>
      <c r="AT141" s="209" t="s">
        <v>69</v>
      </c>
      <c r="AU141" s="209" t="s">
        <v>77</v>
      </c>
      <c r="AY141" s="208" t="s">
        <v>113</v>
      </c>
      <c r="BK141" s="210">
        <f>SUM(BK142:BK174)</f>
        <v>0</v>
      </c>
    </row>
    <row r="142" s="2" customFormat="1" ht="16.5" customHeight="1">
      <c r="A142" s="37"/>
      <c r="B142" s="38"/>
      <c r="C142" s="213" t="s">
        <v>228</v>
      </c>
      <c r="D142" s="213" t="s">
        <v>116</v>
      </c>
      <c r="E142" s="214" t="s">
        <v>229</v>
      </c>
      <c r="F142" s="215" t="s">
        <v>230</v>
      </c>
      <c r="G142" s="216" t="s">
        <v>160</v>
      </c>
      <c r="H142" s="217">
        <v>4</v>
      </c>
      <c r="I142" s="218"/>
      <c r="J142" s="219">
        <f>ROUND(I142*H142,2)</f>
        <v>0</v>
      </c>
      <c r="K142" s="215" t="s">
        <v>120</v>
      </c>
      <c r="L142" s="43"/>
      <c r="M142" s="220" t="s">
        <v>19</v>
      </c>
      <c r="N142" s="221" t="s">
        <v>41</v>
      </c>
      <c r="O142" s="83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231</v>
      </c>
      <c r="AT142" s="224" t="s">
        <v>116</v>
      </c>
      <c r="AU142" s="224" t="s">
        <v>79</v>
      </c>
      <c r="AY142" s="16" t="s">
        <v>113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77</v>
      </c>
      <c r="BK142" s="225">
        <f>ROUND(I142*H142,2)</f>
        <v>0</v>
      </c>
      <c r="BL142" s="16" t="s">
        <v>231</v>
      </c>
      <c r="BM142" s="224" t="s">
        <v>232</v>
      </c>
    </row>
    <row r="143" s="2" customFormat="1">
      <c r="A143" s="37"/>
      <c r="B143" s="38"/>
      <c r="C143" s="39"/>
      <c r="D143" s="226" t="s">
        <v>123</v>
      </c>
      <c r="E143" s="39"/>
      <c r="F143" s="227" t="s">
        <v>233</v>
      </c>
      <c r="G143" s="39"/>
      <c r="H143" s="39"/>
      <c r="I143" s="131"/>
      <c r="J143" s="39"/>
      <c r="K143" s="39"/>
      <c r="L143" s="43"/>
      <c r="M143" s="228"/>
      <c r="N143" s="229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123</v>
      </c>
      <c r="AU143" s="16" t="s">
        <v>79</v>
      </c>
    </row>
    <row r="144" s="2" customFormat="1" ht="16.5" customHeight="1">
      <c r="A144" s="37"/>
      <c r="B144" s="38"/>
      <c r="C144" s="241" t="s">
        <v>234</v>
      </c>
      <c r="D144" s="241" t="s">
        <v>127</v>
      </c>
      <c r="E144" s="242" t="s">
        <v>235</v>
      </c>
      <c r="F144" s="243" t="s">
        <v>236</v>
      </c>
      <c r="G144" s="244" t="s">
        <v>160</v>
      </c>
      <c r="H144" s="245">
        <v>1</v>
      </c>
      <c r="I144" s="246"/>
      <c r="J144" s="247">
        <f>ROUND(I144*H144,2)</f>
        <v>0</v>
      </c>
      <c r="K144" s="243" t="s">
        <v>130</v>
      </c>
      <c r="L144" s="248"/>
      <c r="M144" s="249" t="s">
        <v>19</v>
      </c>
      <c r="N144" s="250" t="s">
        <v>41</v>
      </c>
      <c r="O144" s="83"/>
      <c r="P144" s="222">
        <f>O144*H144</f>
        <v>0</v>
      </c>
      <c r="Q144" s="222">
        <v>0.064000000000000001</v>
      </c>
      <c r="R144" s="222">
        <f>Q144*H144</f>
        <v>0.064000000000000001</v>
      </c>
      <c r="S144" s="222">
        <v>0</v>
      </c>
      <c r="T144" s="22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4" t="s">
        <v>237</v>
      </c>
      <c r="AT144" s="224" t="s">
        <v>127</v>
      </c>
      <c r="AU144" s="224" t="s">
        <v>79</v>
      </c>
      <c r="AY144" s="16" t="s">
        <v>113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6" t="s">
        <v>77</v>
      </c>
      <c r="BK144" s="225">
        <f>ROUND(I144*H144,2)</f>
        <v>0</v>
      </c>
      <c r="BL144" s="16" t="s">
        <v>231</v>
      </c>
      <c r="BM144" s="224" t="s">
        <v>238</v>
      </c>
    </row>
    <row r="145" s="2" customFormat="1">
      <c r="A145" s="37"/>
      <c r="B145" s="38"/>
      <c r="C145" s="39"/>
      <c r="D145" s="226" t="s">
        <v>123</v>
      </c>
      <c r="E145" s="39"/>
      <c r="F145" s="227" t="s">
        <v>236</v>
      </c>
      <c r="G145" s="39"/>
      <c r="H145" s="39"/>
      <c r="I145" s="131"/>
      <c r="J145" s="39"/>
      <c r="K145" s="39"/>
      <c r="L145" s="43"/>
      <c r="M145" s="228"/>
      <c r="N145" s="229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123</v>
      </c>
      <c r="AU145" s="16" t="s">
        <v>79</v>
      </c>
    </row>
    <row r="146" s="2" customFormat="1" ht="16.5" customHeight="1">
      <c r="A146" s="37"/>
      <c r="B146" s="38"/>
      <c r="C146" s="241" t="s">
        <v>7</v>
      </c>
      <c r="D146" s="241" t="s">
        <v>127</v>
      </c>
      <c r="E146" s="242" t="s">
        <v>239</v>
      </c>
      <c r="F146" s="243" t="s">
        <v>240</v>
      </c>
      <c r="G146" s="244" t="s">
        <v>160</v>
      </c>
      <c r="H146" s="245">
        <v>3</v>
      </c>
      <c r="I146" s="246"/>
      <c r="J146" s="247">
        <f>ROUND(I146*H146,2)</f>
        <v>0</v>
      </c>
      <c r="K146" s="243" t="s">
        <v>130</v>
      </c>
      <c r="L146" s="248"/>
      <c r="M146" s="249" t="s">
        <v>19</v>
      </c>
      <c r="N146" s="250" t="s">
        <v>41</v>
      </c>
      <c r="O146" s="83"/>
      <c r="P146" s="222">
        <f>O146*H146</f>
        <v>0</v>
      </c>
      <c r="Q146" s="222">
        <v>0.082000000000000003</v>
      </c>
      <c r="R146" s="222">
        <f>Q146*H146</f>
        <v>0.246</v>
      </c>
      <c r="S146" s="222">
        <v>0</v>
      </c>
      <c r="T146" s="22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4" t="s">
        <v>237</v>
      </c>
      <c r="AT146" s="224" t="s">
        <v>127</v>
      </c>
      <c r="AU146" s="224" t="s">
        <v>79</v>
      </c>
      <c r="AY146" s="16" t="s">
        <v>113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6" t="s">
        <v>77</v>
      </c>
      <c r="BK146" s="225">
        <f>ROUND(I146*H146,2)</f>
        <v>0</v>
      </c>
      <c r="BL146" s="16" t="s">
        <v>231</v>
      </c>
      <c r="BM146" s="224" t="s">
        <v>241</v>
      </c>
    </row>
    <row r="147" s="2" customFormat="1">
      <c r="A147" s="37"/>
      <c r="B147" s="38"/>
      <c r="C147" s="39"/>
      <c r="D147" s="226" t="s">
        <v>123</v>
      </c>
      <c r="E147" s="39"/>
      <c r="F147" s="227" t="s">
        <v>240</v>
      </c>
      <c r="G147" s="39"/>
      <c r="H147" s="39"/>
      <c r="I147" s="131"/>
      <c r="J147" s="39"/>
      <c r="K147" s="39"/>
      <c r="L147" s="43"/>
      <c r="M147" s="228"/>
      <c r="N147" s="229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123</v>
      </c>
      <c r="AU147" s="16" t="s">
        <v>79</v>
      </c>
    </row>
    <row r="148" s="2" customFormat="1" ht="16.5" customHeight="1">
      <c r="A148" s="37"/>
      <c r="B148" s="38"/>
      <c r="C148" s="241" t="s">
        <v>242</v>
      </c>
      <c r="D148" s="241" t="s">
        <v>127</v>
      </c>
      <c r="E148" s="242" t="s">
        <v>243</v>
      </c>
      <c r="F148" s="243" t="s">
        <v>244</v>
      </c>
      <c r="G148" s="244" t="s">
        <v>160</v>
      </c>
      <c r="H148" s="245">
        <v>3</v>
      </c>
      <c r="I148" s="246"/>
      <c r="J148" s="247">
        <f>ROUND(I148*H148,2)</f>
        <v>0</v>
      </c>
      <c r="K148" s="243" t="s">
        <v>130</v>
      </c>
      <c r="L148" s="248"/>
      <c r="M148" s="249" t="s">
        <v>19</v>
      </c>
      <c r="N148" s="250" t="s">
        <v>41</v>
      </c>
      <c r="O148" s="83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237</v>
      </c>
      <c r="AT148" s="224" t="s">
        <v>127</v>
      </c>
      <c r="AU148" s="224" t="s">
        <v>79</v>
      </c>
      <c r="AY148" s="16" t="s">
        <v>113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77</v>
      </c>
      <c r="BK148" s="225">
        <f>ROUND(I148*H148,2)</f>
        <v>0</v>
      </c>
      <c r="BL148" s="16" t="s">
        <v>231</v>
      </c>
      <c r="BM148" s="224" t="s">
        <v>245</v>
      </c>
    </row>
    <row r="149" s="2" customFormat="1">
      <c r="A149" s="37"/>
      <c r="B149" s="38"/>
      <c r="C149" s="39"/>
      <c r="D149" s="226" t="s">
        <v>123</v>
      </c>
      <c r="E149" s="39"/>
      <c r="F149" s="227" t="s">
        <v>244</v>
      </c>
      <c r="G149" s="39"/>
      <c r="H149" s="39"/>
      <c r="I149" s="131"/>
      <c r="J149" s="39"/>
      <c r="K149" s="39"/>
      <c r="L149" s="43"/>
      <c r="M149" s="228"/>
      <c r="N149" s="229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123</v>
      </c>
      <c r="AU149" s="16" t="s">
        <v>79</v>
      </c>
    </row>
    <row r="150" s="2" customFormat="1" ht="16.5" customHeight="1">
      <c r="A150" s="37"/>
      <c r="B150" s="38"/>
      <c r="C150" s="241" t="s">
        <v>246</v>
      </c>
      <c r="D150" s="241" t="s">
        <v>127</v>
      </c>
      <c r="E150" s="242" t="s">
        <v>247</v>
      </c>
      <c r="F150" s="243" t="s">
        <v>248</v>
      </c>
      <c r="G150" s="244" t="s">
        <v>160</v>
      </c>
      <c r="H150" s="245">
        <v>5</v>
      </c>
      <c r="I150" s="246"/>
      <c r="J150" s="247">
        <f>ROUND(I150*H150,2)</f>
        <v>0</v>
      </c>
      <c r="K150" s="243" t="s">
        <v>130</v>
      </c>
      <c r="L150" s="248"/>
      <c r="M150" s="249" t="s">
        <v>19</v>
      </c>
      <c r="N150" s="250" t="s">
        <v>41</v>
      </c>
      <c r="O150" s="83"/>
      <c r="P150" s="222">
        <f>O150*H150</f>
        <v>0</v>
      </c>
      <c r="Q150" s="222">
        <v>1</v>
      </c>
      <c r="R150" s="222">
        <f>Q150*H150</f>
        <v>5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249</v>
      </c>
      <c r="AT150" s="224" t="s">
        <v>127</v>
      </c>
      <c r="AU150" s="224" t="s">
        <v>79</v>
      </c>
      <c r="AY150" s="16" t="s">
        <v>113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77</v>
      </c>
      <c r="BK150" s="225">
        <f>ROUND(I150*H150,2)</f>
        <v>0</v>
      </c>
      <c r="BL150" s="16" t="s">
        <v>249</v>
      </c>
      <c r="BM150" s="224" t="s">
        <v>250</v>
      </c>
    </row>
    <row r="151" s="2" customFormat="1">
      <c r="A151" s="37"/>
      <c r="B151" s="38"/>
      <c r="C151" s="39"/>
      <c r="D151" s="226" t="s">
        <v>123</v>
      </c>
      <c r="E151" s="39"/>
      <c r="F151" s="227" t="s">
        <v>248</v>
      </c>
      <c r="G151" s="39"/>
      <c r="H151" s="39"/>
      <c r="I151" s="131"/>
      <c r="J151" s="39"/>
      <c r="K151" s="39"/>
      <c r="L151" s="43"/>
      <c r="M151" s="228"/>
      <c r="N151" s="229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123</v>
      </c>
      <c r="AU151" s="16" t="s">
        <v>79</v>
      </c>
    </row>
    <row r="152" s="2" customFormat="1" ht="16.5" customHeight="1">
      <c r="A152" s="37"/>
      <c r="B152" s="38"/>
      <c r="C152" s="241" t="s">
        <v>251</v>
      </c>
      <c r="D152" s="241" t="s">
        <v>127</v>
      </c>
      <c r="E152" s="242" t="s">
        <v>252</v>
      </c>
      <c r="F152" s="243" t="s">
        <v>253</v>
      </c>
      <c r="G152" s="244" t="s">
        <v>254</v>
      </c>
      <c r="H152" s="245">
        <v>0.17799999999999999</v>
      </c>
      <c r="I152" s="246"/>
      <c r="J152" s="247">
        <f>ROUND(I152*H152,2)</f>
        <v>0</v>
      </c>
      <c r="K152" s="243" t="s">
        <v>120</v>
      </c>
      <c r="L152" s="248"/>
      <c r="M152" s="249" t="s">
        <v>19</v>
      </c>
      <c r="N152" s="250" t="s">
        <v>41</v>
      </c>
      <c r="O152" s="83"/>
      <c r="P152" s="222">
        <f>O152*H152</f>
        <v>0</v>
      </c>
      <c r="Q152" s="222">
        <v>1</v>
      </c>
      <c r="R152" s="222">
        <f>Q152*H152</f>
        <v>0.17799999999999999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249</v>
      </c>
      <c r="AT152" s="224" t="s">
        <v>127</v>
      </c>
      <c r="AU152" s="224" t="s">
        <v>79</v>
      </c>
      <c r="AY152" s="16" t="s">
        <v>113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77</v>
      </c>
      <c r="BK152" s="225">
        <f>ROUND(I152*H152,2)</f>
        <v>0</v>
      </c>
      <c r="BL152" s="16" t="s">
        <v>249</v>
      </c>
      <c r="BM152" s="224" t="s">
        <v>255</v>
      </c>
    </row>
    <row r="153" s="2" customFormat="1">
      <c r="A153" s="37"/>
      <c r="B153" s="38"/>
      <c r="C153" s="39"/>
      <c r="D153" s="226" t="s">
        <v>123</v>
      </c>
      <c r="E153" s="39"/>
      <c r="F153" s="227" t="s">
        <v>253</v>
      </c>
      <c r="G153" s="39"/>
      <c r="H153" s="39"/>
      <c r="I153" s="131"/>
      <c r="J153" s="39"/>
      <c r="K153" s="39"/>
      <c r="L153" s="43"/>
      <c r="M153" s="228"/>
      <c r="N153" s="229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123</v>
      </c>
      <c r="AU153" s="16" t="s">
        <v>79</v>
      </c>
    </row>
    <row r="154" s="2" customFormat="1">
      <c r="A154" s="37"/>
      <c r="B154" s="38"/>
      <c r="C154" s="39"/>
      <c r="D154" s="226" t="s">
        <v>184</v>
      </c>
      <c r="E154" s="39"/>
      <c r="F154" s="251" t="s">
        <v>256</v>
      </c>
      <c r="G154" s="39"/>
      <c r="H154" s="39"/>
      <c r="I154" s="131"/>
      <c r="J154" s="39"/>
      <c r="K154" s="39"/>
      <c r="L154" s="43"/>
      <c r="M154" s="228"/>
      <c r="N154" s="229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184</v>
      </c>
      <c r="AU154" s="16" t="s">
        <v>79</v>
      </c>
    </row>
    <row r="155" s="13" customFormat="1">
      <c r="A155" s="13"/>
      <c r="B155" s="230"/>
      <c r="C155" s="231"/>
      <c r="D155" s="226" t="s">
        <v>125</v>
      </c>
      <c r="E155" s="232" t="s">
        <v>19</v>
      </c>
      <c r="F155" s="233" t="s">
        <v>257</v>
      </c>
      <c r="G155" s="231"/>
      <c r="H155" s="234">
        <v>0.17799999999999999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125</v>
      </c>
      <c r="AU155" s="240" t="s">
        <v>79</v>
      </c>
      <c r="AV155" s="13" t="s">
        <v>79</v>
      </c>
      <c r="AW155" s="13" t="s">
        <v>32</v>
      </c>
      <c r="AX155" s="13" t="s">
        <v>77</v>
      </c>
      <c r="AY155" s="240" t="s">
        <v>113</v>
      </c>
    </row>
    <row r="156" s="2" customFormat="1" ht="16.5" customHeight="1">
      <c r="A156" s="37"/>
      <c r="B156" s="38"/>
      <c r="C156" s="213" t="s">
        <v>258</v>
      </c>
      <c r="D156" s="213" t="s">
        <v>116</v>
      </c>
      <c r="E156" s="214" t="s">
        <v>259</v>
      </c>
      <c r="F156" s="215" t="s">
        <v>260</v>
      </c>
      <c r="G156" s="216" t="s">
        <v>160</v>
      </c>
      <c r="H156" s="217">
        <v>4</v>
      </c>
      <c r="I156" s="218"/>
      <c r="J156" s="219">
        <f>ROUND(I156*H156,2)</f>
        <v>0</v>
      </c>
      <c r="K156" s="215" t="s">
        <v>120</v>
      </c>
      <c r="L156" s="43"/>
      <c r="M156" s="220" t="s">
        <v>19</v>
      </c>
      <c r="N156" s="221" t="s">
        <v>41</v>
      </c>
      <c r="O156" s="83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231</v>
      </c>
      <c r="AT156" s="224" t="s">
        <v>116</v>
      </c>
      <c r="AU156" s="224" t="s">
        <v>79</v>
      </c>
      <c r="AY156" s="16" t="s">
        <v>113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77</v>
      </c>
      <c r="BK156" s="225">
        <f>ROUND(I156*H156,2)</f>
        <v>0</v>
      </c>
      <c r="BL156" s="16" t="s">
        <v>231</v>
      </c>
      <c r="BM156" s="224" t="s">
        <v>261</v>
      </c>
    </row>
    <row r="157" s="2" customFormat="1">
      <c r="A157" s="37"/>
      <c r="B157" s="38"/>
      <c r="C157" s="39"/>
      <c r="D157" s="226" t="s">
        <v>123</v>
      </c>
      <c r="E157" s="39"/>
      <c r="F157" s="227" t="s">
        <v>262</v>
      </c>
      <c r="G157" s="39"/>
      <c r="H157" s="39"/>
      <c r="I157" s="131"/>
      <c r="J157" s="39"/>
      <c r="K157" s="39"/>
      <c r="L157" s="43"/>
      <c r="M157" s="228"/>
      <c r="N157" s="229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123</v>
      </c>
      <c r="AU157" s="16" t="s">
        <v>79</v>
      </c>
    </row>
    <row r="158" s="2" customFormat="1" ht="16.5" customHeight="1">
      <c r="A158" s="37"/>
      <c r="B158" s="38"/>
      <c r="C158" s="241" t="s">
        <v>263</v>
      </c>
      <c r="D158" s="241" t="s">
        <v>127</v>
      </c>
      <c r="E158" s="242" t="s">
        <v>264</v>
      </c>
      <c r="F158" s="243" t="s">
        <v>265</v>
      </c>
      <c r="G158" s="244" t="s">
        <v>160</v>
      </c>
      <c r="H158" s="245">
        <v>1</v>
      </c>
      <c r="I158" s="246"/>
      <c r="J158" s="247">
        <f>ROUND(I158*H158,2)</f>
        <v>0</v>
      </c>
      <c r="K158" s="243" t="s">
        <v>130</v>
      </c>
      <c r="L158" s="248"/>
      <c r="M158" s="249" t="s">
        <v>19</v>
      </c>
      <c r="N158" s="250" t="s">
        <v>41</v>
      </c>
      <c r="O158" s="83"/>
      <c r="P158" s="222">
        <f>O158*H158</f>
        <v>0</v>
      </c>
      <c r="Q158" s="222">
        <v>0.01129</v>
      </c>
      <c r="R158" s="222">
        <f>Q158*H158</f>
        <v>0.01129</v>
      </c>
      <c r="S158" s="222">
        <v>0</v>
      </c>
      <c r="T158" s="22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237</v>
      </c>
      <c r="AT158" s="224" t="s">
        <v>127</v>
      </c>
      <c r="AU158" s="224" t="s">
        <v>79</v>
      </c>
      <c r="AY158" s="16" t="s">
        <v>113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77</v>
      </c>
      <c r="BK158" s="225">
        <f>ROUND(I158*H158,2)</f>
        <v>0</v>
      </c>
      <c r="BL158" s="16" t="s">
        <v>231</v>
      </c>
      <c r="BM158" s="224" t="s">
        <v>266</v>
      </c>
    </row>
    <row r="159" s="2" customFormat="1">
      <c r="A159" s="37"/>
      <c r="B159" s="38"/>
      <c r="C159" s="39"/>
      <c r="D159" s="226" t="s">
        <v>123</v>
      </c>
      <c r="E159" s="39"/>
      <c r="F159" s="227" t="s">
        <v>265</v>
      </c>
      <c r="G159" s="39"/>
      <c r="H159" s="39"/>
      <c r="I159" s="131"/>
      <c r="J159" s="39"/>
      <c r="K159" s="39"/>
      <c r="L159" s="43"/>
      <c r="M159" s="228"/>
      <c r="N159" s="229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123</v>
      </c>
      <c r="AU159" s="16" t="s">
        <v>79</v>
      </c>
    </row>
    <row r="160" s="2" customFormat="1" ht="16.5" customHeight="1">
      <c r="A160" s="37"/>
      <c r="B160" s="38"/>
      <c r="C160" s="241" t="s">
        <v>267</v>
      </c>
      <c r="D160" s="241" t="s">
        <v>127</v>
      </c>
      <c r="E160" s="242" t="s">
        <v>268</v>
      </c>
      <c r="F160" s="243" t="s">
        <v>269</v>
      </c>
      <c r="G160" s="244" t="s">
        <v>160</v>
      </c>
      <c r="H160" s="245">
        <v>1</v>
      </c>
      <c r="I160" s="246"/>
      <c r="J160" s="247">
        <f>ROUND(I160*H160,2)</f>
        <v>0</v>
      </c>
      <c r="K160" s="243" t="s">
        <v>19</v>
      </c>
      <c r="L160" s="248"/>
      <c r="M160" s="249" t="s">
        <v>19</v>
      </c>
      <c r="N160" s="250" t="s">
        <v>41</v>
      </c>
      <c r="O160" s="83"/>
      <c r="P160" s="222">
        <f>O160*H160</f>
        <v>0</v>
      </c>
      <c r="Q160" s="222">
        <v>0.022880000000000001</v>
      </c>
      <c r="R160" s="222">
        <f>Q160*H160</f>
        <v>0.022880000000000001</v>
      </c>
      <c r="S160" s="222">
        <v>0</v>
      </c>
      <c r="T160" s="22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4" t="s">
        <v>237</v>
      </c>
      <c r="AT160" s="224" t="s">
        <v>127</v>
      </c>
      <c r="AU160" s="224" t="s">
        <v>79</v>
      </c>
      <c r="AY160" s="16" t="s">
        <v>113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6" t="s">
        <v>77</v>
      </c>
      <c r="BK160" s="225">
        <f>ROUND(I160*H160,2)</f>
        <v>0</v>
      </c>
      <c r="BL160" s="16" t="s">
        <v>231</v>
      </c>
      <c r="BM160" s="224" t="s">
        <v>270</v>
      </c>
    </row>
    <row r="161" s="2" customFormat="1">
      <c r="A161" s="37"/>
      <c r="B161" s="38"/>
      <c r="C161" s="39"/>
      <c r="D161" s="226" t="s">
        <v>123</v>
      </c>
      <c r="E161" s="39"/>
      <c r="F161" s="227" t="s">
        <v>271</v>
      </c>
      <c r="G161" s="39"/>
      <c r="H161" s="39"/>
      <c r="I161" s="131"/>
      <c r="J161" s="39"/>
      <c r="K161" s="39"/>
      <c r="L161" s="43"/>
      <c r="M161" s="228"/>
      <c r="N161" s="229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123</v>
      </c>
      <c r="AU161" s="16" t="s">
        <v>79</v>
      </c>
    </row>
    <row r="162" s="2" customFormat="1" ht="16.5" customHeight="1">
      <c r="A162" s="37"/>
      <c r="B162" s="38"/>
      <c r="C162" s="241" t="s">
        <v>272</v>
      </c>
      <c r="D162" s="241" t="s">
        <v>127</v>
      </c>
      <c r="E162" s="242" t="s">
        <v>273</v>
      </c>
      <c r="F162" s="243" t="s">
        <v>274</v>
      </c>
      <c r="G162" s="244" t="s">
        <v>160</v>
      </c>
      <c r="H162" s="245">
        <v>2</v>
      </c>
      <c r="I162" s="246"/>
      <c r="J162" s="247">
        <f>ROUND(I162*H162,2)</f>
        <v>0</v>
      </c>
      <c r="K162" s="243" t="s">
        <v>19</v>
      </c>
      <c r="L162" s="248"/>
      <c r="M162" s="249" t="s">
        <v>19</v>
      </c>
      <c r="N162" s="250" t="s">
        <v>41</v>
      </c>
      <c r="O162" s="83"/>
      <c r="P162" s="222">
        <f>O162*H162</f>
        <v>0</v>
      </c>
      <c r="Q162" s="222">
        <v>0.022880000000000001</v>
      </c>
      <c r="R162" s="222">
        <f>Q162*H162</f>
        <v>0.045760000000000002</v>
      </c>
      <c r="S162" s="222">
        <v>0</v>
      </c>
      <c r="T162" s="22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4" t="s">
        <v>237</v>
      </c>
      <c r="AT162" s="224" t="s">
        <v>127</v>
      </c>
      <c r="AU162" s="224" t="s">
        <v>79</v>
      </c>
      <c r="AY162" s="16" t="s">
        <v>113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6" t="s">
        <v>77</v>
      </c>
      <c r="BK162" s="225">
        <f>ROUND(I162*H162,2)</f>
        <v>0</v>
      </c>
      <c r="BL162" s="16" t="s">
        <v>231</v>
      </c>
      <c r="BM162" s="224" t="s">
        <v>275</v>
      </c>
    </row>
    <row r="163" s="2" customFormat="1">
      <c r="A163" s="37"/>
      <c r="B163" s="38"/>
      <c r="C163" s="39"/>
      <c r="D163" s="226" t="s">
        <v>123</v>
      </c>
      <c r="E163" s="39"/>
      <c r="F163" s="227" t="s">
        <v>276</v>
      </c>
      <c r="G163" s="39"/>
      <c r="H163" s="39"/>
      <c r="I163" s="131"/>
      <c r="J163" s="39"/>
      <c r="K163" s="39"/>
      <c r="L163" s="43"/>
      <c r="M163" s="228"/>
      <c r="N163" s="229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123</v>
      </c>
      <c r="AU163" s="16" t="s">
        <v>79</v>
      </c>
    </row>
    <row r="164" s="2" customFormat="1" ht="16.5" customHeight="1">
      <c r="A164" s="37"/>
      <c r="B164" s="38"/>
      <c r="C164" s="213" t="s">
        <v>277</v>
      </c>
      <c r="D164" s="213" t="s">
        <v>116</v>
      </c>
      <c r="E164" s="214" t="s">
        <v>278</v>
      </c>
      <c r="F164" s="215" t="s">
        <v>279</v>
      </c>
      <c r="G164" s="216" t="s">
        <v>160</v>
      </c>
      <c r="H164" s="217">
        <v>3</v>
      </c>
      <c r="I164" s="218"/>
      <c r="J164" s="219">
        <f>ROUND(I164*H164,2)</f>
        <v>0</v>
      </c>
      <c r="K164" s="215" t="s">
        <v>120</v>
      </c>
      <c r="L164" s="43"/>
      <c r="M164" s="220" t="s">
        <v>19</v>
      </c>
      <c r="N164" s="221" t="s">
        <v>41</v>
      </c>
      <c r="O164" s="83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4" t="s">
        <v>231</v>
      </c>
      <c r="AT164" s="224" t="s">
        <v>116</v>
      </c>
      <c r="AU164" s="224" t="s">
        <v>79</v>
      </c>
      <c r="AY164" s="16" t="s">
        <v>113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6" t="s">
        <v>77</v>
      </c>
      <c r="BK164" s="225">
        <f>ROUND(I164*H164,2)</f>
        <v>0</v>
      </c>
      <c r="BL164" s="16" t="s">
        <v>231</v>
      </c>
      <c r="BM164" s="224" t="s">
        <v>280</v>
      </c>
    </row>
    <row r="165" s="2" customFormat="1">
      <c r="A165" s="37"/>
      <c r="B165" s="38"/>
      <c r="C165" s="39"/>
      <c r="D165" s="226" t="s">
        <v>123</v>
      </c>
      <c r="E165" s="39"/>
      <c r="F165" s="227" t="s">
        <v>279</v>
      </c>
      <c r="G165" s="39"/>
      <c r="H165" s="39"/>
      <c r="I165" s="131"/>
      <c r="J165" s="39"/>
      <c r="K165" s="39"/>
      <c r="L165" s="43"/>
      <c r="M165" s="228"/>
      <c r="N165" s="229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123</v>
      </c>
      <c r="AU165" s="16" t="s">
        <v>79</v>
      </c>
    </row>
    <row r="166" s="2" customFormat="1" ht="16.5" customHeight="1">
      <c r="A166" s="37"/>
      <c r="B166" s="38"/>
      <c r="C166" s="241" t="s">
        <v>281</v>
      </c>
      <c r="D166" s="241" t="s">
        <v>127</v>
      </c>
      <c r="E166" s="242" t="s">
        <v>282</v>
      </c>
      <c r="F166" s="243" t="s">
        <v>283</v>
      </c>
      <c r="G166" s="244" t="s">
        <v>171</v>
      </c>
      <c r="H166" s="245">
        <v>1</v>
      </c>
      <c r="I166" s="246"/>
      <c r="J166" s="247">
        <f>ROUND(I166*H166,2)</f>
        <v>0</v>
      </c>
      <c r="K166" s="243" t="s">
        <v>130</v>
      </c>
      <c r="L166" s="248"/>
      <c r="M166" s="249" t="s">
        <v>19</v>
      </c>
      <c r="N166" s="250" t="s">
        <v>41</v>
      </c>
      <c r="O166" s="83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4" t="s">
        <v>237</v>
      </c>
      <c r="AT166" s="224" t="s">
        <v>127</v>
      </c>
      <c r="AU166" s="224" t="s">
        <v>79</v>
      </c>
      <c r="AY166" s="16" t="s">
        <v>113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6" t="s">
        <v>77</v>
      </c>
      <c r="BK166" s="225">
        <f>ROUND(I166*H166,2)</f>
        <v>0</v>
      </c>
      <c r="BL166" s="16" t="s">
        <v>231</v>
      </c>
      <c r="BM166" s="224" t="s">
        <v>284</v>
      </c>
    </row>
    <row r="167" s="2" customFormat="1">
      <c r="A167" s="37"/>
      <c r="B167" s="38"/>
      <c r="C167" s="39"/>
      <c r="D167" s="226" t="s">
        <v>123</v>
      </c>
      <c r="E167" s="39"/>
      <c r="F167" s="227" t="s">
        <v>283</v>
      </c>
      <c r="G167" s="39"/>
      <c r="H167" s="39"/>
      <c r="I167" s="131"/>
      <c r="J167" s="39"/>
      <c r="K167" s="39"/>
      <c r="L167" s="43"/>
      <c r="M167" s="228"/>
      <c r="N167" s="229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123</v>
      </c>
      <c r="AU167" s="16" t="s">
        <v>79</v>
      </c>
    </row>
    <row r="168" s="2" customFormat="1" ht="16.5" customHeight="1">
      <c r="A168" s="37"/>
      <c r="B168" s="38"/>
      <c r="C168" s="241" t="s">
        <v>285</v>
      </c>
      <c r="D168" s="241" t="s">
        <v>127</v>
      </c>
      <c r="E168" s="242" t="s">
        <v>286</v>
      </c>
      <c r="F168" s="243" t="s">
        <v>287</v>
      </c>
      <c r="G168" s="244" t="s">
        <v>171</v>
      </c>
      <c r="H168" s="245">
        <v>2</v>
      </c>
      <c r="I168" s="246"/>
      <c r="J168" s="247">
        <f>ROUND(I168*H168,2)</f>
        <v>0</v>
      </c>
      <c r="K168" s="243" t="s">
        <v>130</v>
      </c>
      <c r="L168" s="248"/>
      <c r="M168" s="249" t="s">
        <v>19</v>
      </c>
      <c r="N168" s="250" t="s">
        <v>41</v>
      </c>
      <c r="O168" s="83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4" t="s">
        <v>237</v>
      </c>
      <c r="AT168" s="224" t="s">
        <v>127</v>
      </c>
      <c r="AU168" s="224" t="s">
        <v>79</v>
      </c>
      <c r="AY168" s="16" t="s">
        <v>113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6" t="s">
        <v>77</v>
      </c>
      <c r="BK168" s="225">
        <f>ROUND(I168*H168,2)</f>
        <v>0</v>
      </c>
      <c r="BL168" s="16" t="s">
        <v>231</v>
      </c>
      <c r="BM168" s="224" t="s">
        <v>288</v>
      </c>
    </row>
    <row r="169" s="2" customFormat="1">
      <c r="A169" s="37"/>
      <c r="B169" s="38"/>
      <c r="C169" s="39"/>
      <c r="D169" s="226" t="s">
        <v>123</v>
      </c>
      <c r="E169" s="39"/>
      <c r="F169" s="227" t="s">
        <v>287</v>
      </c>
      <c r="G169" s="39"/>
      <c r="H169" s="39"/>
      <c r="I169" s="131"/>
      <c r="J169" s="39"/>
      <c r="K169" s="39"/>
      <c r="L169" s="43"/>
      <c r="M169" s="228"/>
      <c r="N169" s="229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123</v>
      </c>
      <c r="AU169" s="16" t="s">
        <v>79</v>
      </c>
    </row>
    <row r="170" s="2" customFormat="1" ht="16.5" customHeight="1">
      <c r="A170" s="37"/>
      <c r="B170" s="38"/>
      <c r="C170" s="213" t="s">
        <v>131</v>
      </c>
      <c r="D170" s="213" t="s">
        <v>116</v>
      </c>
      <c r="E170" s="214" t="s">
        <v>289</v>
      </c>
      <c r="F170" s="215" t="s">
        <v>290</v>
      </c>
      <c r="G170" s="216" t="s">
        <v>160</v>
      </c>
      <c r="H170" s="217">
        <v>1</v>
      </c>
      <c r="I170" s="218"/>
      <c r="J170" s="219">
        <f>ROUND(I170*H170,2)</f>
        <v>0</v>
      </c>
      <c r="K170" s="215" t="s">
        <v>137</v>
      </c>
      <c r="L170" s="43"/>
      <c r="M170" s="220" t="s">
        <v>19</v>
      </c>
      <c r="N170" s="221" t="s">
        <v>41</v>
      </c>
      <c r="O170" s="83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4" t="s">
        <v>231</v>
      </c>
      <c r="AT170" s="224" t="s">
        <v>116</v>
      </c>
      <c r="AU170" s="224" t="s">
        <v>79</v>
      </c>
      <c r="AY170" s="16" t="s">
        <v>113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6" t="s">
        <v>77</v>
      </c>
      <c r="BK170" s="225">
        <f>ROUND(I170*H170,2)</f>
        <v>0</v>
      </c>
      <c r="BL170" s="16" t="s">
        <v>231</v>
      </c>
      <c r="BM170" s="224" t="s">
        <v>291</v>
      </c>
    </row>
    <row r="171" s="2" customFormat="1">
      <c r="A171" s="37"/>
      <c r="B171" s="38"/>
      <c r="C171" s="39"/>
      <c r="D171" s="226" t="s">
        <v>123</v>
      </c>
      <c r="E171" s="39"/>
      <c r="F171" s="227" t="s">
        <v>290</v>
      </c>
      <c r="G171" s="39"/>
      <c r="H171" s="39"/>
      <c r="I171" s="131"/>
      <c r="J171" s="39"/>
      <c r="K171" s="39"/>
      <c r="L171" s="43"/>
      <c r="M171" s="228"/>
      <c r="N171" s="229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123</v>
      </c>
      <c r="AU171" s="16" t="s">
        <v>79</v>
      </c>
    </row>
    <row r="172" s="2" customFormat="1">
      <c r="A172" s="37"/>
      <c r="B172" s="38"/>
      <c r="C172" s="39"/>
      <c r="D172" s="226" t="s">
        <v>184</v>
      </c>
      <c r="E172" s="39"/>
      <c r="F172" s="251" t="s">
        <v>292</v>
      </c>
      <c r="G172" s="39"/>
      <c r="H172" s="39"/>
      <c r="I172" s="131"/>
      <c r="J172" s="39"/>
      <c r="K172" s="39"/>
      <c r="L172" s="43"/>
      <c r="M172" s="228"/>
      <c r="N172" s="229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184</v>
      </c>
      <c r="AU172" s="16" t="s">
        <v>79</v>
      </c>
    </row>
    <row r="173" s="2" customFormat="1" ht="16.5" customHeight="1">
      <c r="A173" s="37"/>
      <c r="B173" s="38"/>
      <c r="C173" s="241" t="s">
        <v>293</v>
      </c>
      <c r="D173" s="241" t="s">
        <v>127</v>
      </c>
      <c r="E173" s="242" t="s">
        <v>294</v>
      </c>
      <c r="F173" s="243" t="s">
        <v>295</v>
      </c>
      <c r="G173" s="244" t="s">
        <v>160</v>
      </c>
      <c r="H173" s="245">
        <v>1</v>
      </c>
      <c r="I173" s="246"/>
      <c r="J173" s="247">
        <f>ROUND(I173*H173,2)</f>
        <v>0</v>
      </c>
      <c r="K173" s="243" t="s">
        <v>130</v>
      </c>
      <c r="L173" s="248"/>
      <c r="M173" s="249" t="s">
        <v>19</v>
      </c>
      <c r="N173" s="250" t="s">
        <v>41</v>
      </c>
      <c r="O173" s="83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4" t="s">
        <v>237</v>
      </c>
      <c r="AT173" s="224" t="s">
        <v>127</v>
      </c>
      <c r="AU173" s="224" t="s">
        <v>79</v>
      </c>
      <c r="AY173" s="16" t="s">
        <v>113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6" t="s">
        <v>77</v>
      </c>
      <c r="BK173" s="225">
        <f>ROUND(I173*H173,2)</f>
        <v>0</v>
      </c>
      <c r="BL173" s="16" t="s">
        <v>231</v>
      </c>
      <c r="BM173" s="224" t="s">
        <v>296</v>
      </c>
    </row>
    <row r="174" s="2" customFormat="1">
      <c r="A174" s="37"/>
      <c r="B174" s="38"/>
      <c r="C174" s="39"/>
      <c r="D174" s="226" t="s">
        <v>123</v>
      </c>
      <c r="E174" s="39"/>
      <c r="F174" s="227" t="s">
        <v>295</v>
      </c>
      <c r="G174" s="39"/>
      <c r="H174" s="39"/>
      <c r="I174" s="131"/>
      <c r="J174" s="39"/>
      <c r="K174" s="39"/>
      <c r="L174" s="43"/>
      <c r="M174" s="228"/>
      <c r="N174" s="229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123</v>
      </c>
      <c r="AU174" s="16" t="s">
        <v>79</v>
      </c>
    </row>
    <row r="175" s="12" customFormat="1" ht="22.8" customHeight="1">
      <c r="A175" s="12"/>
      <c r="B175" s="197"/>
      <c r="C175" s="198"/>
      <c r="D175" s="199" t="s">
        <v>69</v>
      </c>
      <c r="E175" s="211" t="s">
        <v>297</v>
      </c>
      <c r="F175" s="211" t="s">
        <v>298</v>
      </c>
      <c r="G175" s="198"/>
      <c r="H175" s="198"/>
      <c r="I175" s="201"/>
      <c r="J175" s="212">
        <f>BK175</f>
        <v>0</v>
      </c>
      <c r="K175" s="198"/>
      <c r="L175" s="203"/>
      <c r="M175" s="204"/>
      <c r="N175" s="205"/>
      <c r="O175" s="205"/>
      <c r="P175" s="206">
        <f>SUM(P176:P229)</f>
        <v>0</v>
      </c>
      <c r="Q175" s="205"/>
      <c r="R175" s="206">
        <f>SUM(R176:R229)</f>
        <v>2.6330300000000002</v>
      </c>
      <c r="S175" s="205"/>
      <c r="T175" s="207">
        <f>SUM(T176:T229)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134</v>
      </c>
      <c r="AT175" s="209" t="s">
        <v>69</v>
      </c>
      <c r="AU175" s="209" t="s">
        <v>77</v>
      </c>
      <c r="AY175" s="208" t="s">
        <v>113</v>
      </c>
      <c r="BK175" s="210">
        <f>SUM(BK176:BK229)</f>
        <v>0</v>
      </c>
    </row>
    <row r="176" s="2" customFormat="1" ht="16.5" customHeight="1">
      <c r="A176" s="37"/>
      <c r="B176" s="38"/>
      <c r="C176" s="213" t="s">
        <v>299</v>
      </c>
      <c r="D176" s="213" t="s">
        <v>116</v>
      </c>
      <c r="E176" s="214" t="s">
        <v>300</v>
      </c>
      <c r="F176" s="215" t="s">
        <v>301</v>
      </c>
      <c r="G176" s="216" t="s">
        <v>302</v>
      </c>
      <c r="H176" s="217">
        <v>0.10000000000000001</v>
      </c>
      <c r="I176" s="218"/>
      <c r="J176" s="219">
        <f>ROUND(I176*H176,2)</f>
        <v>0</v>
      </c>
      <c r="K176" s="215" t="s">
        <v>120</v>
      </c>
      <c r="L176" s="43"/>
      <c r="M176" s="220" t="s">
        <v>19</v>
      </c>
      <c r="N176" s="221" t="s">
        <v>41</v>
      </c>
      <c r="O176" s="83"/>
      <c r="P176" s="222">
        <f>O176*H176</f>
        <v>0</v>
      </c>
      <c r="Q176" s="222">
        <v>0.0019300000000000001</v>
      </c>
      <c r="R176" s="222">
        <f>Q176*H176</f>
        <v>0.00019300000000000003</v>
      </c>
      <c r="S176" s="222">
        <v>0</v>
      </c>
      <c r="T176" s="22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4" t="s">
        <v>231</v>
      </c>
      <c r="AT176" s="224" t="s">
        <v>116</v>
      </c>
      <c r="AU176" s="224" t="s">
        <v>79</v>
      </c>
      <c r="AY176" s="16" t="s">
        <v>113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6" t="s">
        <v>77</v>
      </c>
      <c r="BK176" s="225">
        <f>ROUND(I176*H176,2)</f>
        <v>0</v>
      </c>
      <c r="BL176" s="16" t="s">
        <v>231</v>
      </c>
      <c r="BM176" s="224" t="s">
        <v>303</v>
      </c>
    </row>
    <row r="177" s="2" customFormat="1">
      <c r="A177" s="37"/>
      <c r="B177" s="38"/>
      <c r="C177" s="39"/>
      <c r="D177" s="226" t="s">
        <v>123</v>
      </c>
      <c r="E177" s="39"/>
      <c r="F177" s="227" t="s">
        <v>304</v>
      </c>
      <c r="G177" s="39"/>
      <c r="H177" s="39"/>
      <c r="I177" s="131"/>
      <c r="J177" s="39"/>
      <c r="K177" s="39"/>
      <c r="L177" s="43"/>
      <c r="M177" s="228"/>
      <c r="N177" s="229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123</v>
      </c>
      <c r="AU177" s="16" t="s">
        <v>79</v>
      </c>
    </row>
    <row r="178" s="2" customFormat="1">
      <c r="A178" s="37"/>
      <c r="B178" s="38"/>
      <c r="C178" s="39"/>
      <c r="D178" s="226" t="s">
        <v>210</v>
      </c>
      <c r="E178" s="39"/>
      <c r="F178" s="251" t="s">
        <v>305</v>
      </c>
      <c r="G178" s="39"/>
      <c r="H178" s="39"/>
      <c r="I178" s="131"/>
      <c r="J178" s="39"/>
      <c r="K178" s="39"/>
      <c r="L178" s="43"/>
      <c r="M178" s="228"/>
      <c r="N178" s="229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210</v>
      </c>
      <c r="AU178" s="16" t="s">
        <v>79</v>
      </c>
    </row>
    <row r="179" s="2" customFormat="1">
      <c r="A179" s="37"/>
      <c r="B179" s="38"/>
      <c r="C179" s="39"/>
      <c r="D179" s="226" t="s">
        <v>184</v>
      </c>
      <c r="E179" s="39"/>
      <c r="F179" s="251" t="s">
        <v>306</v>
      </c>
      <c r="G179" s="39"/>
      <c r="H179" s="39"/>
      <c r="I179" s="131"/>
      <c r="J179" s="39"/>
      <c r="K179" s="39"/>
      <c r="L179" s="43"/>
      <c r="M179" s="228"/>
      <c r="N179" s="229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184</v>
      </c>
      <c r="AU179" s="16" t="s">
        <v>79</v>
      </c>
    </row>
    <row r="180" s="2" customFormat="1" ht="16.5" customHeight="1">
      <c r="A180" s="37"/>
      <c r="B180" s="38"/>
      <c r="C180" s="213" t="s">
        <v>307</v>
      </c>
      <c r="D180" s="213" t="s">
        <v>116</v>
      </c>
      <c r="E180" s="214" t="s">
        <v>308</v>
      </c>
      <c r="F180" s="215" t="s">
        <v>309</v>
      </c>
      <c r="G180" s="216" t="s">
        <v>310</v>
      </c>
      <c r="H180" s="217">
        <v>15</v>
      </c>
      <c r="I180" s="218"/>
      <c r="J180" s="219">
        <f>ROUND(I180*H180,2)</f>
        <v>0</v>
      </c>
      <c r="K180" s="215" t="s">
        <v>137</v>
      </c>
      <c r="L180" s="43"/>
      <c r="M180" s="220" t="s">
        <v>19</v>
      </c>
      <c r="N180" s="221" t="s">
        <v>41</v>
      </c>
      <c r="O180" s="83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4" t="s">
        <v>231</v>
      </c>
      <c r="AT180" s="224" t="s">
        <v>116</v>
      </c>
      <c r="AU180" s="224" t="s">
        <v>79</v>
      </c>
      <c r="AY180" s="16" t="s">
        <v>113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6" t="s">
        <v>77</v>
      </c>
      <c r="BK180" s="225">
        <f>ROUND(I180*H180,2)</f>
        <v>0</v>
      </c>
      <c r="BL180" s="16" t="s">
        <v>231</v>
      </c>
      <c r="BM180" s="224" t="s">
        <v>311</v>
      </c>
    </row>
    <row r="181" s="2" customFormat="1">
      <c r="A181" s="37"/>
      <c r="B181" s="38"/>
      <c r="C181" s="39"/>
      <c r="D181" s="226" t="s">
        <v>123</v>
      </c>
      <c r="E181" s="39"/>
      <c r="F181" s="227" t="s">
        <v>312</v>
      </c>
      <c r="G181" s="39"/>
      <c r="H181" s="39"/>
      <c r="I181" s="131"/>
      <c r="J181" s="39"/>
      <c r="K181" s="39"/>
      <c r="L181" s="43"/>
      <c r="M181" s="228"/>
      <c r="N181" s="229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123</v>
      </c>
      <c r="AU181" s="16" t="s">
        <v>79</v>
      </c>
    </row>
    <row r="182" s="2" customFormat="1">
      <c r="A182" s="37"/>
      <c r="B182" s="38"/>
      <c r="C182" s="39"/>
      <c r="D182" s="226" t="s">
        <v>210</v>
      </c>
      <c r="E182" s="39"/>
      <c r="F182" s="251" t="s">
        <v>313</v>
      </c>
      <c r="G182" s="39"/>
      <c r="H182" s="39"/>
      <c r="I182" s="131"/>
      <c r="J182" s="39"/>
      <c r="K182" s="39"/>
      <c r="L182" s="43"/>
      <c r="M182" s="228"/>
      <c r="N182" s="229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210</v>
      </c>
      <c r="AU182" s="16" t="s">
        <v>79</v>
      </c>
    </row>
    <row r="183" s="2" customFormat="1">
      <c r="A183" s="37"/>
      <c r="B183" s="38"/>
      <c r="C183" s="39"/>
      <c r="D183" s="226" t="s">
        <v>184</v>
      </c>
      <c r="E183" s="39"/>
      <c r="F183" s="251" t="s">
        <v>314</v>
      </c>
      <c r="G183" s="39"/>
      <c r="H183" s="39"/>
      <c r="I183" s="131"/>
      <c r="J183" s="39"/>
      <c r="K183" s="39"/>
      <c r="L183" s="43"/>
      <c r="M183" s="228"/>
      <c r="N183" s="229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184</v>
      </c>
      <c r="AU183" s="16" t="s">
        <v>79</v>
      </c>
    </row>
    <row r="184" s="13" customFormat="1">
      <c r="A184" s="13"/>
      <c r="B184" s="230"/>
      <c r="C184" s="231"/>
      <c r="D184" s="226" t="s">
        <v>125</v>
      </c>
      <c r="E184" s="232" t="s">
        <v>19</v>
      </c>
      <c r="F184" s="233" t="s">
        <v>315</v>
      </c>
      <c r="G184" s="231"/>
      <c r="H184" s="234">
        <v>15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125</v>
      </c>
      <c r="AU184" s="240" t="s">
        <v>79</v>
      </c>
      <c r="AV184" s="13" t="s">
        <v>79</v>
      </c>
      <c r="AW184" s="13" t="s">
        <v>32</v>
      </c>
      <c r="AX184" s="13" t="s">
        <v>70</v>
      </c>
      <c r="AY184" s="240" t="s">
        <v>113</v>
      </c>
    </row>
    <row r="185" s="2" customFormat="1" ht="16.5" customHeight="1">
      <c r="A185" s="37"/>
      <c r="B185" s="38"/>
      <c r="C185" s="213" t="s">
        <v>316</v>
      </c>
      <c r="D185" s="213" t="s">
        <v>116</v>
      </c>
      <c r="E185" s="214" t="s">
        <v>317</v>
      </c>
      <c r="F185" s="215" t="s">
        <v>318</v>
      </c>
      <c r="G185" s="216" t="s">
        <v>319</v>
      </c>
      <c r="H185" s="217">
        <v>1</v>
      </c>
      <c r="I185" s="218"/>
      <c r="J185" s="219">
        <f>ROUND(I185*H185,2)</f>
        <v>0</v>
      </c>
      <c r="K185" s="215" t="s">
        <v>120</v>
      </c>
      <c r="L185" s="43"/>
      <c r="M185" s="220" t="s">
        <v>19</v>
      </c>
      <c r="N185" s="221" t="s">
        <v>41</v>
      </c>
      <c r="O185" s="83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4" t="s">
        <v>231</v>
      </c>
      <c r="AT185" s="224" t="s">
        <v>116</v>
      </c>
      <c r="AU185" s="224" t="s">
        <v>79</v>
      </c>
      <c r="AY185" s="16" t="s">
        <v>113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6" t="s">
        <v>77</v>
      </c>
      <c r="BK185" s="225">
        <f>ROUND(I185*H185,2)</f>
        <v>0</v>
      </c>
      <c r="BL185" s="16" t="s">
        <v>231</v>
      </c>
      <c r="BM185" s="224" t="s">
        <v>320</v>
      </c>
    </row>
    <row r="186" s="2" customFormat="1">
      <c r="A186" s="37"/>
      <c r="B186" s="38"/>
      <c r="C186" s="39"/>
      <c r="D186" s="226" t="s">
        <v>123</v>
      </c>
      <c r="E186" s="39"/>
      <c r="F186" s="227" t="s">
        <v>321</v>
      </c>
      <c r="G186" s="39"/>
      <c r="H186" s="39"/>
      <c r="I186" s="131"/>
      <c r="J186" s="39"/>
      <c r="K186" s="39"/>
      <c r="L186" s="43"/>
      <c r="M186" s="228"/>
      <c r="N186" s="229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123</v>
      </c>
      <c r="AU186" s="16" t="s">
        <v>79</v>
      </c>
    </row>
    <row r="187" s="13" customFormat="1">
      <c r="A187" s="13"/>
      <c r="B187" s="230"/>
      <c r="C187" s="231"/>
      <c r="D187" s="226" t="s">
        <v>125</v>
      </c>
      <c r="E187" s="232" t="s">
        <v>19</v>
      </c>
      <c r="F187" s="233" t="s">
        <v>322</v>
      </c>
      <c r="G187" s="231"/>
      <c r="H187" s="234">
        <v>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125</v>
      </c>
      <c r="AU187" s="240" t="s">
        <v>79</v>
      </c>
      <c r="AV187" s="13" t="s">
        <v>79</v>
      </c>
      <c r="AW187" s="13" t="s">
        <v>32</v>
      </c>
      <c r="AX187" s="13" t="s">
        <v>77</v>
      </c>
      <c r="AY187" s="240" t="s">
        <v>113</v>
      </c>
    </row>
    <row r="188" s="2" customFormat="1" ht="16.5" customHeight="1">
      <c r="A188" s="37"/>
      <c r="B188" s="38"/>
      <c r="C188" s="213" t="s">
        <v>323</v>
      </c>
      <c r="D188" s="213" t="s">
        <v>116</v>
      </c>
      <c r="E188" s="214" t="s">
        <v>324</v>
      </c>
      <c r="F188" s="215" t="s">
        <v>325</v>
      </c>
      <c r="G188" s="216" t="s">
        <v>319</v>
      </c>
      <c r="H188" s="217">
        <v>0.55000000000000004</v>
      </c>
      <c r="I188" s="218"/>
      <c r="J188" s="219">
        <f>ROUND(I188*H188,2)</f>
        <v>0</v>
      </c>
      <c r="K188" s="215" t="s">
        <v>120</v>
      </c>
      <c r="L188" s="43"/>
      <c r="M188" s="220" t="s">
        <v>19</v>
      </c>
      <c r="N188" s="221" t="s">
        <v>41</v>
      </c>
      <c r="O188" s="83"/>
      <c r="P188" s="222">
        <f>O188*H188</f>
        <v>0</v>
      </c>
      <c r="Q188" s="222">
        <v>2.2563399999999998</v>
      </c>
      <c r="R188" s="222">
        <f>Q188*H188</f>
        <v>1.2409870000000001</v>
      </c>
      <c r="S188" s="222">
        <v>0</v>
      </c>
      <c r="T188" s="22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4" t="s">
        <v>231</v>
      </c>
      <c r="AT188" s="224" t="s">
        <v>116</v>
      </c>
      <c r="AU188" s="224" t="s">
        <v>79</v>
      </c>
      <c r="AY188" s="16" t="s">
        <v>113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6" t="s">
        <v>77</v>
      </c>
      <c r="BK188" s="225">
        <f>ROUND(I188*H188,2)</f>
        <v>0</v>
      </c>
      <c r="BL188" s="16" t="s">
        <v>231</v>
      </c>
      <c r="BM188" s="224" t="s">
        <v>326</v>
      </c>
    </row>
    <row r="189" s="2" customFormat="1">
      <c r="A189" s="37"/>
      <c r="B189" s="38"/>
      <c r="C189" s="39"/>
      <c r="D189" s="226" t="s">
        <v>123</v>
      </c>
      <c r="E189" s="39"/>
      <c r="F189" s="227" t="s">
        <v>327</v>
      </c>
      <c r="G189" s="39"/>
      <c r="H189" s="39"/>
      <c r="I189" s="131"/>
      <c r="J189" s="39"/>
      <c r="K189" s="39"/>
      <c r="L189" s="43"/>
      <c r="M189" s="228"/>
      <c r="N189" s="229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123</v>
      </c>
      <c r="AU189" s="16" t="s">
        <v>79</v>
      </c>
    </row>
    <row r="190" s="2" customFormat="1">
      <c r="A190" s="37"/>
      <c r="B190" s="38"/>
      <c r="C190" s="39"/>
      <c r="D190" s="226" t="s">
        <v>184</v>
      </c>
      <c r="E190" s="39"/>
      <c r="F190" s="251" t="s">
        <v>328</v>
      </c>
      <c r="G190" s="39"/>
      <c r="H190" s="39"/>
      <c r="I190" s="131"/>
      <c r="J190" s="39"/>
      <c r="K190" s="39"/>
      <c r="L190" s="43"/>
      <c r="M190" s="228"/>
      <c r="N190" s="229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184</v>
      </c>
      <c r="AU190" s="16" t="s">
        <v>79</v>
      </c>
    </row>
    <row r="191" s="13" customFormat="1">
      <c r="A191" s="13"/>
      <c r="B191" s="230"/>
      <c r="C191" s="231"/>
      <c r="D191" s="226" t="s">
        <v>125</v>
      </c>
      <c r="E191" s="232" t="s">
        <v>19</v>
      </c>
      <c r="F191" s="233" t="s">
        <v>329</v>
      </c>
      <c r="G191" s="231"/>
      <c r="H191" s="234">
        <v>0.55000000000000004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125</v>
      </c>
      <c r="AU191" s="240" t="s">
        <v>79</v>
      </c>
      <c r="AV191" s="13" t="s">
        <v>79</v>
      </c>
      <c r="AW191" s="13" t="s">
        <v>32</v>
      </c>
      <c r="AX191" s="13" t="s">
        <v>70</v>
      </c>
      <c r="AY191" s="240" t="s">
        <v>113</v>
      </c>
    </row>
    <row r="192" s="2" customFormat="1" ht="16.5" customHeight="1">
      <c r="A192" s="37"/>
      <c r="B192" s="38"/>
      <c r="C192" s="241" t="s">
        <v>330</v>
      </c>
      <c r="D192" s="241" t="s">
        <v>127</v>
      </c>
      <c r="E192" s="242" t="s">
        <v>331</v>
      </c>
      <c r="F192" s="243" t="s">
        <v>332</v>
      </c>
      <c r="G192" s="244" t="s">
        <v>119</v>
      </c>
      <c r="H192" s="245">
        <v>6</v>
      </c>
      <c r="I192" s="246"/>
      <c r="J192" s="247">
        <f>ROUND(I192*H192,2)</f>
        <v>0</v>
      </c>
      <c r="K192" s="243" t="s">
        <v>120</v>
      </c>
      <c r="L192" s="248"/>
      <c r="M192" s="249" t="s">
        <v>19</v>
      </c>
      <c r="N192" s="250" t="s">
        <v>41</v>
      </c>
      <c r="O192" s="83"/>
      <c r="P192" s="222">
        <f>O192*H192</f>
        <v>0</v>
      </c>
      <c r="Q192" s="222">
        <v>0.016199999999999999</v>
      </c>
      <c r="R192" s="222">
        <f>Q192*H192</f>
        <v>0.097199999999999995</v>
      </c>
      <c r="S192" s="222">
        <v>0</v>
      </c>
      <c r="T192" s="22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4" t="s">
        <v>249</v>
      </c>
      <c r="AT192" s="224" t="s">
        <v>127</v>
      </c>
      <c r="AU192" s="224" t="s">
        <v>79</v>
      </c>
      <c r="AY192" s="16" t="s">
        <v>113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6" t="s">
        <v>77</v>
      </c>
      <c r="BK192" s="225">
        <f>ROUND(I192*H192,2)</f>
        <v>0</v>
      </c>
      <c r="BL192" s="16" t="s">
        <v>249</v>
      </c>
      <c r="BM192" s="224" t="s">
        <v>333</v>
      </c>
    </row>
    <row r="193" s="2" customFormat="1">
      <c r="A193" s="37"/>
      <c r="B193" s="38"/>
      <c r="C193" s="39"/>
      <c r="D193" s="226" t="s">
        <v>123</v>
      </c>
      <c r="E193" s="39"/>
      <c r="F193" s="227" t="s">
        <v>332</v>
      </c>
      <c r="G193" s="39"/>
      <c r="H193" s="39"/>
      <c r="I193" s="131"/>
      <c r="J193" s="39"/>
      <c r="K193" s="39"/>
      <c r="L193" s="43"/>
      <c r="M193" s="228"/>
      <c r="N193" s="229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123</v>
      </c>
      <c r="AU193" s="16" t="s">
        <v>79</v>
      </c>
    </row>
    <row r="194" s="13" customFormat="1">
      <c r="A194" s="13"/>
      <c r="B194" s="230"/>
      <c r="C194" s="231"/>
      <c r="D194" s="226" t="s">
        <v>125</v>
      </c>
      <c r="E194" s="232" t="s">
        <v>19</v>
      </c>
      <c r="F194" s="233" t="s">
        <v>334</v>
      </c>
      <c r="G194" s="231"/>
      <c r="H194" s="234">
        <v>6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125</v>
      </c>
      <c r="AU194" s="240" t="s">
        <v>79</v>
      </c>
      <c r="AV194" s="13" t="s">
        <v>79</v>
      </c>
      <c r="AW194" s="13" t="s">
        <v>32</v>
      </c>
      <c r="AX194" s="13" t="s">
        <v>70</v>
      </c>
      <c r="AY194" s="240" t="s">
        <v>113</v>
      </c>
    </row>
    <row r="195" s="2" customFormat="1" ht="16.5" customHeight="1">
      <c r="A195" s="37"/>
      <c r="B195" s="38"/>
      <c r="C195" s="213" t="s">
        <v>335</v>
      </c>
      <c r="D195" s="213" t="s">
        <v>116</v>
      </c>
      <c r="E195" s="214" t="s">
        <v>336</v>
      </c>
      <c r="F195" s="215" t="s">
        <v>337</v>
      </c>
      <c r="G195" s="216" t="s">
        <v>319</v>
      </c>
      <c r="H195" s="217">
        <v>0.91200000000000003</v>
      </c>
      <c r="I195" s="218"/>
      <c r="J195" s="219">
        <f>ROUND(I195*H195,2)</f>
        <v>0</v>
      </c>
      <c r="K195" s="215" t="s">
        <v>120</v>
      </c>
      <c r="L195" s="43"/>
      <c r="M195" s="220" t="s">
        <v>19</v>
      </c>
      <c r="N195" s="221" t="s">
        <v>41</v>
      </c>
      <c r="O195" s="83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4" t="s">
        <v>231</v>
      </c>
      <c r="AT195" s="224" t="s">
        <v>116</v>
      </c>
      <c r="AU195" s="224" t="s">
        <v>79</v>
      </c>
      <c r="AY195" s="16" t="s">
        <v>113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6" t="s">
        <v>77</v>
      </c>
      <c r="BK195" s="225">
        <f>ROUND(I195*H195,2)</f>
        <v>0</v>
      </c>
      <c r="BL195" s="16" t="s">
        <v>231</v>
      </c>
      <c r="BM195" s="224" t="s">
        <v>338</v>
      </c>
    </row>
    <row r="196" s="2" customFormat="1">
      <c r="A196" s="37"/>
      <c r="B196" s="38"/>
      <c r="C196" s="39"/>
      <c r="D196" s="226" t="s">
        <v>123</v>
      </c>
      <c r="E196" s="39"/>
      <c r="F196" s="227" t="s">
        <v>339</v>
      </c>
      <c r="G196" s="39"/>
      <c r="H196" s="39"/>
      <c r="I196" s="131"/>
      <c r="J196" s="39"/>
      <c r="K196" s="39"/>
      <c r="L196" s="43"/>
      <c r="M196" s="228"/>
      <c r="N196" s="229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123</v>
      </c>
      <c r="AU196" s="16" t="s">
        <v>79</v>
      </c>
    </row>
    <row r="197" s="13" customFormat="1">
      <c r="A197" s="13"/>
      <c r="B197" s="230"/>
      <c r="C197" s="231"/>
      <c r="D197" s="226" t="s">
        <v>125</v>
      </c>
      <c r="E197" s="232" t="s">
        <v>19</v>
      </c>
      <c r="F197" s="233" t="s">
        <v>340</v>
      </c>
      <c r="G197" s="231"/>
      <c r="H197" s="234">
        <v>0.91200000000000003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125</v>
      </c>
      <c r="AU197" s="240" t="s">
        <v>79</v>
      </c>
      <c r="AV197" s="13" t="s">
        <v>79</v>
      </c>
      <c r="AW197" s="13" t="s">
        <v>32</v>
      </c>
      <c r="AX197" s="13" t="s">
        <v>77</v>
      </c>
      <c r="AY197" s="240" t="s">
        <v>113</v>
      </c>
    </row>
    <row r="198" s="2" customFormat="1" ht="16.5" customHeight="1">
      <c r="A198" s="37"/>
      <c r="B198" s="38"/>
      <c r="C198" s="213" t="s">
        <v>341</v>
      </c>
      <c r="D198" s="213" t="s">
        <v>116</v>
      </c>
      <c r="E198" s="214" t="s">
        <v>342</v>
      </c>
      <c r="F198" s="215" t="s">
        <v>343</v>
      </c>
      <c r="G198" s="216" t="s">
        <v>119</v>
      </c>
      <c r="H198" s="217">
        <v>70</v>
      </c>
      <c r="I198" s="218"/>
      <c r="J198" s="219">
        <f>ROUND(I198*H198,2)</f>
        <v>0</v>
      </c>
      <c r="K198" s="215" t="s">
        <v>137</v>
      </c>
      <c r="L198" s="43"/>
      <c r="M198" s="220" t="s">
        <v>19</v>
      </c>
      <c r="N198" s="221" t="s">
        <v>41</v>
      </c>
      <c r="O198" s="83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4" t="s">
        <v>231</v>
      </c>
      <c r="AT198" s="224" t="s">
        <v>116</v>
      </c>
      <c r="AU198" s="224" t="s">
        <v>79</v>
      </c>
      <c r="AY198" s="16" t="s">
        <v>113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6" t="s">
        <v>77</v>
      </c>
      <c r="BK198" s="225">
        <f>ROUND(I198*H198,2)</f>
        <v>0</v>
      </c>
      <c r="BL198" s="16" t="s">
        <v>231</v>
      </c>
      <c r="BM198" s="224" t="s">
        <v>344</v>
      </c>
    </row>
    <row r="199" s="2" customFormat="1">
      <c r="A199" s="37"/>
      <c r="B199" s="38"/>
      <c r="C199" s="39"/>
      <c r="D199" s="226" t="s">
        <v>123</v>
      </c>
      <c r="E199" s="39"/>
      <c r="F199" s="227" t="s">
        <v>345</v>
      </c>
      <c r="G199" s="39"/>
      <c r="H199" s="39"/>
      <c r="I199" s="131"/>
      <c r="J199" s="39"/>
      <c r="K199" s="39"/>
      <c r="L199" s="43"/>
      <c r="M199" s="228"/>
      <c r="N199" s="229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123</v>
      </c>
      <c r="AU199" s="16" t="s">
        <v>79</v>
      </c>
    </row>
    <row r="200" s="2" customFormat="1">
      <c r="A200" s="37"/>
      <c r="B200" s="38"/>
      <c r="C200" s="39"/>
      <c r="D200" s="226" t="s">
        <v>210</v>
      </c>
      <c r="E200" s="39"/>
      <c r="F200" s="251" t="s">
        <v>346</v>
      </c>
      <c r="G200" s="39"/>
      <c r="H200" s="39"/>
      <c r="I200" s="131"/>
      <c r="J200" s="39"/>
      <c r="K200" s="39"/>
      <c r="L200" s="43"/>
      <c r="M200" s="228"/>
      <c r="N200" s="229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210</v>
      </c>
      <c r="AU200" s="16" t="s">
        <v>79</v>
      </c>
    </row>
    <row r="201" s="2" customFormat="1" ht="16.5" customHeight="1">
      <c r="A201" s="37"/>
      <c r="B201" s="38"/>
      <c r="C201" s="213" t="s">
        <v>347</v>
      </c>
      <c r="D201" s="213" t="s">
        <v>116</v>
      </c>
      <c r="E201" s="214" t="s">
        <v>348</v>
      </c>
      <c r="F201" s="215" t="s">
        <v>349</v>
      </c>
      <c r="G201" s="216" t="s">
        <v>119</v>
      </c>
      <c r="H201" s="217">
        <v>70</v>
      </c>
      <c r="I201" s="218"/>
      <c r="J201" s="219">
        <f>ROUND(I201*H201,2)</f>
        <v>0</v>
      </c>
      <c r="K201" s="215" t="s">
        <v>120</v>
      </c>
      <c r="L201" s="43"/>
      <c r="M201" s="220" t="s">
        <v>19</v>
      </c>
      <c r="N201" s="221" t="s">
        <v>41</v>
      </c>
      <c r="O201" s="83"/>
      <c r="P201" s="222">
        <f>O201*H201</f>
        <v>0</v>
      </c>
      <c r="Q201" s="222">
        <v>6.9999999999999994E-05</v>
      </c>
      <c r="R201" s="222">
        <f>Q201*H201</f>
        <v>0.0048999999999999998</v>
      </c>
      <c r="S201" s="222">
        <v>0</v>
      </c>
      <c r="T201" s="22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4" t="s">
        <v>231</v>
      </c>
      <c r="AT201" s="224" t="s">
        <v>116</v>
      </c>
      <c r="AU201" s="224" t="s">
        <v>79</v>
      </c>
      <c r="AY201" s="16" t="s">
        <v>113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6" t="s">
        <v>77</v>
      </c>
      <c r="BK201" s="225">
        <f>ROUND(I201*H201,2)</f>
        <v>0</v>
      </c>
      <c r="BL201" s="16" t="s">
        <v>231</v>
      </c>
      <c r="BM201" s="224" t="s">
        <v>350</v>
      </c>
    </row>
    <row r="202" s="2" customFormat="1">
      <c r="A202" s="37"/>
      <c r="B202" s="38"/>
      <c r="C202" s="39"/>
      <c r="D202" s="226" t="s">
        <v>123</v>
      </c>
      <c r="E202" s="39"/>
      <c r="F202" s="227" t="s">
        <v>351</v>
      </c>
      <c r="G202" s="39"/>
      <c r="H202" s="39"/>
      <c r="I202" s="131"/>
      <c r="J202" s="39"/>
      <c r="K202" s="39"/>
      <c r="L202" s="43"/>
      <c r="M202" s="228"/>
      <c r="N202" s="229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123</v>
      </c>
      <c r="AU202" s="16" t="s">
        <v>79</v>
      </c>
    </row>
    <row r="203" s="2" customFormat="1">
      <c r="A203" s="37"/>
      <c r="B203" s="38"/>
      <c r="C203" s="39"/>
      <c r="D203" s="226" t="s">
        <v>210</v>
      </c>
      <c r="E203" s="39"/>
      <c r="F203" s="251" t="s">
        <v>352</v>
      </c>
      <c r="G203" s="39"/>
      <c r="H203" s="39"/>
      <c r="I203" s="131"/>
      <c r="J203" s="39"/>
      <c r="K203" s="39"/>
      <c r="L203" s="43"/>
      <c r="M203" s="228"/>
      <c r="N203" s="229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210</v>
      </c>
      <c r="AU203" s="16" t="s">
        <v>79</v>
      </c>
    </row>
    <row r="204" s="2" customFormat="1">
      <c r="A204" s="37"/>
      <c r="B204" s="38"/>
      <c r="C204" s="39"/>
      <c r="D204" s="226" t="s">
        <v>184</v>
      </c>
      <c r="E204" s="39"/>
      <c r="F204" s="251" t="s">
        <v>353</v>
      </c>
      <c r="G204" s="39"/>
      <c r="H204" s="39"/>
      <c r="I204" s="131"/>
      <c r="J204" s="39"/>
      <c r="K204" s="39"/>
      <c r="L204" s="43"/>
      <c r="M204" s="228"/>
      <c r="N204" s="229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184</v>
      </c>
      <c r="AU204" s="16" t="s">
        <v>79</v>
      </c>
    </row>
    <row r="205" s="2" customFormat="1" ht="16.5" customHeight="1">
      <c r="A205" s="37"/>
      <c r="B205" s="38"/>
      <c r="C205" s="213" t="s">
        <v>354</v>
      </c>
      <c r="D205" s="213" t="s">
        <v>116</v>
      </c>
      <c r="E205" s="214" t="s">
        <v>355</v>
      </c>
      <c r="F205" s="215" t="s">
        <v>356</v>
      </c>
      <c r="G205" s="216" t="s">
        <v>119</v>
      </c>
      <c r="H205" s="217">
        <v>90</v>
      </c>
      <c r="I205" s="218"/>
      <c r="J205" s="219">
        <f>ROUND(I205*H205,2)</f>
        <v>0</v>
      </c>
      <c r="K205" s="215" t="s">
        <v>120</v>
      </c>
      <c r="L205" s="43"/>
      <c r="M205" s="220" t="s">
        <v>19</v>
      </c>
      <c r="N205" s="221" t="s">
        <v>41</v>
      </c>
      <c r="O205" s="83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4" t="s">
        <v>231</v>
      </c>
      <c r="AT205" s="224" t="s">
        <v>116</v>
      </c>
      <c r="AU205" s="224" t="s">
        <v>79</v>
      </c>
      <c r="AY205" s="16" t="s">
        <v>113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6" t="s">
        <v>77</v>
      </c>
      <c r="BK205" s="225">
        <f>ROUND(I205*H205,2)</f>
        <v>0</v>
      </c>
      <c r="BL205" s="16" t="s">
        <v>231</v>
      </c>
      <c r="BM205" s="224" t="s">
        <v>357</v>
      </c>
    </row>
    <row r="206" s="2" customFormat="1">
      <c r="A206" s="37"/>
      <c r="B206" s="38"/>
      <c r="C206" s="39"/>
      <c r="D206" s="226" t="s">
        <v>123</v>
      </c>
      <c r="E206" s="39"/>
      <c r="F206" s="227" t="s">
        <v>358</v>
      </c>
      <c r="G206" s="39"/>
      <c r="H206" s="39"/>
      <c r="I206" s="131"/>
      <c r="J206" s="39"/>
      <c r="K206" s="39"/>
      <c r="L206" s="43"/>
      <c r="M206" s="228"/>
      <c r="N206" s="229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123</v>
      </c>
      <c r="AU206" s="16" t="s">
        <v>79</v>
      </c>
    </row>
    <row r="207" s="2" customFormat="1" ht="16.5" customHeight="1">
      <c r="A207" s="37"/>
      <c r="B207" s="38"/>
      <c r="C207" s="241" t="s">
        <v>359</v>
      </c>
      <c r="D207" s="241" t="s">
        <v>127</v>
      </c>
      <c r="E207" s="242" t="s">
        <v>360</v>
      </c>
      <c r="F207" s="243" t="s">
        <v>361</v>
      </c>
      <c r="G207" s="244" t="s">
        <v>119</v>
      </c>
      <c r="H207" s="245">
        <v>100</v>
      </c>
      <c r="I207" s="246"/>
      <c r="J207" s="247">
        <f>ROUND(I207*H207,2)</f>
        <v>0</v>
      </c>
      <c r="K207" s="243" t="s">
        <v>120</v>
      </c>
      <c r="L207" s="248"/>
      <c r="M207" s="249" t="s">
        <v>19</v>
      </c>
      <c r="N207" s="250" t="s">
        <v>41</v>
      </c>
      <c r="O207" s="83"/>
      <c r="P207" s="222">
        <f>O207*H207</f>
        <v>0</v>
      </c>
      <c r="Q207" s="222">
        <v>0.00025999999999999998</v>
      </c>
      <c r="R207" s="222">
        <f>Q207*H207</f>
        <v>0.025999999999999999</v>
      </c>
      <c r="S207" s="222">
        <v>0</v>
      </c>
      <c r="T207" s="22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4" t="s">
        <v>249</v>
      </c>
      <c r="AT207" s="224" t="s">
        <v>127</v>
      </c>
      <c r="AU207" s="224" t="s">
        <v>79</v>
      </c>
      <c r="AY207" s="16" t="s">
        <v>113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6" t="s">
        <v>77</v>
      </c>
      <c r="BK207" s="225">
        <f>ROUND(I207*H207,2)</f>
        <v>0</v>
      </c>
      <c r="BL207" s="16" t="s">
        <v>249</v>
      </c>
      <c r="BM207" s="224" t="s">
        <v>362</v>
      </c>
    </row>
    <row r="208" s="2" customFormat="1">
      <c r="A208" s="37"/>
      <c r="B208" s="38"/>
      <c r="C208" s="39"/>
      <c r="D208" s="226" t="s">
        <v>123</v>
      </c>
      <c r="E208" s="39"/>
      <c r="F208" s="227" t="s">
        <v>361</v>
      </c>
      <c r="G208" s="39"/>
      <c r="H208" s="39"/>
      <c r="I208" s="131"/>
      <c r="J208" s="39"/>
      <c r="K208" s="39"/>
      <c r="L208" s="43"/>
      <c r="M208" s="228"/>
      <c r="N208" s="229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123</v>
      </c>
      <c r="AU208" s="16" t="s">
        <v>79</v>
      </c>
    </row>
    <row r="209" s="13" customFormat="1">
      <c r="A209" s="13"/>
      <c r="B209" s="230"/>
      <c r="C209" s="231"/>
      <c r="D209" s="226" t="s">
        <v>125</v>
      </c>
      <c r="E209" s="231"/>
      <c r="F209" s="233" t="s">
        <v>363</v>
      </c>
      <c r="G209" s="231"/>
      <c r="H209" s="234">
        <v>100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125</v>
      </c>
      <c r="AU209" s="240" t="s">
        <v>79</v>
      </c>
      <c r="AV209" s="13" t="s">
        <v>79</v>
      </c>
      <c r="AW209" s="13" t="s">
        <v>4</v>
      </c>
      <c r="AX209" s="13" t="s">
        <v>77</v>
      </c>
      <c r="AY209" s="240" t="s">
        <v>113</v>
      </c>
    </row>
    <row r="210" s="2" customFormat="1" ht="16.5" customHeight="1">
      <c r="A210" s="37"/>
      <c r="B210" s="38"/>
      <c r="C210" s="213" t="s">
        <v>364</v>
      </c>
      <c r="D210" s="213" t="s">
        <v>116</v>
      </c>
      <c r="E210" s="214" t="s">
        <v>365</v>
      </c>
      <c r="F210" s="215" t="s">
        <v>366</v>
      </c>
      <c r="G210" s="216" t="s">
        <v>119</v>
      </c>
      <c r="H210" s="217">
        <v>70</v>
      </c>
      <c r="I210" s="218"/>
      <c r="J210" s="219">
        <f>ROUND(I210*H210,2)</f>
        <v>0</v>
      </c>
      <c r="K210" s="215" t="s">
        <v>120</v>
      </c>
      <c r="L210" s="43"/>
      <c r="M210" s="220" t="s">
        <v>19</v>
      </c>
      <c r="N210" s="221" t="s">
        <v>41</v>
      </c>
      <c r="O210" s="83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4" t="s">
        <v>231</v>
      </c>
      <c r="AT210" s="224" t="s">
        <v>116</v>
      </c>
      <c r="AU210" s="224" t="s">
        <v>79</v>
      </c>
      <c r="AY210" s="16" t="s">
        <v>113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6" t="s">
        <v>77</v>
      </c>
      <c r="BK210" s="225">
        <f>ROUND(I210*H210,2)</f>
        <v>0</v>
      </c>
      <c r="BL210" s="16" t="s">
        <v>231</v>
      </c>
      <c r="BM210" s="224" t="s">
        <v>367</v>
      </c>
    </row>
    <row r="211" s="2" customFormat="1">
      <c r="A211" s="37"/>
      <c r="B211" s="38"/>
      <c r="C211" s="39"/>
      <c r="D211" s="226" t="s">
        <v>123</v>
      </c>
      <c r="E211" s="39"/>
      <c r="F211" s="227" t="s">
        <v>368</v>
      </c>
      <c r="G211" s="39"/>
      <c r="H211" s="39"/>
      <c r="I211" s="131"/>
      <c r="J211" s="39"/>
      <c r="K211" s="39"/>
      <c r="L211" s="43"/>
      <c r="M211" s="228"/>
      <c r="N211" s="229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123</v>
      </c>
      <c r="AU211" s="16" t="s">
        <v>79</v>
      </c>
    </row>
    <row r="212" s="2" customFormat="1" ht="16.5" customHeight="1">
      <c r="A212" s="37"/>
      <c r="B212" s="38"/>
      <c r="C212" s="213" t="s">
        <v>369</v>
      </c>
      <c r="D212" s="213" t="s">
        <v>116</v>
      </c>
      <c r="E212" s="214" t="s">
        <v>370</v>
      </c>
      <c r="F212" s="215" t="s">
        <v>371</v>
      </c>
      <c r="G212" s="216" t="s">
        <v>254</v>
      </c>
      <c r="H212" s="217">
        <v>2.0059999999999998</v>
      </c>
      <c r="I212" s="218"/>
      <c r="J212" s="219">
        <f>ROUND(I212*H212,2)</f>
        <v>0</v>
      </c>
      <c r="K212" s="215" t="s">
        <v>19</v>
      </c>
      <c r="L212" s="43"/>
      <c r="M212" s="220" t="s">
        <v>19</v>
      </c>
      <c r="N212" s="221" t="s">
        <v>41</v>
      </c>
      <c r="O212" s="83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4" t="s">
        <v>231</v>
      </c>
      <c r="AT212" s="224" t="s">
        <v>116</v>
      </c>
      <c r="AU212" s="224" t="s">
        <v>79</v>
      </c>
      <c r="AY212" s="16" t="s">
        <v>113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6" t="s">
        <v>77</v>
      </c>
      <c r="BK212" s="225">
        <f>ROUND(I212*H212,2)</f>
        <v>0</v>
      </c>
      <c r="BL212" s="16" t="s">
        <v>231</v>
      </c>
      <c r="BM212" s="224" t="s">
        <v>372</v>
      </c>
    </row>
    <row r="213" s="2" customFormat="1">
      <c r="A213" s="37"/>
      <c r="B213" s="38"/>
      <c r="C213" s="39"/>
      <c r="D213" s="226" t="s">
        <v>123</v>
      </c>
      <c r="E213" s="39"/>
      <c r="F213" s="227" t="s">
        <v>373</v>
      </c>
      <c r="G213" s="39"/>
      <c r="H213" s="39"/>
      <c r="I213" s="131"/>
      <c r="J213" s="39"/>
      <c r="K213" s="39"/>
      <c r="L213" s="43"/>
      <c r="M213" s="228"/>
      <c r="N213" s="229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123</v>
      </c>
      <c r="AU213" s="16" t="s">
        <v>79</v>
      </c>
    </row>
    <row r="214" s="2" customFormat="1" ht="16.5" customHeight="1">
      <c r="A214" s="37"/>
      <c r="B214" s="38"/>
      <c r="C214" s="213" t="s">
        <v>374</v>
      </c>
      <c r="D214" s="213" t="s">
        <v>116</v>
      </c>
      <c r="E214" s="214" t="s">
        <v>375</v>
      </c>
      <c r="F214" s="215" t="s">
        <v>376</v>
      </c>
      <c r="G214" s="216" t="s">
        <v>254</v>
      </c>
      <c r="H214" s="217">
        <v>2.0059999999999998</v>
      </c>
      <c r="I214" s="218"/>
      <c r="J214" s="219">
        <f>ROUND(I214*H214,2)</f>
        <v>0</v>
      </c>
      <c r="K214" s="215" t="s">
        <v>120</v>
      </c>
      <c r="L214" s="43"/>
      <c r="M214" s="220" t="s">
        <v>19</v>
      </c>
      <c r="N214" s="221" t="s">
        <v>41</v>
      </c>
      <c r="O214" s="83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4" t="s">
        <v>231</v>
      </c>
      <c r="AT214" s="224" t="s">
        <v>116</v>
      </c>
      <c r="AU214" s="224" t="s">
        <v>79</v>
      </c>
      <c r="AY214" s="16" t="s">
        <v>113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6" t="s">
        <v>77</v>
      </c>
      <c r="BK214" s="225">
        <f>ROUND(I214*H214,2)</f>
        <v>0</v>
      </c>
      <c r="BL214" s="16" t="s">
        <v>231</v>
      </c>
      <c r="BM214" s="224" t="s">
        <v>377</v>
      </c>
    </row>
    <row r="215" s="2" customFormat="1">
      <c r="A215" s="37"/>
      <c r="B215" s="38"/>
      <c r="C215" s="39"/>
      <c r="D215" s="226" t="s">
        <v>123</v>
      </c>
      <c r="E215" s="39"/>
      <c r="F215" s="227" t="s">
        <v>378</v>
      </c>
      <c r="G215" s="39"/>
      <c r="H215" s="39"/>
      <c r="I215" s="131"/>
      <c r="J215" s="39"/>
      <c r="K215" s="39"/>
      <c r="L215" s="43"/>
      <c r="M215" s="228"/>
      <c r="N215" s="229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123</v>
      </c>
      <c r="AU215" s="16" t="s">
        <v>79</v>
      </c>
    </row>
    <row r="216" s="2" customFormat="1">
      <c r="A216" s="37"/>
      <c r="B216" s="38"/>
      <c r="C216" s="39"/>
      <c r="D216" s="226" t="s">
        <v>210</v>
      </c>
      <c r="E216" s="39"/>
      <c r="F216" s="251" t="s">
        <v>379</v>
      </c>
      <c r="G216" s="39"/>
      <c r="H216" s="39"/>
      <c r="I216" s="131"/>
      <c r="J216" s="39"/>
      <c r="K216" s="39"/>
      <c r="L216" s="43"/>
      <c r="M216" s="228"/>
      <c r="N216" s="229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210</v>
      </c>
      <c r="AU216" s="16" t="s">
        <v>79</v>
      </c>
    </row>
    <row r="217" s="13" customFormat="1">
      <c r="A217" s="13"/>
      <c r="B217" s="230"/>
      <c r="C217" s="231"/>
      <c r="D217" s="226" t="s">
        <v>125</v>
      </c>
      <c r="E217" s="232" t="s">
        <v>19</v>
      </c>
      <c r="F217" s="233" t="s">
        <v>380</v>
      </c>
      <c r="G217" s="231"/>
      <c r="H217" s="234">
        <v>2.0059999999999998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125</v>
      </c>
      <c r="AU217" s="240" t="s">
        <v>79</v>
      </c>
      <c r="AV217" s="13" t="s">
        <v>79</v>
      </c>
      <c r="AW217" s="13" t="s">
        <v>32</v>
      </c>
      <c r="AX217" s="13" t="s">
        <v>77</v>
      </c>
      <c r="AY217" s="240" t="s">
        <v>113</v>
      </c>
    </row>
    <row r="218" s="2" customFormat="1" ht="16.5" customHeight="1">
      <c r="A218" s="37"/>
      <c r="B218" s="38"/>
      <c r="C218" s="213" t="s">
        <v>381</v>
      </c>
      <c r="D218" s="213" t="s">
        <v>116</v>
      </c>
      <c r="E218" s="214" t="s">
        <v>382</v>
      </c>
      <c r="F218" s="215" t="s">
        <v>383</v>
      </c>
      <c r="G218" s="216" t="s">
        <v>254</v>
      </c>
      <c r="H218" s="217">
        <v>50.149999999999999</v>
      </c>
      <c r="I218" s="218"/>
      <c r="J218" s="219">
        <f>ROUND(I218*H218,2)</f>
        <v>0</v>
      </c>
      <c r="K218" s="215" t="s">
        <v>120</v>
      </c>
      <c r="L218" s="43"/>
      <c r="M218" s="220" t="s">
        <v>19</v>
      </c>
      <c r="N218" s="221" t="s">
        <v>41</v>
      </c>
      <c r="O218" s="83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4" t="s">
        <v>231</v>
      </c>
      <c r="AT218" s="224" t="s">
        <v>116</v>
      </c>
      <c r="AU218" s="224" t="s">
        <v>79</v>
      </c>
      <c r="AY218" s="16" t="s">
        <v>113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6" t="s">
        <v>77</v>
      </c>
      <c r="BK218" s="225">
        <f>ROUND(I218*H218,2)</f>
        <v>0</v>
      </c>
      <c r="BL218" s="16" t="s">
        <v>231</v>
      </c>
      <c r="BM218" s="224" t="s">
        <v>384</v>
      </c>
    </row>
    <row r="219" s="2" customFormat="1">
      <c r="A219" s="37"/>
      <c r="B219" s="38"/>
      <c r="C219" s="39"/>
      <c r="D219" s="226" t="s">
        <v>123</v>
      </c>
      <c r="E219" s="39"/>
      <c r="F219" s="227" t="s">
        <v>385</v>
      </c>
      <c r="G219" s="39"/>
      <c r="H219" s="39"/>
      <c r="I219" s="131"/>
      <c r="J219" s="39"/>
      <c r="K219" s="39"/>
      <c r="L219" s="43"/>
      <c r="M219" s="228"/>
      <c r="N219" s="229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123</v>
      </c>
      <c r="AU219" s="16" t="s">
        <v>79</v>
      </c>
    </row>
    <row r="220" s="2" customFormat="1">
      <c r="A220" s="37"/>
      <c r="B220" s="38"/>
      <c r="C220" s="39"/>
      <c r="D220" s="226" t="s">
        <v>210</v>
      </c>
      <c r="E220" s="39"/>
      <c r="F220" s="251" t="s">
        <v>379</v>
      </c>
      <c r="G220" s="39"/>
      <c r="H220" s="39"/>
      <c r="I220" s="131"/>
      <c r="J220" s="39"/>
      <c r="K220" s="39"/>
      <c r="L220" s="43"/>
      <c r="M220" s="228"/>
      <c r="N220" s="229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210</v>
      </c>
      <c r="AU220" s="16" t="s">
        <v>79</v>
      </c>
    </row>
    <row r="221" s="13" customFormat="1">
      <c r="A221" s="13"/>
      <c r="B221" s="230"/>
      <c r="C221" s="231"/>
      <c r="D221" s="226" t="s">
        <v>125</v>
      </c>
      <c r="E221" s="232" t="s">
        <v>19</v>
      </c>
      <c r="F221" s="233" t="s">
        <v>386</v>
      </c>
      <c r="G221" s="231"/>
      <c r="H221" s="234">
        <v>50.149999999999999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125</v>
      </c>
      <c r="AU221" s="240" t="s">
        <v>79</v>
      </c>
      <c r="AV221" s="13" t="s">
        <v>79</v>
      </c>
      <c r="AW221" s="13" t="s">
        <v>32</v>
      </c>
      <c r="AX221" s="13" t="s">
        <v>77</v>
      </c>
      <c r="AY221" s="240" t="s">
        <v>113</v>
      </c>
    </row>
    <row r="222" s="2" customFormat="1" ht="16.5" customHeight="1">
      <c r="A222" s="37"/>
      <c r="B222" s="38"/>
      <c r="C222" s="213" t="s">
        <v>387</v>
      </c>
      <c r="D222" s="213" t="s">
        <v>116</v>
      </c>
      <c r="E222" s="214" t="s">
        <v>388</v>
      </c>
      <c r="F222" s="215" t="s">
        <v>389</v>
      </c>
      <c r="G222" s="216" t="s">
        <v>310</v>
      </c>
      <c r="H222" s="217">
        <v>15</v>
      </c>
      <c r="I222" s="218"/>
      <c r="J222" s="219">
        <f>ROUND(I222*H222,2)</f>
        <v>0</v>
      </c>
      <c r="K222" s="215" t="s">
        <v>137</v>
      </c>
      <c r="L222" s="43"/>
      <c r="M222" s="220" t="s">
        <v>19</v>
      </c>
      <c r="N222" s="221" t="s">
        <v>41</v>
      </c>
      <c r="O222" s="83"/>
      <c r="P222" s="222">
        <f>O222*H222</f>
        <v>0</v>
      </c>
      <c r="Q222" s="222">
        <v>0.084250000000000005</v>
      </c>
      <c r="R222" s="222">
        <f>Q222*H222</f>
        <v>1.2637500000000002</v>
      </c>
      <c r="S222" s="222">
        <v>0</v>
      </c>
      <c r="T222" s="22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4" t="s">
        <v>231</v>
      </c>
      <c r="AT222" s="224" t="s">
        <v>116</v>
      </c>
      <c r="AU222" s="224" t="s">
        <v>79</v>
      </c>
      <c r="AY222" s="16" t="s">
        <v>113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6" t="s">
        <v>77</v>
      </c>
      <c r="BK222" s="225">
        <f>ROUND(I222*H222,2)</f>
        <v>0</v>
      </c>
      <c r="BL222" s="16" t="s">
        <v>231</v>
      </c>
      <c r="BM222" s="224" t="s">
        <v>390</v>
      </c>
    </row>
    <row r="223" s="2" customFormat="1">
      <c r="A223" s="37"/>
      <c r="B223" s="38"/>
      <c r="C223" s="39"/>
      <c r="D223" s="226" t="s">
        <v>123</v>
      </c>
      <c r="E223" s="39"/>
      <c r="F223" s="227" t="s">
        <v>391</v>
      </c>
      <c r="G223" s="39"/>
      <c r="H223" s="39"/>
      <c r="I223" s="131"/>
      <c r="J223" s="39"/>
      <c r="K223" s="39"/>
      <c r="L223" s="43"/>
      <c r="M223" s="228"/>
      <c r="N223" s="229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123</v>
      </c>
      <c r="AU223" s="16" t="s">
        <v>79</v>
      </c>
    </row>
    <row r="224" s="2" customFormat="1">
      <c r="A224" s="37"/>
      <c r="B224" s="38"/>
      <c r="C224" s="39"/>
      <c r="D224" s="226" t="s">
        <v>210</v>
      </c>
      <c r="E224" s="39"/>
      <c r="F224" s="251" t="s">
        <v>392</v>
      </c>
      <c r="G224" s="39"/>
      <c r="H224" s="39"/>
      <c r="I224" s="131"/>
      <c r="J224" s="39"/>
      <c r="K224" s="39"/>
      <c r="L224" s="43"/>
      <c r="M224" s="228"/>
      <c r="N224" s="229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210</v>
      </c>
      <c r="AU224" s="16" t="s">
        <v>79</v>
      </c>
    </row>
    <row r="225" s="2" customFormat="1">
      <c r="A225" s="37"/>
      <c r="B225" s="38"/>
      <c r="C225" s="39"/>
      <c r="D225" s="226" t="s">
        <v>184</v>
      </c>
      <c r="E225" s="39"/>
      <c r="F225" s="251" t="s">
        <v>393</v>
      </c>
      <c r="G225" s="39"/>
      <c r="H225" s="39"/>
      <c r="I225" s="131"/>
      <c r="J225" s="39"/>
      <c r="K225" s="39"/>
      <c r="L225" s="43"/>
      <c r="M225" s="228"/>
      <c r="N225" s="229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184</v>
      </c>
      <c r="AU225" s="16" t="s">
        <v>79</v>
      </c>
    </row>
    <row r="226" s="2" customFormat="1" ht="16.5" customHeight="1">
      <c r="A226" s="37"/>
      <c r="B226" s="38"/>
      <c r="C226" s="213" t="s">
        <v>394</v>
      </c>
      <c r="D226" s="213" t="s">
        <v>116</v>
      </c>
      <c r="E226" s="214" t="s">
        <v>395</v>
      </c>
      <c r="F226" s="215" t="s">
        <v>396</v>
      </c>
      <c r="G226" s="216" t="s">
        <v>310</v>
      </c>
      <c r="H226" s="217">
        <v>15</v>
      </c>
      <c r="I226" s="218"/>
      <c r="J226" s="219">
        <f>ROUND(I226*H226,2)</f>
        <v>0</v>
      </c>
      <c r="K226" s="215" t="s">
        <v>137</v>
      </c>
      <c r="L226" s="43"/>
      <c r="M226" s="220" t="s">
        <v>19</v>
      </c>
      <c r="N226" s="221" t="s">
        <v>41</v>
      </c>
      <c r="O226" s="83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4" t="s">
        <v>231</v>
      </c>
      <c r="AT226" s="224" t="s">
        <v>116</v>
      </c>
      <c r="AU226" s="224" t="s">
        <v>79</v>
      </c>
      <c r="AY226" s="16" t="s">
        <v>113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6" t="s">
        <v>77</v>
      </c>
      <c r="BK226" s="225">
        <f>ROUND(I226*H226,2)</f>
        <v>0</v>
      </c>
      <c r="BL226" s="16" t="s">
        <v>231</v>
      </c>
      <c r="BM226" s="224" t="s">
        <v>397</v>
      </c>
    </row>
    <row r="227" s="2" customFormat="1">
      <c r="A227" s="37"/>
      <c r="B227" s="38"/>
      <c r="C227" s="39"/>
      <c r="D227" s="226" t="s">
        <v>123</v>
      </c>
      <c r="E227" s="39"/>
      <c r="F227" s="227" t="s">
        <v>398</v>
      </c>
      <c r="G227" s="39"/>
      <c r="H227" s="39"/>
      <c r="I227" s="131"/>
      <c r="J227" s="39"/>
      <c r="K227" s="39"/>
      <c r="L227" s="43"/>
      <c r="M227" s="228"/>
      <c r="N227" s="229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123</v>
      </c>
      <c r="AU227" s="16" t="s">
        <v>79</v>
      </c>
    </row>
    <row r="228" s="2" customFormat="1">
      <c r="A228" s="37"/>
      <c r="B228" s="38"/>
      <c r="C228" s="39"/>
      <c r="D228" s="226" t="s">
        <v>210</v>
      </c>
      <c r="E228" s="39"/>
      <c r="F228" s="251" t="s">
        <v>392</v>
      </c>
      <c r="G228" s="39"/>
      <c r="H228" s="39"/>
      <c r="I228" s="131"/>
      <c r="J228" s="39"/>
      <c r="K228" s="39"/>
      <c r="L228" s="43"/>
      <c r="M228" s="228"/>
      <c r="N228" s="229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210</v>
      </c>
      <c r="AU228" s="16" t="s">
        <v>79</v>
      </c>
    </row>
    <row r="229" s="2" customFormat="1">
      <c r="A229" s="37"/>
      <c r="B229" s="38"/>
      <c r="C229" s="39"/>
      <c r="D229" s="226" t="s">
        <v>184</v>
      </c>
      <c r="E229" s="39"/>
      <c r="F229" s="251" t="s">
        <v>399</v>
      </c>
      <c r="G229" s="39"/>
      <c r="H229" s="39"/>
      <c r="I229" s="131"/>
      <c r="J229" s="39"/>
      <c r="K229" s="39"/>
      <c r="L229" s="43"/>
      <c r="M229" s="228"/>
      <c r="N229" s="229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184</v>
      </c>
      <c r="AU229" s="16" t="s">
        <v>79</v>
      </c>
    </row>
    <row r="230" s="12" customFormat="1" ht="25.92" customHeight="1">
      <c r="A230" s="12"/>
      <c r="B230" s="197"/>
      <c r="C230" s="198"/>
      <c r="D230" s="199" t="s">
        <v>69</v>
      </c>
      <c r="E230" s="200" t="s">
        <v>400</v>
      </c>
      <c r="F230" s="200" t="s">
        <v>401</v>
      </c>
      <c r="G230" s="198"/>
      <c r="H230" s="198"/>
      <c r="I230" s="201"/>
      <c r="J230" s="202">
        <f>BK230</f>
        <v>0</v>
      </c>
      <c r="K230" s="198"/>
      <c r="L230" s="203"/>
      <c r="M230" s="204"/>
      <c r="N230" s="205"/>
      <c r="O230" s="205"/>
      <c r="P230" s="206">
        <f>SUM(P231:P239)</f>
        <v>0</v>
      </c>
      <c r="Q230" s="205"/>
      <c r="R230" s="206">
        <f>SUM(R231:R239)</f>
        <v>0</v>
      </c>
      <c r="S230" s="205"/>
      <c r="T230" s="207">
        <f>SUM(T231:T239)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8" t="s">
        <v>141</v>
      </c>
      <c r="AT230" s="209" t="s">
        <v>69</v>
      </c>
      <c r="AU230" s="209" t="s">
        <v>70</v>
      </c>
      <c r="AY230" s="208" t="s">
        <v>113</v>
      </c>
      <c r="BK230" s="210">
        <f>SUM(BK231:BK239)</f>
        <v>0</v>
      </c>
    </row>
    <row r="231" s="2" customFormat="1" ht="16.5" customHeight="1">
      <c r="A231" s="37"/>
      <c r="B231" s="38"/>
      <c r="C231" s="213" t="s">
        <v>402</v>
      </c>
      <c r="D231" s="213" t="s">
        <v>116</v>
      </c>
      <c r="E231" s="214" t="s">
        <v>403</v>
      </c>
      <c r="F231" s="215" t="s">
        <v>404</v>
      </c>
      <c r="G231" s="216" t="s">
        <v>405</v>
      </c>
      <c r="H231" s="217">
        <v>10</v>
      </c>
      <c r="I231" s="218"/>
      <c r="J231" s="219">
        <f>ROUND(I231*H231,2)</f>
        <v>0</v>
      </c>
      <c r="K231" s="215" t="s">
        <v>120</v>
      </c>
      <c r="L231" s="43"/>
      <c r="M231" s="220" t="s">
        <v>19</v>
      </c>
      <c r="N231" s="221" t="s">
        <v>41</v>
      </c>
      <c r="O231" s="83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4" t="s">
        <v>406</v>
      </c>
      <c r="AT231" s="224" t="s">
        <v>116</v>
      </c>
      <c r="AU231" s="224" t="s">
        <v>77</v>
      </c>
      <c r="AY231" s="16" t="s">
        <v>113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6" t="s">
        <v>77</v>
      </c>
      <c r="BK231" s="225">
        <f>ROUND(I231*H231,2)</f>
        <v>0</v>
      </c>
      <c r="BL231" s="16" t="s">
        <v>406</v>
      </c>
      <c r="BM231" s="224" t="s">
        <v>407</v>
      </c>
    </row>
    <row r="232" s="2" customFormat="1">
      <c r="A232" s="37"/>
      <c r="B232" s="38"/>
      <c r="C232" s="39"/>
      <c r="D232" s="226" t="s">
        <v>123</v>
      </c>
      <c r="E232" s="39"/>
      <c r="F232" s="227" t="s">
        <v>408</v>
      </c>
      <c r="G232" s="39"/>
      <c r="H232" s="39"/>
      <c r="I232" s="131"/>
      <c r="J232" s="39"/>
      <c r="K232" s="39"/>
      <c r="L232" s="43"/>
      <c r="M232" s="228"/>
      <c r="N232" s="229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123</v>
      </c>
      <c r="AU232" s="16" t="s">
        <v>77</v>
      </c>
    </row>
    <row r="233" s="2" customFormat="1">
      <c r="A233" s="37"/>
      <c r="B233" s="38"/>
      <c r="C233" s="39"/>
      <c r="D233" s="226" t="s">
        <v>184</v>
      </c>
      <c r="E233" s="39"/>
      <c r="F233" s="251" t="s">
        <v>409</v>
      </c>
      <c r="G233" s="39"/>
      <c r="H233" s="39"/>
      <c r="I233" s="131"/>
      <c r="J233" s="39"/>
      <c r="K233" s="39"/>
      <c r="L233" s="43"/>
      <c r="M233" s="228"/>
      <c r="N233" s="229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184</v>
      </c>
      <c r="AU233" s="16" t="s">
        <v>77</v>
      </c>
    </row>
    <row r="234" s="2" customFormat="1" ht="16.5" customHeight="1">
      <c r="A234" s="37"/>
      <c r="B234" s="38"/>
      <c r="C234" s="213" t="s">
        <v>410</v>
      </c>
      <c r="D234" s="213" t="s">
        <v>116</v>
      </c>
      <c r="E234" s="214" t="s">
        <v>411</v>
      </c>
      <c r="F234" s="215" t="s">
        <v>412</v>
      </c>
      <c r="G234" s="216" t="s">
        <v>405</v>
      </c>
      <c r="H234" s="217">
        <v>5</v>
      </c>
      <c r="I234" s="218"/>
      <c r="J234" s="219">
        <f>ROUND(I234*H234,2)</f>
        <v>0</v>
      </c>
      <c r="K234" s="215" t="s">
        <v>120</v>
      </c>
      <c r="L234" s="43"/>
      <c r="M234" s="220" t="s">
        <v>19</v>
      </c>
      <c r="N234" s="221" t="s">
        <v>41</v>
      </c>
      <c r="O234" s="83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4" t="s">
        <v>406</v>
      </c>
      <c r="AT234" s="224" t="s">
        <v>116</v>
      </c>
      <c r="AU234" s="224" t="s">
        <v>77</v>
      </c>
      <c r="AY234" s="16" t="s">
        <v>113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6" t="s">
        <v>77</v>
      </c>
      <c r="BK234" s="225">
        <f>ROUND(I234*H234,2)</f>
        <v>0</v>
      </c>
      <c r="BL234" s="16" t="s">
        <v>406</v>
      </c>
      <c r="BM234" s="224" t="s">
        <v>413</v>
      </c>
    </row>
    <row r="235" s="2" customFormat="1">
      <c r="A235" s="37"/>
      <c r="B235" s="38"/>
      <c r="C235" s="39"/>
      <c r="D235" s="226" t="s">
        <v>123</v>
      </c>
      <c r="E235" s="39"/>
      <c r="F235" s="227" t="s">
        <v>414</v>
      </c>
      <c r="G235" s="39"/>
      <c r="H235" s="39"/>
      <c r="I235" s="131"/>
      <c r="J235" s="39"/>
      <c r="K235" s="39"/>
      <c r="L235" s="43"/>
      <c r="M235" s="228"/>
      <c r="N235" s="229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123</v>
      </c>
      <c r="AU235" s="16" t="s">
        <v>77</v>
      </c>
    </row>
    <row r="236" s="2" customFormat="1">
      <c r="A236" s="37"/>
      <c r="B236" s="38"/>
      <c r="C236" s="39"/>
      <c r="D236" s="226" t="s">
        <v>184</v>
      </c>
      <c r="E236" s="39"/>
      <c r="F236" s="251" t="s">
        <v>409</v>
      </c>
      <c r="G236" s="39"/>
      <c r="H236" s="39"/>
      <c r="I236" s="131"/>
      <c r="J236" s="39"/>
      <c r="K236" s="39"/>
      <c r="L236" s="43"/>
      <c r="M236" s="228"/>
      <c r="N236" s="229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184</v>
      </c>
      <c r="AU236" s="16" t="s">
        <v>77</v>
      </c>
    </row>
    <row r="237" s="2" customFormat="1" ht="16.5" customHeight="1">
      <c r="A237" s="37"/>
      <c r="B237" s="38"/>
      <c r="C237" s="213" t="s">
        <v>415</v>
      </c>
      <c r="D237" s="213" t="s">
        <v>116</v>
      </c>
      <c r="E237" s="214" t="s">
        <v>416</v>
      </c>
      <c r="F237" s="215" t="s">
        <v>417</v>
      </c>
      <c r="G237" s="216" t="s">
        <v>405</v>
      </c>
      <c r="H237" s="217">
        <v>4</v>
      </c>
      <c r="I237" s="218"/>
      <c r="J237" s="219">
        <f>ROUND(I237*H237,2)</f>
        <v>0</v>
      </c>
      <c r="K237" s="215" t="s">
        <v>120</v>
      </c>
      <c r="L237" s="43"/>
      <c r="M237" s="220" t="s">
        <v>19</v>
      </c>
      <c r="N237" s="221" t="s">
        <v>41</v>
      </c>
      <c r="O237" s="83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4" t="s">
        <v>406</v>
      </c>
      <c r="AT237" s="224" t="s">
        <v>116</v>
      </c>
      <c r="AU237" s="224" t="s">
        <v>77</v>
      </c>
      <c r="AY237" s="16" t="s">
        <v>113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6" t="s">
        <v>77</v>
      </c>
      <c r="BK237" s="225">
        <f>ROUND(I237*H237,2)</f>
        <v>0</v>
      </c>
      <c r="BL237" s="16" t="s">
        <v>406</v>
      </c>
      <c r="BM237" s="224" t="s">
        <v>418</v>
      </c>
    </row>
    <row r="238" s="2" customFormat="1">
      <c r="A238" s="37"/>
      <c r="B238" s="38"/>
      <c r="C238" s="39"/>
      <c r="D238" s="226" t="s">
        <v>123</v>
      </c>
      <c r="E238" s="39"/>
      <c r="F238" s="227" t="s">
        <v>419</v>
      </c>
      <c r="G238" s="39"/>
      <c r="H238" s="39"/>
      <c r="I238" s="131"/>
      <c r="J238" s="39"/>
      <c r="K238" s="39"/>
      <c r="L238" s="43"/>
      <c r="M238" s="228"/>
      <c r="N238" s="229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123</v>
      </c>
      <c r="AU238" s="16" t="s">
        <v>77</v>
      </c>
    </row>
    <row r="239" s="2" customFormat="1">
      <c r="A239" s="37"/>
      <c r="B239" s="38"/>
      <c r="C239" s="39"/>
      <c r="D239" s="226" t="s">
        <v>184</v>
      </c>
      <c r="E239" s="39"/>
      <c r="F239" s="251" t="s">
        <v>409</v>
      </c>
      <c r="G239" s="39"/>
      <c r="H239" s="39"/>
      <c r="I239" s="131"/>
      <c r="J239" s="39"/>
      <c r="K239" s="39"/>
      <c r="L239" s="43"/>
      <c r="M239" s="228"/>
      <c r="N239" s="229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184</v>
      </c>
      <c r="AU239" s="16" t="s">
        <v>77</v>
      </c>
    </row>
    <row r="240" s="12" customFormat="1" ht="25.92" customHeight="1">
      <c r="A240" s="12"/>
      <c r="B240" s="197"/>
      <c r="C240" s="198"/>
      <c r="D240" s="199" t="s">
        <v>69</v>
      </c>
      <c r="E240" s="200" t="s">
        <v>420</v>
      </c>
      <c r="F240" s="200" t="s">
        <v>421</v>
      </c>
      <c r="G240" s="198"/>
      <c r="H240" s="198"/>
      <c r="I240" s="201"/>
      <c r="J240" s="202">
        <f>BK240</f>
        <v>0</v>
      </c>
      <c r="K240" s="198"/>
      <c r="L240" s="203"/>
      <c r="M240" s="204"/>
      <c r="N240" s="205"/>
      <c r="O240" s="205"/>
      <c r="P240" s="206">
        <f>P241+P248</f>
        <v>0</v>
      </c>
      <c r="Q240" s="205"/>
      <c r="R240" s="206">
        <f>R241+R248</f>
        <v>0</v>
      </c>
      <c r="S240" s="205"/>
      <c r="T240" s="207">
        <f>T241+T248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146</v>
      </c>
      <c r="AT240" s="209" t="s">
        <v>69</v>
      </c>
      <c r="AU240" s="209" t="s">
        <v>70</v>
      </c>
      <c r="AY240" s="208" t="s">
        <v>113</v>
      </c>
      <c r="BK240" s="210">
        <f>BK241+BK248</f>
        <v>0</v>
      </c>
    </row>
    <row r="241" s="12" customFormat="1" ht="22.8" customHeight="1">
      <c r="A241" s="12"/>
      <c r="B241" s="197"/>
      <c r="C241" s="198"/>
      <c r="D241" s="199" t="s">
        <v>69</v>
      </c>
      <c r="E241" s="211" t="s">
        <v>422</v>
      </c>
      <c r="F241" s="211" t="s">
        <v>423</v>
      </c>
      <c r="G241" s="198"/>
      <c r="H241" s="198"/>
      <c r="I241" s="201"/>
      <c r="J241" s="212">
        <f>BK241</f>
        <v>0</v>
      </c>
      <c r="K241" s="198"/>
      <c r="L241" s="203"/>
      <c r="M241" s="204"/>
      <c r="N241" s="205"/>
      <c r="O241" s="205"/>
      <c r="P241" s="206">
        <f>SUM(P242:P247)</f>
        <v>0</v>
      </c>
      <c r="Q241" s="205"/>
      <c r="R241" s="206">
        <f>SUM(R242:R247)</f>
        <v>0</v>
      </c>
      <c r="S241" s="205"/>
      <c r="T241" s="207">
        <f>SUM(T242:T247)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8" t="s">
        <v>146</v>
      </c>
      <c r="AT241" s="209" t="s">
        <v>69</v>
      </c>
      <c r="AU241" s="209" t="s">
        <v>77</v>
      </c>
      <c r="AY241" s="208" t="s">
        <v>113</v>
      </c>
      <c r="BK241" s="210">
        <f>SUM(BK242:BK247)</f>
        <v>0</v>
      </c>
    </row>
    <row r="242" s="2" customFormat="1" ht="16.5" customHeight="1">
      <c r="A242" s="37"/>
      <c r="B242" s="38"/>
      <c r="C242" s="213" t="s">
        <v>424</v>
      </c>
      <c r="D242" s="213" t="s">
        <v>116</v>
      </c>
      <c r="E242" s="214" t="s">
        <v>425</v>
      </c>
      <c r="F242" s="215" t="s">
        <v>426</v>
      </c>
      <c r="G242" s="216" t="s">
        <v>181</v>
      </c>
      <c r="H242" s="217">
        <v>1</v>
      </c>
      <c r="I242" s="218"/>
      <c r="J242" s="219">
        <f>ROUND(I242*H242,2)</f>
        <v>0</v>
      </c>
      <c r="K242" s="215" t="s">
        <v>120</v>
      </c>
      <c r="L242" s="43"/>
      <c r="M242" s="220" t="s">
        <v>19</v>
      </c>
      <c r="N242" s="221" t="s">
        <v>41</v>
      </c>
      <c r="O242" s="83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4" t="s">
        <v>427</v>
      </c>
      <c r="AT242" s="224" t="s">
        <v>116</v>
      </c>
      <c r="AU242" s="224" t="s">
        <v>79</v>
      </c>
      <c r="AY242" s="16" t="s">
        <v>113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6" t="s">
        <v>77</v>
      </c>
      <c r="BK242" s="225">
        <f>ROUND(I242*H242,2)</f>
        <v>0</v>
      </c>
      <c r="BL242" s="16" t="s">
        <v>427</v>
      </c>
      <c r="BM242" s="224" t="s">
        <v>428</v>
      </c>
    </row>
    <row r="243" s="2" customFormat="1">
      <c r="A243" s="37"/>
      <c r="B243" s="38"/>
      <c r="C243" s="39"/>
      <c r="D243" s="226" t="s">
        <v>123</v>
      </c>
      <c r="E243" s="39"/>
      <c r="F243" s="227" t="s">
        <v>426</v>
      </c>
      <c r="G243" s="39"/>
      <c r="H243" s="39"/>
      <c r="I243" s="131"/>
      <c r="J243" s="39"/>
      <c r="K243" s="39"/>
      <c r="L243" s="43"/>
      <c r="M243" s="228"/>
      <c r="N243" s="229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123</v>
      </c>
      <c r="AU243" s="16" t="s">
        <v>79</v>
      </c>
    </row>
    <row r="244" s="2" customFormat="1" ht="16.5" customHeight="1">
      <c r="A244" s="37"/>
      <c r="B244" s="38"/>
      <c r="C244" s="213" t="s">
        <v>429</v>
      </c>
      <c r="D244" s="213" t="s">
        <v>116</v>
      </c>
      <c r="E244" s="214" t="s">
        <v>430</v>
      </c>
      <c r="F244" s="215" t="s">
        <v>431</v>
      </c>
      <c r="G244" s="216" t="s">
        <v>181</v>
      </c>
      <c r="H244" s="217">
        <v>1</v>
      </c>
      <c r="I244" s="218"/>
      <c r="J244" s="219">
        <f>ROUND(I244*H244,2)</f>
        <v>0</v>
      </c>
      <c r="K244" s="215" t="s">
        <v>120</v>
      </c>
      <c r="L244" s="43"/>
      <c r="M244" s="220" t="s">
        <v>19</v>
      </c>
      <c r="N244" s="221" t="s">
        <v>41</v>
      </c>
      <c r="O244" s="83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4" t="s">
        <v>427</v>
      </c>
      <c r="AT244" s="224" t="s">
        <v>116</v>
      </c>
      <c r="AU244" s="224" t="s">
        <v>79</v>
      </c>
      <c r="AY244" s="16" t="s">
        <v>113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6" t="s">
        <v>77</v>
      </c>
      <c r="BK244" s="225">
        <f>ROUND(I244*H244,2)</f>
        <v>0</v>
      </c>
      <c r="BL244" s="16" t="s">
        <v>427</v>
      </c>
      <c r="BM244" s="224" t="s">
        <v>432</v>
      </c>
    </row>
    <row r="245" s="2" customFormat="1">
      <c r="A245" s="37"/>
      <c r="B245" s="38"/>
      <c r="C245" s="39"/>
      <c r="D245" s="226" t="s">
        <v>123</v>
      </c>
      <c r="E245" s="39"/>
      <c r="F245" s="227" t="s">
        <v>431</v>
      </c>
      <c r="G245" s="39"/>
      <c r="H245" s="39"/>
      <c r="I245" s="131"/>
      <c r="J245" s="39"/>
      <c r="K245" s="39"/>
      <c r="L245" s="43"/>
      <c r="M245" s="228"/>
      <c r="N245" s="229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123</v>
      </c>
      <c r="AU245" s="16" t="s">
        <v>79</v>
      </c>
    </row>
    <row r="246" s="2" customFormat="1" ht="16.5" customHeight="1">
      <c r="A246" s="37"/>
      <c r="B246" s="38"/>
      <c r="C246" s="213" t="s">
        <v>433</v>
      </c>
      <c r="D246" s="213" t="s">
        <v>116</v>
      </c>
      <c r="E246" s="214" t="s">
        <v>434</v>
      </c>
      <c r="F246" s="215" t="s">
        <v>435</v>
      </c>
      <c r="G246" s="216" t="s">
        <v>181</v>
      </c>
      <c r="H246" s="217">
        <v>1</v>
      </c>
      <c r="I246" s="218"/>
      <c r="J246" s="219">
        <f>ROUND(I246*H246,2)</f>
        <v>0</v>
      </c>
      <c r="K246" s="215" t="s">
        <v>120</v>
      </c>
      <c r="L246" s="43"/>
      <c r="M246" s="220" t="s">
        <v>19</v>
      </c>
      <c r="N246" s="221" t="s">
        <v>41</v>
      </c>
      <c r="O246" s="83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4" t="s">
        <v>427</v>
      </c>
      <c r="AT246" s="224" t="s">
        <v>116</v>
      </c>
      <c r="AU246" s="224" t="s">
        <v>79</v>
      </c>
      <c r="AY246" s="16" t="s">
        <v>113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6" t="s">
        <v>77</v>
      </c>
      <c r="BK246" s="225">
        <f>ROUND(I246*H246,2)</f>
        <v>0</v>
      </c>
      <c r="BL246" s="16" t="s">
        <v>427</v>
      </c>
      <c r="BM246" s="224" t="s">
        <v>436</v>
      </c>
    </row>
    <row r="247" s="2" customFormat="1">
      <c r="A247" s="37"/>
      <c r="B247" s="38"/>
      <c r="C247" s="39"/>
      <c r="D247" s="226" t="s">
        <v>123</v>
      </c>
      <c r="E247" s="39"/>
      <c r="F247" s="227" t="s">
        <v>435</v>
      </c>
      <c r="G247" s="39"/>
      <c r="H247" s="39"/>
      <c r="I247" s="131"/>
      <c r="J247" s="39"/>
      <c r="K247" s="39"/>
      <c r="L247" s="43"/>
      <c r="M247" s="228"/>
      <c r="N247" s="229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123</v>
      </c>
      <c r="AU247" s="16" t="s">
        <v>79</v>
      </c>
    </row>
    <row r="248" s="12" customFormat="1" ht="22.8" customHeight="1">
      <c r="A248" s="12"/>
      <c r="B248" s="197"/>
      <c r="C248" s="198"/>
      <c r="D248" s="199" t="s">
        <v>69</v>
      </c>
      <c r="E248" s="211" t="s">
        <v>437</v>
      </c>
      <c r="F248" s="211" t="s">
        <v>438</v>
      </c>
      <c r="G248" s="198"/>
      <c r="H248" s="198"/>
      <c r="I248" s="201"/>
      <c r="J248" s="212">
        <f>BK248</f>
        <v>0</v>
      </c>
      <c r="K248" s="198"/>
      <c r="L248" s="203"/>
      <c r="M248" s="204"/>
      <c r="N248" s="205"/>
      <c r="O248" s="205"/>
      <c r="P248" s="206">
        <f>SUM(P249:P254)</f>
        <v>0</v>
      </c>
      <c r="Q248" s="205"/>
      <c r="R248" s="206">
        <f>SUM(R249:R254)</f>
        <v>0</v>
      </c>
      <c r="S248" s="205"/>
      <c r="T248" s="207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8" t="s">
        <v>146</v>
      </c>
      <c r="AT248" s="209" t="s">
        <v>69</v>
      </c>
      <c r="AU248" s="209" t="s">
        <v>77</v>
      </c>
      <c r="AY248" s="208" t="s">
        <v>113</v>
      </c>
      <c r="BK248" s="210">
        <f>SUM(BK249:BK254)</f>
        <v>0</v>
      </c>
    </row>
    <row r="249" s="2" customFormat="1" ht="16.5" customHeight="1">
      <c r="A249" s="37"/>
      <c r="B249" s="38"/>
      <c r="C249" s="213" t="s">
        <v>439</v>
      </c>
      <c r="D249" s="213" t="s">
        <v>116</v>
      </c>
      <c r="E249" s="214" t="s">
        <v>440</v>
      </c>
      <c r="F249" s="215" t="s">
        <v>441</v>
      </c>
      <c r="G249" s="216" t="s">
        <v>181</v>
      </c>
      <c r="H249" s="217">
        <v>1</v>
      </c>
      <c r="I249" s="218"/>
      <c r="J249" s="219">
        <f>ROUND(I249*H249,2)</f>
        <v>0</v>
      </c>
      <c r="K249" s="215" t="s">
        <v>120</v>
      </c>
      <c r="L249" s="43"/>
      <c r="M249" s="220" t="s">
        <v>19</v>
      </c>
      <c r="N249" s="221" t="s">
        <v>41</v>
      </c>
      <c r="O249" s="83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4" t="s">
        <v>427</v>
      </c>
      <c r="AT249" s="224" t="s">
        <v>116</v>
      </c>
      <c r="AU249" s="224" t="s">
        <v>79</v>
      </c>
      <c r="AY249" s="16" t="s">
        <v>113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6" t="s">
        <v>77</v>
      </c>
      <c r="BK249" s="225">
        <f>ROUND(I249*H249,2)</f>
        <v>0</v>
      </c>
      <c r="BL249" s="16" t="s">
        <v>427</v>
      </c>
      <c r="BM249" s="224" t="s">
        <v>442</v>
      </c>
    </row>
    <row r="250" s="2" customFormat="1">
      <c r="A250" s="37"/>
      <c r="B250" s="38"/>
      <c r="C250" s="39"/>
      <c r="D250" s="226" t="s">
        <v>123</v>
      </c>
      <c r="E250" s="39"/>
      <c r="F250" s="227" t="s">
        <v>441</v>
      </c>
      <c r="G250" s="39"/>
      <c r="H250" s="39"/>
      <c r="I250" s="131"/>
      <c r="J250" s="39"/>
      <c r="K250" s="39"/>
      <c r="L250" s="43"/>
      <c r="M250" s="228"/>
      <c r="N250" s="229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123</v>
      </c>
      <c r="AU250" s="16" t="s">
        <v>79</v>
      </c>
    </row>
    <row r="251" s="2" customFormat="1" ht="16.5" customHeight="1">
      <c r="A251" s="37"/>
      <c r="B251" s="38"/>
      <c r="C251" s="213" t="s">
        <v>443</v>
      </c>
      <c r="D251" s="213" t="s">
        <v>116</v>
      </c>
      <c r="E251" s="214" t="s">
        <v>444</v>
      </c>
      <c r="F251" s="215" t="s">
        <v>445</v>
      </c>
      <c r="G251" s="216" t="s">
        <v>181</v>
      </c>
      <c r="H251" s="217">
        <v>1</v>
      </c>
      <c r="I251" s="218"/>
      <c r="J251" s="219">
        <f>ROUND(I251*H251,2)</f>
        <v>0</v>
      </c>
      <c r="K251" s="215" t="s">
        <v>120</v>
      </c>
      <c r="L251" s="43"/>
      <c r="M251" s="220" t="s">
        <v>19</v>
      </c>
      <c r="N251" s="221" t="s">
        <v>41</v>
      </c>
      <c r="O251" s="83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4" t="s">
        <v>427</v>
      </c>
      <c r="AT251" s="224" t="s">
        <v>116</v>
      </c>
      <c r="AU251" s="224" t="s">
        <v>79</v>
      </c>
      <c r="AY251" s="16" t="s">
        <v>113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6" t="s">
        <v>77</v>
      </c>
      <c r="BK251" s="225">
        <f>ROUND(I251*H251,2)</f>
        <v>0</v>
      </c>
      <c r="BL251" s="16" t="s">
        <v>427</v>
      </c>
      <c r="BM251" s="224" t="s">
        <v>446</v>
      </c>
    </row>
    <row r="252" s="2" customFormat="1">
      <c r="A252" s="37"/>
      <c r="B252" s="38"/>
      <c r="C252" s="39"/>
      <c r="D252" s="226" t="s">
        <v>123</v>
      </c>
      <c r="E252" s="39"/>
      <c r="F252" s="227" t="s">
        <v>445</v>
      </c>
      <c r="G252" s="39"/>
      <c r="H252" s="39"/>
      <c r="I252" s="131"/>
      <c r="J252" s="39"/>
      <c r="K252" s="39"/>
      <c r="L252" s="43"/>
      <c r="M252" s="228"/>
      <c r="N252" s="229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123</v>
      </c>
      <c r="AU252" s="16" t="s">
        <v>79</v>
      </c>
    </row>
    <row r="253" s="2" customFormat="1" ht="16.5" customHeight="1">
      <c r="A253" s="37"/>
      <c r="B253" s="38"/>
      <c r="C253" s="213" t="s">
        <v>447</v>
      </c>
      <c r="D253" s="213" t="s">
        <v>116</v>
      </c>
      <c r="E253" s="214" t="s">
        <v>448</v>
      </c>
      <c r="F253" s="215" t="s">
        <v>449</v>
      </c>
      <c r="G253" s="216" t="s">
        <v>450</v>
      </c>
      <c r="H253" s="217">
        <v>1</v>
      </c>
      <c r="I253" s="218"/>
      <c r="J253" s="219">
        <f>ROUND(I253*H253,2)</f>
        <v>0</v>
      </c>
      <c r="K253" s="215" t="s">
        <v>120</v>
      </c>
      <c r="L253" s="43"/>
      <c r="M253" s="220" t="s">
        <v>19</v>
      </c>
      <c r="N253" s="221" t="s">
        <v>41</v>
      </c>
      <c r="O253" s="83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4" t="s">
        <v>427</v>
      </c>
      <c r="AT253" s="224" t="s">
        <v>116</v>
      </c>
      <c r="AU253" s="224" t="s">
        <v>79</v>
      </c>
      <c r="AY253" s="16" t="s">
        <v>113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6" t="s">
        <v>77</v>
      </c>
      <c r="BK253" s="225">
        <f>ROUND(I253*H253,2)</f>
        <v>0</v>
      </c>
      <c r="BL253" s="16" t="s">
        <v>427</v>
      </c>
      <c r="BM253" s="224" t="s">
        <v>451</v>
      </c>
    </row>
    <row r="254" s="2" customFormat="1">
      <c r="A254" s="37"/>
      <c r="B254" s="38"/>
      <c r="C254" s="39"/>
      <c r="D254" s="226" t="s">
        <v>123</v>
      </c>
      <c r="E254" s="39"/>
      <c r="F254" s="227" t="s">
        <v>449</v>
      </c>
      <c r="G254" s="39"/>
      <c r="H254" s="39"/>
      <c r="I254" s="131"/>
      <c r="J254" s="39"/>
      <c r="K254" s="39"/>
      <c r="L254" s="43"/>
      <c r="M254" s="252"/>
      <c r="N254" s="253"/>
      <c r="O254" s="254"/>
      <c r="P254" s="254"/>
      <c r="Q254" s="254"/>
      <c r="R254" s="254"/>
      <c r="S254" s="254"/>
      <c r="T254" s="255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123</v>
      </c>
      <c r="AU254" s="16" t="s">
        <v>79</v>
      </c>
    </row>
    <row r="255" s="2" customFormat="1" ht="6.96" customHeight="1">
      <c r="A255" s="37"/>
      <c r="B255" s="58"/>
      <c r="C255" s="59"/>
      <c r="D255" s="59"/>
      <c r="E255" s="59"/>
      <c r="F255" s="59"/>
      <c r="G255" s="59"/>
      <c r="H255" s="59"/>
      <c r="I255" s="161"/>
      <c r="J255" s="59"/>
      <c r="K255" s="59"/>
      <c r="L255" s="43"/>
      <c r="M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</row>
  </sheetData>
  <sheetProtection sheet="1" autoFilter="0" formatColumns="0" formatRows="0" objects="1" scenarios="1" spinCount="100000" saltValue="Yw5CwWLJckoukb2h+GRSbQjsRmO601D6Ad56GOLV8MYH4QyzPG5WvIOc/wQOeGeNtO1tGZFZy+5hpEtt/gKJuQ==" hashValue="1DjXrflLp3Rw/NJ+4DAENPzNRPa67Y8R775eD3mwUh07/T5l2Rc4Jxg9P9k516hJVHcMklBrNQpJUQ5NRDxTvg==" algorithmName="SHA-512" password="C7B2"/>
  <autoFilter ref="C87:K25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4" customFormat="1" ht="45" customHeight="1">
      <c r="B3" s="260"/>
      <c r="C3" s="261" t="s">
        <v>452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453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454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455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456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457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458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459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460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461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462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76</v>
      </c>
      <c r="F18" s="267" t="s">
        <v>463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464</v>
      </c>
      <c r="F19" s="267" t="s">
        <v>465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466</v>
      </c>
      <c r="F20" s="267" t="s">
        <v>467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468</v>
      </c>
      <c r="F21" s="267" t="s">
        <v>469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470</v>
      </c>
      <c r="F22" s="267" t="s">
        <v>471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472</v>
      </c>
      <c r="F23" s="267" t="s">
        <v>473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474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475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476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477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478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479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480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481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482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99</v>
      </c>
      <c r="F36" s="267"/>
      <c r="G36" s="267" t="s">
        <v>483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484</v>
      </c>
      <c r="F37" s="267"/>
      <c r="G37" s="267" t="s">
        <v>485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51</v>
      </c>
      <c r="F38" s="267"/>
      <c r="G38" s="267" t="s">
        <v>486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52</v>
      </c>
      <c r="F39" s="267"/>
      <c r="G39" s="267" t="s">
        <v>487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100</v>
      </c>
      <c r="F40" s="267"/>
      <c r="G40" s="267" t="s">
        <v>488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101</v>
      </c>
      <c r="F41" s="267"/>
      <c r="G41" s="267" t="s">
        <v>489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490</v>
      </c>
      <c r="F42" s="267"/>
      <c r="G42" s="267" t="s">
        <v>491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492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493</v>
      </c>
      <c r="F44" s="267"/>
      <c r="G44" s="267" t="s">
        <v>494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103</v>
      </c>
      <c r="F45" s="267"/>
      <c r="G45" s="267" t="s">
        <v>495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496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497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498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499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500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501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502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503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504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505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506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507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508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509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510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511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512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513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514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515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516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517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518</v>
      </c>
      <c r="D76" s="285"/>
      <c r="E76" s="285"/>
      <c r="F76" s="285" t="s">
        <v>519</v>
      </c>
      <c r="G76" s="286"/>
      <c r="H76" s="285" t="s">
        <v>52</v>
      </c>
      <c r="I76" s="285" t="s">
        <v>55</v>
      </c>
      <c r="J76" s="285" t="s">
        <v>520</v>
      </c>
      <c r="K76" s="284"/>
    </row>
    <row r="77" s="1" customFormat="1" ht="17.25" customHeight="1">
      <c r="B77" s="282"/>
      <c r="C77" s="287" t="s">
        <v>521</v>
      </c>
      <c r="D77" s="287"/>
      <c r="E77" s="287"/>
      <c r="F77" s="288" t="s">
        <v>522</v>
      </c>
      <c r="G77" s="289"/>
      <c r="H77" s="287"/>
      <c r="I77" s="287"/>
      <c r="J77" s="287" t="s">
        <v>523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51</v>
      </c>
      <c r="D79" s="290"/>
      <c r="E79" s="290"/>
      <c r="F79" s="292" t="s">
        <v>524</v>
      </c>
      <c r="G79" s="291"/>
      <c r="H79" s="270" t="s">
        <v>525</v>
      </c>
      <c r="I79" s="270" t="s">
        <v>526</v>
      </c>
      <c r="J79" s="270">
        <v>20</v>
      </c>
      <c r="K79" s="284"/>
    </row>
    <row r="80" s="1" customFormat="1" ht="15" customHeight="1">
      <c r="B80" s="282"/>
      <c r="C80" s="270" t="s">
        <v>527</v>
      </c>
      <c r="D80" s="270"/>
      <c r="E80" s="270"/>
      <c r="F80" s="292" t="s">
        <v>524</v>
      </c>
      <c r="G80" s="291"/>
      <c r="H80" s="270" t="s">
        <v>528</v>
      </c>
      <c r="I80" s="270" t="s">
        <v>526</v>
      </c>
      <c r="J80" s="270">
        <v>120</v>
      </c>
      <c r="K80" s="284"/>
    </row>
    <row r="81" s="1" customFormat="1" ht="15" customHeight="1">
      <c r="B81" s="293"/>
      <c r="C81" s="270" t="s">
        <v>529</v>
      </c>
      <c r="D81" s="270"/>
      <c r="E81" s="270"/>
      <c r="F81" s="292" t="s">
        <v>530</v>
      </c>
      <c r="G81" s="291"/>
      <c r="H81" s="270" t="s">
        <v>531</v>
      </c>
      <c r="I81" s="270" t="s">
        <v>526</v>
      </c>
      <c r="J81" s="270">
        <v>50</v>
      </c>
      <c r="K81" s="284"/>
    </row>
    <row r="82" s="1" customFormat="1" ht="15" customHeight="1">
      <c r="B82" s="293"/>
      <c r="C82" s="270" t="s">
        <v>532</v>
      </c>
      <c r="D82" s="270"/>
      <c r="E82" s="270"/>
      <c r="F82" s="292" t="s">
        <v>524</v>
      </c>
      <c r="G82" s="291"/>
      <c r="H82" s="270" t="s">
        <v>533</v>
      </c>
      <c r="I82" s="270" t="s">
        <v>534</v>
      </c>
      <c r="J82" s="270"/>
      <c r="K82" s="284"/>
    </row>
    <row r="83" s="1" customFormat="1" ht="15" customHeight="1">
      <c r="B83" s="293"/>
      <c r="C83" s="294" t="s">
        <v>535</v>
      </c>
      <c r="D83" s="294"/>
      <c r="E83" s="294"/>
      <c r="F83" s="295" t="s">
        <v>530</v>
      </c>
      <c r="G83" s="294"/>
      <c r="H83" s="294" t="s">
        <v>536</v>
      </c>
      <c r="I83" s="294" t="s">
        <v>526</v>
      </c>
      <c r="J83" s="294">
        <v>15</v>
      </c>
      <c r="K83" s="284"/>
    </row>
    <row r="84" s="1" customFormat="1" ht="15" customHeight="1">
      <c r="B84" s="293"/>
      <c r="C84" s="294" t="s">
        <v>537</v>
      </c>
      <c r="D84" s="294"/>
      <c r="E84" s="294"/>
      <c r="F84" s="295" t="s">
        <v>530</v>
      </c>
      <c r="G84" s="294"/>
      <c r="H84" s="294" t="s">
        <v>538</v>
      </c>
      <c r="I84" s="294" t="s">
        <v>526</v>
      </c>
      <c r="J84" s="294">
        <v>15</v>
      </c>
      <c r="K84" s="284"/>
    </row>
    <row r="85" s="1" customFormat="1" ht="15" customHeight="1">
      <c r="B85" s="293"/>
      <c r="C85" s="294" t="s">
        <v>539</v>
      </c>
      <c r="D85" s="294"/>
      <c r="E85" s="294"/>
      <c r="F85" s="295" t="s">
        <v>530</v>
      </c>
      <c r="G85" s="294"/>
      <c r="H85" s="294" t="s">
        <v>540</v>
      </c>
      <c r="I85" s="294" t="s">
        <v>526</v>
      </c>
      <c r="J85" s="294">
        <v>20</v>
      </c>
      <c r="K85" s="284"/>
    </row>
    <row r="86" s="1" customFormat="1" ht="15" customHeight="1">
      <c r="B86" s="293"/>
      <c r="C86" s="294" t="s">
        <v>541</v>
      </c>
      <c r="D86" s="294"/>
      <c r="E86" s="294"/>
      <c r="F86" s="295" t="s">
        <v>530</v>
      </c>
      <c r="G86" s="294"/>
      <c r="H86" s="294" t="s">
        <v>542</v>
      </c>
      <c r="I86" s="294" t="s">
        <v>526</v>
      </c>
      <c r="J86" s="294">
        <v>20</v>
      </c>
      <c r="K86" s="284"/>
    </row>
    <row r="87" s="1" customFormat="1" ht="15" customHeight="1">
      <c r="B87" s="293"/>
      <c r="C87" s="270" t="s">
        <v>543</v>
      </c>
      <c r="D87" s="270"/>
      <c r="E87" s="270"/>
      <c r="F87" s="292" t="s">
        <v>530</v>
      </c>
      <c r="G87" s="291"/>
      <c r="H87" s="270" t="s">
        <v>544</v>
      </c>
      <c r="I87" s="270" t="s">
        <v>526</v>
      </c>
      <c r="J87" s="270">
        <v>50</v>
      </c>
      <c r="K87" s="284"/>
    </row>
    <row r="88" s="1" customFormat="1" ht="15" customHeight="1">
      <c r="B88" s="293"/>
      <c r="C88" s="270" t="s">
        <v>545</v>
      </c>
      <c r="D88" s="270"/>
      <c r="E88" s="270"/>
      <c r="F88" s="292" t="s">
        <v>530</v>
      </c>
      <c r="G88" s="291"/>
      <c r="H88" s="270" t="s">
        <v>546</v>
      </c>
      <c r="I88" s="270" t="s">
        <v>526</v>
      </c>
      <c r="J88" s="270">
        <v>20</v>
      </c>
      <c r="K88" s="284"/>
    </row>
    <row r="89" s="1" customFormat="1" ht="15" customHeight="1">
      <c r="B89" s="293"/>
      <c r="C89" s="270" t="s">
        <v>547</v>
      </c>
      <c r="D89" s="270"/>
      <c r="E89" s="270"/>
      <c r="F89" s="292" t="s">
        <v>530</v>
      </c>
      <c r="G89" s="291"/>
      <c r="H89" s="270" t="s">
        <v>548</v>
      </c>
      <c r="I89" s="270" t="s">
        <v>526</v>
      </c>
      <c r="J89" s="270">
        <v>20</v>
      </c>
      <c r="K89" s="284"/>
    </row>
    <row r="90" s="1" customFormat="1" ht="15" customHeight="1">
      <c r="B90" s="293"/>
      <c r="C90" s="270" t="s">
        <v>549</v>
      </c>
      <c r="D90" s="270"/>
      <c r="E90" s="270"/>
      <c r="F90" s="292" t="s">
        <v>530</v>
      </c>
      <c r="G90" s="291"/>
      <c r="H90" s="270" t="s">
        <v>550</v>
      </c>
      <c r="I90" s="270" t="s">
        <v>526</v>
      </c>
      <c r="J90" s="270">
        <v>50</v>
      </c>
      <c r="K90" s="284"/>
    </row>
    <row r="91" s="1" customFormat="1" ht="15" customHeight="1">
      <c r="B91" s="293"/>
      <c r="C91" s="270" t="s">
        <v>551</v>
      </c>
      <c r="D91" s="270"/>
      <c r="E91" s="270"/>
      <c r="F91" s="292" t="s">
        <v>530</v>
      </c>
      <c r="G91" s="291"/>
      <c r="H91" s="270" t="s">
        <v>551</v>
      </c>
      <c r="I91" s="270" t="s">
        <v>526</v>
      </c>
      <c r="J91" s="270">
        <v>50</v>
      </c>
      <c r="K91" s="284"/>
    </row>
    <row r="92" s="1" customFormat="1" ht="15" customHeight="1">
      <c r="B92" s="293"/>
      <c r="C92" s="270" t="s">
        <v>552</v>
      </c>
      <c r="D92" s="270"/>
      <c r="E92" s="270"/>
      <c r="F92" s="292" t="s">
        <v>530</v>
      </c>
      <c r="G92" s="291"/>
      <c r="H92" s="270" t="s">
        <v>553</v>
      </c>
      <c r="I92" s="270" t="s">
        <v>526</v>
      </c>
      <c r="J92" s="270">
        <v>255</v>
      </c>
      <c r="K92" s="284"/>
    </row>
    <row r="93" s="1" customFormat="1" ht="15" customHeight="1">
      <c r="B93" s="293"/>
      <c r="C93" s="270" t="s">
        <v>554</v>
      </c>
      <c r="D93" s="270"/>
      <c r="E93" s="270"/>
      <c r="F93" s="292" t="s">
        <v>524</v>
      </c>
      <c r="G93" s="291"/>
      <c r="H93" s="270" t="s">
        <v>555</v>
      </c>
      <c r="I93" s="270" t="s">
        <v>556</v>
      </c>
      <c r="J93" s="270"/>
      <c r="K93" s="284"/>
    </row>
    <row r="94" s="1" customFormat="1" ht="15" customHeight="1">
      <c r="B94" s="293"/>
      <c r="C94" s="270" t="s">
        <v>557</v>
      </c>
      <c r="D94" s="270"/>
      <c r="E94" s="270"/>
      <c r="F94" s="292" t="s">
        <v>524</v>
      </c>
      <c r="G94" s="291"/>
      <c r="H94" s="270" t="s">
        <v>558</v>
      </c>
      <c r="I94" s="270" t="s">
        <v>559</v>
      </c>
      <c r="J94" s="270"/>
      <c r="K94" s="284"/>
    </row>
    <row r="95" s="1" customFormat="1" ht="15" customHeight="1">
      <c r="B95" s="293"/>
      <c r="C95" s="270" t="s">
        <v>560</v>
      </c>
      <c r="D95" s="270"/>
      <c r="E95" s="270"/>
      <c r="F95" s="292" t="s">
        <v>524</v>
      </c>
      <c r="G95" s="291"/>
      <c r="H95" s="270" t="s">
        <v>560</v>
      </c>
      <c r="I95" s="270" t="s">
        <v>559</v>
      </c>
      <c r="J95" s="270"/>
      <c r="K95" s="284"/>
    </row>
    <row r="96" s="1" customFormat="1" ht="15" customHeight="1">
      <c r="B96" s="293"/>
      <c r="C96" s="270" t="s">
        <v>36</v>
      </c>
      <c r="D96" s="270"/>
      <c r="E96" s="270"/>
      <c r="F96" s="292" t="s">
        <v>524</v>
      </c>
      <c r="G96" s="291"/>
      <c r="H96" s="270" t="s">
        <v>561</v>
      </c>
      <c r="I96" s="270" t="s">
        <v>559</v>
      </c>
      <c r="J96" s="270"/>
      <c r="K96" s="284"/>
    </row>
    <row r="97" s="1" customFormat="1" ht="15" customHeight="1">
      <c r="B97" s="293"/>
      <c r="C97" s="270" t="s">
        <v>46</v>
      </c>
      <c r="D97" s="270"/>
      <c r="E97" s="270"/>
      <c r="F97" s="292" t="s">
        <v>524</v>
      </c>
      <c r="G97" s="291"/>
      <c r="H97" s="270" t="s">
        <v>562</v>
      </c>
      <c r="I97" s="270" t="s">
        <v>559</v>
      </c>
      <c r="J97" s="270"/>
      <c r="K97" s="284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563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518</v>
      </c>
      <c r="D103" s="285"/>
      <c r="E103" s="285"/>
      <c r="F103" s="285" t="s">
        <v>519</v>
      </c>
      <c r="G103" s="286"/>
      <c r="H103" s="285" t="s">
        <v>52</v>
      </c>
      <c r="I103" s="285" t="s">
        <v>55</v>
      </c>
      <c r="J103" s="285" t="s">
        <v>520</v>
      </c>
      <c r="K103" s="284"/>
    </row>
    <row r="104" s="1" customFormat="1" ht="17.25" customHeight="1">
      <c r="B104" s="282"/>
      <c r="C104" s="287" t="s">
        <v>521</v>
      </c>
      <c r="D104" s="287"/>
      <c r="E104" s="287"/>
      <c r="F104" s="288" t="s">
        <v>522</v>
      </c>
      <c r="G104" s="289"/>
      <c r="H104" s="287"/>
      <c r="I104" s="287"/>
      <c r="J104" s="287" t="s">
        <v>523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1"/>
      <c r="H105" s="285"/>
      <c r="I105" s="285"/>
      <c r="J105" s="285"/>
      <c r="K105" s="284"/>
    </row>
    <row r="106" s="1" customFormat="1" ht="15" customHeight="1">
      <c r="B106" s="282"/>
      <c r="C106" s="270" t="s">
        <v>51</v>
      </c>
      <c r="D106" s="290"/>
      <c r="E106" s="290"/>
      <c r="F106" s="292" t="s">
        <v>524</v>
      </c>
      <c r="G106" s="301"/>
      <c r="H106" s="270" t="s">
        <v>564</v>
      </c>
      <c r="I106" s="270" t="s">
        <v>526</v>
      </c>
      <c r="J106" s="270">
        <v>20</v>
      </c>
      <c r="K106" s="284"/>
    </row>
    <row r="107" s="1" customFormat="1" ht="15" customHeight="1">
      <c r="B107" s="282"/>
      <c r="C107" s="270" t="s">
        <v>527</v>
      </c>
      <c r="D107" s="270"/>
      <c r="E107" s="270"/>
      <c r="F107" s="292" t="s">
        <v>524</v>
      </c>
      <c r="G107" s="270"/>
      <c r="H107" s="270" t="s">
        <v>564</v>
      </c>
      <c r="I107" s="270" t="s">
        <v>526</v>
      </c>
      <c r="J107" s="270">
        <v>120</v>
      </c>
      <c r="K107" s="284"/>
    </row>
    <row r="108" s="1" customFormat="1" ht="15" customHeight="1">
      <c r="B108" s="293"/>
      <c r="C108" s="270" t="s">
        <v>529</v>
      </c>
      <c r="D108" s="270"/>
      <c r="E108" s="270"/>
      <c r="F108" s="292" t="s">
        <v>530</v>
      </c>
      <c r="G108" s="270"/>
      <c r="H108" s="270" t="s">
        <v>564</v>
      </c>
      <c r="I108" s="270" t="s">
        <v>526</v>
      </c>
      <c r="J108" s="270">
        <v>50</v>
      </c>
      <c r="K108" s="284"/>
    </row>
    <row r="109" s="1" customFormat="1" ht="15" customHeight="1">
      <c r="B109" s="293"/>
      <c r="C109" s="270" t="s">
        <v>532</v>
      </c>
      <c r="D109" s="270"/>
      <c r="E109" s="270"/>
      <c r="F109" s="292" t="s">
        <v>524</v>
      </c>
      <c r="G109" s="270"/>
      <c r="H109" s="270" t="s">
        <v>564</v>
      </c>
      <c r="I109" s="270" t="s">
        <v>534</v>
      </c>
      <c r="J109" s="270"/>
      <c r="K109" s="284"/>
    </row>
    <row r="110" s="1" customFormat="1" ht="15" customHeight="1">
      <c r="B110" s="293"/>
      <c r="C110" s="270" t="s">
        <v>543</v>
      </c>
      <c r="D110" s="270"/>
      <c r="E110" s="270"/>
      <c r="F110" s="292" t="s">
        <v>530</v>
      </c>
      <c r="G110" s="270"/>
      <c r="H110" s="270" t="s">
        <v>564</v>
      </c>
      <c r="I110" s="270" t="s">
        <v>526</v>
      </c>
      <c r="J110" s="270">
        <v>50</v>
      </c>
      <c r="K110" s="284"/>
    </row>
    <row r="111" s="1" customFormat="1" ht="15" customHeight="1">
      <c r="B111" s="293"/>
      <c r="C111" s="270" t="s">
        <v>551</v>
      </c>
      <c r="D111" s="270"/>
      <c r="E111" s="270"/>
      <c r="F111" s="292" t="s">
        <v>530</v>
      </c>
      <c r="G111" s="270"/>
      <c r="H111" s="270" t="s">
        <v>564</v>
      </c>
      <c r="I111" s="270" t="s">
        <v>526</v>
      </c>
      <c r="J111" s="270">
        <v>50</v>
      </c>
      <c r="K111" s="284"/>
    </row>
    <row r="112" s="1" customFormat="1" ht="15" customHeight="1">
      <c r="B112" s="293"/>
      <c r="C112" s="270" t="s">
        <v>549</v>
      </c>
      <c r="D112" s="270"/>
      <c r="E112" s="270"/>
      <c r="F112" s="292" t="s">
        <v>530</v>
      </c>
      <c r="G112" s="270"/>
      <c r="H112" s="270" t="s">
        <v>564</v>
      </c>
      <c r="I112" s="270" t="s">
        <v>526</v>
      </c>
      <c r="J112" s="270">
        <v>50</v>
      </c>
      <c r="K112" s="284"/>
    </row>
    <row r="113" s="1" customFormat="1" ht="15" customHeight="1">
      <c r="B113" s="293"/>
      <c r="C113" s="270" t="s">
        <v>51</v>
      </c>
      <c r="D113" s="270"/>
      <c r="E113" s="270"/>
      <c r="F113" s="292" t="s">
        <v>524</v>
      </c>
      <c r="G113" s="270"/>
      <c r="H113" s="270" t="s">
        <v>565</v>
      </c>
      <c r="I113" s="270" t="s">
        <v>526</v>
      </c>
      <c r="J113" s="270">
        <v>20</v>
      </c>
      <c r="K113" s="284"/>
    </row>
    <row r="114" s="1" customFormat="1" ht="15" customHeight="1">
      <c r="B114" s="293"/>
      <c r="C114" s="270" t="s">
        <v>566</v>
      </c>
      <c r="D114" s="270"/>
      <c r="E114" s="270"/>
      <c r="F114" s="292" t="s">
        <v>524</v>
      </c>
      <c r="G114" s="270"/>
      <c r="H114" s="270" t="s">
        <v>567</v>
      </c>
      <c r="I114" s="270" t="s">
        <v>526</v>
      </c>
      <c r="J114" s="270">
        <v>120</v>
      </c>
      <c r="K114" s="284"/>
    </row>
    <row r="115" s="1" customFormat="1" ht="15" customHeight="1">
      <c r="B115" s="293"/>
      <c r="C115" s="270" t="s">
        <v>36</v>
      </c>
      <c r="D115" s="270"/>
      <c r="E115" s="270"/>
      <c r="F115" s="292" t="s">
        <v>524</v>
      </c>
      <c r="G115" s="270"/>
      <c r="H115" s="270" t="s">
        <v>568</v>
      </c>
      <c r="I115" s="270" t="s">
        <v>559</v>
      </c>
      <c r="J115" s="270"/>
      <c r="K115" s="284"/>
    </row>
    <row r="116" s="1" customFormat="1" ht="15" customHeight="1">
      <c r="B116" s="293"/>
      <c r="C116" s="270" t="s">
        <v>46</v>
      </c>
      <c r="D116" s="270"/>
      <c r="E116" s="270"/>
      <c r="F116" s="292" t="s">
        <v>524</v>
      </c>
      <c r="G116" s="270"/>
      <c r="H116" s="270" t="s">
        <v>569</v>
      </c>
      <c r="I116" s="270" t="s">
        <v>559</v>
      </c>
      <c r="J116" s="270"/>
      <c r="K116" s="284"/>
    </row>
    <row r="117" s="1" customFormat="1" ht="15" customHeight="1">
      <c r="B117" s="293"/>
      <c r="C117" s="270" t="s">
        <v>55</v>
      </c>
      <c r="D117" s="270"/>
      <c r="E117" s="270"/>
      <c r="F117" s="292" t="s">
        <v>524</v>
      </c>
      <c r="G117" s="270"/>
      <c r="H117" s="270" t="s">
        <v>570</v>
      </c>
      <c r="I117" s="270" t="s">
        <v>571</v>
      </c>
      <c r="J117" s="270"/>
      <c r="K117" s="284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267"/>
      <c r="D119" s="267"/>
      <c r="E119" s="267"/>
      <c r="F119" s="304"/>
      <c r="G119" s="267"/>
      <c r="H119" s="267"/>
      <c r="I119" s="267"/>
      <c r="J119" s="267"/>
      <c r="K119" s="303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61" t="s">
        <v>572</v>
      </c>
      <c r="D122" s="261"/>
      <c r="E122" s="261"/>
      <c r="F122" s="261"/>
      <c r="G122" s="261"/>
      <c r="H122" s="261"/>
      <c r="I122" s="261"/>
      <c r="J122" s="261"/>
      <c r="K122" s="309"/>
    </row>
    <row r="123" s="1" customFormat="1" ht="17.25" customHeight="1">
      <c r="B123" s="310"/>
      <c r="C123" s="285" t="s">
        <v>518</v>
      </c>
      <c r="D123" s="285"/>
      <c r="E123" s="285"/>
      <c r="F123" s="285" t="s">
        <v>519</v>
      </c>
      <c r="G123" s="286"/>
      <c r="H123" s="285" t="s">
        <v>52</v>
      </c>
      <c r="I123" s="285" t="s">
        <v>55</v>
      </c>
      <c r="J123" s="285" t="s">
        <v>520</v>
      </c>
      <c r="K123" s="311"/>
    </row>
    <row r="124" s="1" customFormat="1" ht="17.25" customHeight="1">
      <c r="B124" s="310"/>
      <c r="C124" s="287" t="s">
        <v>521</v>
      </c>
      <c r="D124" s="287"/>
      <c r="E124" s="287"/>
      <c r="F124" s="288" t="s">
        <v>522</v>
      </c>
      <c r="G124" s="289"/>
      <c r="H124" s="287"/>
      <c r="I124" s="287"/>
      <c r="J124" s="287" t="s">
        <v>523</v>
      </c>
      <c r="K124" s="311"/>
    </row>
    <row r="125" s="1" customFormat="1" ht="5.25" customHeight="1">
      <c r="B125" s="312"/>
      <c r="C125" s="290"/>
      <c r="D125" s="290"/>
      <c r="E125" s="290"/>
      <c r="F125" s="290"/>
      <c r="G125" s="270"/>
      <c r="H125" s="290"/>
      <c r="I125" s="290"/>
      <c r="J125" s="290"/>
      <c r="K125" s="313"/>
    </row>
    <row r="126" s="1" customFormat="1" ht="15" customHeight="1">
      <c r="B126" s="312"/>
      <c r="C126" s="270" t="s">
        <v>527</v>
      </c>
      <c r="D126" s="290"/>
      <c r="E126" s="290"/>
      <c r="F126" s="292" t="s">
        <v>524</v>
      </c>
      <c r="G126" s="270"/>
      <c r="H126" s="270" t="s">
        <v>564</v>
      </c>
      <c r="I126" s="270" t="s">
        <v>526</v>
      </c>
      <c r="J126" s="270">
        <v>120</v>
      </c>
      <c r="K126" s="314"/>
    </row>
    <row r="127" s="1" customFormat="1" ht="15" customHeight="1">
      <c r="B127" s="312"/>
      <c r="C127" s="270" t="s">
        <v>573</v>
      </c>
      <c r="D127" s="270"/>
      <c r="E127" s="270"/>
      <c r="F127" s="292" t="s">
        <v>524</v>
      </c>
      <c r="G127" s="270"/>
      <c r="H127" s="270" t="s">
        <v>574</v>
      </c>
      <c r="I127" s="270" t="s">
        <v>526</v>
      </c>
      <c r="J127" s="270" t="s">
        <v>575</v>
      </c>
      <c r="K127" s="314"/>
    </row>
    <row r="128" s="1" customFormat="1" ht="15" customHeight="1">
      <c r="B128" s="312"/>
      <c r="C128" s="270" t="s">
        <v>472</v>
      </c>
      <c r="D128" s="270"/>
      <c r="E128" s="270"/>
      <c r="F128" s="292" t="s">
        <v>524</v>
      </c>
      <c r="G128" s="270"/>
      <c r="H128" s="270" t="s">
        <v>576</v>
      </c>
      <c r="I128" s="270" t="s">
        <v>526</v>
      </c>
      <c r="J128" s="270" t="s">
        <v>575</v>
      </c>
      <c r="K128" s="314"/>
    </row>
    <row r="129" s="1" customFormat="1" ht="15" customHeight="1">
      <c r="B129" s="312"/>
      <c r="C129" s="270" t="s">
        <v>535</v>
      </c>
      <c r="D129" s="270"/>
      <c r="E129" s="270"/>
      <c r="F129" s="292" t="s">
        <v>530</v>
      </c>
      <c r="G129" s="270"/>
      <c r="H129" s="270" t="s">
        <v>536</v>
      </c>
      <c r="I129" s="270" t="s">
        <v>526</v>
      </c>
      <c r="J129" s="270">
        <v>15</v>
      </c>
      <c r="K129" s="314"/>
    </row>
    <row r="130" s="1" customFormat="1" ht="15" customHeight="1">
      <c r="B130" s="312"/>
      <c r="C130" s="294" t="s">
        <v>537</v>
      </c>
      <c r="D130" s="294"/>
      <c r="E130" s="294"/>
      <c r="F130" s="295" t="s">
        <v>530</v>
      </c>
      <c r="G130" s="294"/>
      <c r="H130" s="294" t="s">
        <v>538</v>
      </c>
      <c r="I130" s="294" t="s">
        <v>526</v>
      </c>
      <c r="J130" s="294">
        <v>15</v>
      </c>
      <c r="K130" s="314"/>
    </row>
    <row r="131" s="1" customFormat="1" ht="15" customHeight="1">
      <c r="B131" s="312"/>
      <c r="C131" s="294" t="s">
        <v>539</v>
      </c>
      <c r="D131" s="294"/>
      <c r="E131" s="294"/>
      <c r="F131" s="295" t="s">
        <v>530</v>
      </c>
      <c r="G131" s="294"/>
      <c r="H131" s="294" t="s">
        <v>540</v>
      </c>
      <c r="I131" s="294" t="s">
        <v>526</v>
      </c>
      <c r="J131" s="294">
        <v>20</v>
      </c>
      <c r="K131" s="314"/>
    </row>
    <row r="132" s="1" customFormat="1" ht="15" customHeight="1">
      <c r="B132" s="312"/>
      <c r="C132" s="294" t="s">
        <v>541</v>
      </c>
      <c r="D132" s="294"/>
      <c r="E132" s="294"/>
      <c r="F132" s="295" t="s">
        <v>530</v>
      </c>
      <c r="G132" s="294"/>
      <c r="H132" s="294" t="s">
        <v>542</v>
      </c>
      <c r="I132" s="294" t="s">
        <v>526</v>
      </c>
      <c r="J132" s="294">
        <v>20</v>
      </c>
      <c r="K132" s="314"/>
    </row>
    <row r="133" s="1" customFormat="1" ht="15" customHeight="1">
      <c r="B133" s="312"/>
      <c r="C133" s="270" t="s">
        <v>529</v>
      </c>
      <c r="D133" s="270"/>
      <c r="E133" s="270"/>
      <c r="F133" s="292" t="s">
        <v>530</v>
      </c>
      <c r="G133" s="270"/>
      <c r="H133" s="270" t="s">
        <v>564</v>
      </c>
      <c r="I133" s="270" t="s">
        <v>526</v>
      </c>
      <c r="J133" s="270">
        <v>50</v>
      </c>
      <c r="K133" s="314"/>
    </row>
    <row r="134" s="1" customFormat="1" ht="15" customHeight="1">
      <c r="B134" s="312"/>
      <c r="C134" s="270" t="s">
        <v>543</v>
      </c>
      <c r="D134" s="270"/>
      <c r="E134" s="270"/>
      <c r="F134" s="292" t="s">
        <v>530</v>
      </c>
      <c r="G134" s="270"/>
      <c r="H134" s="270" t="s">
        <v>564</v>
      </c>
      <c r="I134" s="270" t="s">
        <v>526</v>
      </c>
      <c r="J134" s="270">
        <v>50</v>
      </c>
      <c r="K134" s="314"/>
    </row>
    <row r="135" s="1" customFormat="1" ht="15" customHeight="1">
      <c r="B135" s="312"/>
      <c r="C135" s="270" t="s">
        <v>549</v>
      </c>
      <c r="D135" s="270"/>
      <c r="E135" s="270"/>
      <c r="F135" s="292" t="s">
        <v>530</v>
      </c>
      <c r="G135" s="270"/>
      <c r="H135" s="270" t="s">
        <v>564</v>
      </c>
      <c r="I135" s="270" t="s">
        <v>526</v>
      </c>
      <c r="J135" s="270">
        <v>50</v>
      </c>
      <c r="K135" s="314"/>
    </row>
    <row r="136" s="1" customFormat="1" ht="15" customHeight="1">
      <c r="B136" s="312"/>
      <c r="C136" s="270" t="s">
        <v>551</v>
      </c>
      <c r="D136" s="270"/>
      <c r="E136" s="270"/>
      <c r="F136" s="292" t="s">
        <v>530</v>
      </c>
      <c r="G136" s="270"/>
      <c r="H136" s="270" t="s">
        <v>564</v>
      </c>
      <c r="I136" s="270" t="s">
        <v>526</v>
      </c>
      <c r="J136" s="270">
        <v>50</v>
      </c>
      <c r="K136" s="314"/>
    </row>
    <row r="137" s="1" customFormat="1" ht="15" customHeight="1">
      <c r="B137" s="312"/>
      <c r="C137" s="270" t="s">
        <v>552</v>
      </c>
      <c r="D137" s="270"/>
      <c r="E137" s="270"/>
      <c r="F137" s="292" t="s">
        <v>530</v>
      </c>
      <c r="G137" s="270"/>
      <c r="H137" s="270" t="s">
        <v>577</v>
      </c>
      <c r="I137" s="270" t="s">
        <v>526</v>
      </c>
      <c r="J137" s="270">
        <v>255</v>
      </c>
      <c r="K137" s="314"/>
    </row>
    <row r="138" s="1" customFormat="1" ht="15" customHeight="1">
      <c r="B138" s="312"/>
      <c r="C138" s="270" t="s">
        <v>554</v>
      </c>
      <c r="D138" s="270"/>
      <c r="E138" s="270"/>
      <c r="F138" s="292" t="s">
        <v>524</v>
      </c>
      <c r="G138" s="270"/>
      <c r="H138" s="270" t="s">
        <v>578</v>
      </c>
      <c r="I138" s="270" t="s">
        <v>556</v>
      </c>
      <c r="J138" s="270"/>
      <c r="K138" s="314"/>
    </row>
    <row r="139" s="1" customFormat="1" ht="15" customHeight="1">
      <c r="B139" s="312"/>
      <c r="C139" s="270" t="s">
        <v>557</v>
      </c>
      <c r="D139" s="270"/>
      <c r="E139" s="270"/>
      <c r="F139" s="292" t="s">
        <v>524</v>
      </c>
      <c r="G139" s="270"/>
      <c r="H139" s="270" t="s">
        <v>579</v>
      </c>
      <c r="I139" s="270" t="s">
        <v>559</v>
      </c>
      <c r="J139" s="270"/>
      <c r="K139" s="314"/>
    </row>
    <row r="140" s="1" customFormat="1" ht="15" customHeight="1">
      <c r="B140" s="312"/>
      <c r="C140" s="270" t="s">
        <v>560</v>
      </c>
      <c r="D140" s="270"/>
      <c r="E140" s="270"/>
      <c r="F140" s="292" t="s">
        <v>524</v>
      </c>
      <c r="G140" s="270"/>
      <c r="H140" s="270" t="s">
        <v>560</v>
      </c>
      <c r="I140" s="270" t="s">
        <v>559</v>
      </c>
      <c r="J140" s="270"/>
      <c r="K140" s="314"/>
    </row>
    <row r="141" s="1" customFormat="1" ht="15" customHeight="1">
      <c r="B141" s="312"/>
      <c r="C141" s="270" t="s">
        <v>36</v>
      </c>
      <c r="D141" s="270"/>
      <c r="E141" s="270"/>
      <c r="F141" s="292" t="s">
        <v>524</v>
      </c>
      <c r="G141" s="270"/>
      <c r="H141" s="270" t="s">
        <v>580</v>
      </c>
      <c r="I141" s="270" t="s">
        <v>559</v>
      </c>
      <c r="J141" s="270"/>
      <c r="K141" s="314"/>
    </row>
    <row r="142" s="1" customFormat="1" ht="15" customHeight="1">
      <c r="B142" s="312"/>
      <c r="C142" s="270" t="s">
        <v>581</v>
      </c>
      <c r="D142" s="270"/>
      <c r="E142" s="270"/>
      <c r="F142" s="292" t="s">
        <v>524</v>
      </c>
      <c r="G142" s="270"/>
      <c r="H142" s="270" t="s">
        <v>582</v>
      </c>
      <c r="I142" s="270" t="s">
        <v>559</v>
      </c>
      <c r="J142" s="270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267"/>
      <c r="C144" s="267"/>
      <c r="D144" s="267"/>
      <c r="E144" s="267"/>
      <c r="F144" s="304"/>
      <c r="G144" s="267"/>
      <c r="H144" s="267"/>
      <c r="I144" s="267"/>
      <c r="J144" s="267"/>
      <c r="K144" s="267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583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518</v>
      </c>
      <c r="D148" s="285"/>
      <c r="E148" s="285"/>
      <c r="F148" s="285" t="s">
        <v>519</v>
      </c>
      <c r="G148" s="286"/>
      <c r="H148" s="285" t="s">
        <v>52</v>
      </c>
      <c r="I148" s="285" t="s">
        <v>55</v>
      </c>
      <c r="J148" s="285" t="s">
        <v>520</v>
      </c>
      <c r="K148" s="284"/>
    </row>
    <row r="149" s="1" customFormat="1" ht="17.25" customHeight="1">
      <c r="B149" s="282"/>
      <c r="C149" s="287" t="s">
        <v>521</v>
      </c>
      <c r="D149" s="287"/>
      <c r="E149" s="287"/>
      <c r="F149" s="288" t="s">
        <v>522</v>
      </c>
      <c r="G149" s="289"/>
      <c r="H149" s="287"/>
      <c r="I149" s="287"/>
      <c r="J149" s="287" t="s">
        <v>523</v>
      </c>
      <c r="K149" s="284"/>
    </row>
    <row r="150" s="1" customFormat="1" ht="5.25" customHeight="1">
      <c r="B150" s="293"/>
      <c r="C150" s="290"/>
      <c r="D150" s="290"/>
      <c r="E150" s="290"/>
      <c r="F150" s="290"/>
      <c r="G150" s="291"/>
      <c r="H150" s="290"/>
      <c r="I150" s="290"/>
      <c r="J150" s="290"/>
      <c r="K150" s="314"/>
    </row>
    <row r="151" s="1" customFormat="1" ht="15" customHeight="1">
      <c r="B151" s="293"/>
      <c r="C151" s="318" t="s">
        <v>527</v>
      </c>
      <c r="D151" s="270"/>
      <c r="E151" s="270"/>
      <c r="F151" s="319" t="s">
        <v>524</v>
      </c>
      <c r="G151" s="270"/>
      <c r="H151" s="318" t="s">
        <v>564</v>
      </c>
      <c r="I151" s="318" t="s">
        <v>526</v>
      </c>
      <c r="J151" s="318">
        <v>120</v>
      </c>
      <c r="K151" s="314"/>
    </row>
    <row r="152" s="1" customFormat="1" ht="15" customHeight="1">
      <c r="B152" s="293"/>
      <c r="C152" s="318" t="s">
        <v>573</v>
      </c>
      <c r="D152" s="270"/>
      <c r="E152" s="270"/>
      <c r="F152" s="319" t="s">
        <v>524</v>
      </c>
      <c r="G152" s="270"/>
      <c r="H152" s="318" t="s">
        <v>584</v>
      </c>
      <c r="I152" s="318" t="s">
        <v>526</v>
      </c>
      <c r="J152" s="318" t="s">
        <v>575</v>
      </c>
      <c r="K152" s="314"/>
    </row>
    <row r="153" s="1" customFormat="1" ht="15" customHeight="1">
      <c r="B153" s="293"/>
      <c r="C153" s="318" t="s">
        <v>472</v>
      </c>
      <c r="D153" s="270"/>
      <c r="E153" s="270"/>
      <c r="F153" s="319" t="s">
        <v>524</v>
      </c>
      <c r="G153" s="270"/>
      <c r="H153" s="318" t="s">
        <v>585</v>
      </c>
      <c r="I153" s="318" t="s">
        <v>526</v>
      </c>
      <c r="J153" s="318" t="s">
        <v>575</v>
      </c>
      <c r="K153" s="314"/>
    </row>
    <row r="154" s="1" customFormat="1" ht="15" customHeight="1">
      <c r="B154" s="293"/>
      <c r="C154" s="318" t="s">
        <v>529</v>
      </c>
      <c r="D154" s="270"/>
      <c r="E154" s="270"/>
      <c r="F154" s="319" t="s">
        <v>530</v>
      </c>
      <c r="G154" s="270"/>
      <c r="H154" s="318" t="s">
        <v>564</v>
      </c>
      <c r="I154" s="318" t="s">
        <v>526</v>
      </c>
      <c r="J154" s="318">
        <v>50</v>
      </c>
      <c r="K154" s="314"/>
    </row>
    <row r="155" s="1" customFormat="1" ht="15" customHeight="1">
      <c r="B155" s="293"/>
      <c r="C155" s="318" t="s">
        <v>532</v>
      </c>
      <c r="D155" s="270"/>
      <c r="E155" s="270"/>
      <c r="F155" s="319" t="s">
        <v>524</v>
      </c>
      <c r="G155" s="270"/>
      <c r="H155" s="318" t="s">
        <v>564</v>
      </c>
      <c r="I155" s="318" t="s">
        <v>534</v>
      </c>
      <c r="J155" s="318"/>
      <c r="K155" s="314"/>
    </row>
    <row r="156" s="1" customFormat="1" ht="15" customHeight="1">
      <c r="B156" s="293"/>
      <c r="C156" s="318" t="s">
        <v>543</v>
      </c>
      <c r="D156" s="270"/>
      <c r="E156" s="270"/>
      <c r="F156" s="319" t="s">
        <v>530</v>
      </c>
      <c r="G156" s="270"/>
      <c r="H156" s="318" t="s">
        <v>564</v>
      </c>
      <c r="I156" s="318" t="s">
        <v>526</v>
      </c>
      <c r="J156" s="318">
        <v>50</v>
      </c>
      <c r="K156" s="314"/>
    </row>
    <row r="157" s="1" customFormat="1" ht="15" customHeight="1">
      <c r="B157" s="293"/>
      <c r="C157" s="318" t="s">
        <v>551</v>
      </c>
      <c r="D157" s="270"/>
      <c r="E157" s="270"/>
      <c r="F157" s="319" t="s">
        <v>530</v>
      </c>
      <c r="G157" s="270"/>
      <c r="H157" s="318" t="s">
        <v>564</v>
      </c>
      <c r="I157" s="318" t="s">
        <v>526</v>
      </c>
      <c r="J157" s="318">
        <v>50</v>
      </c>
      <c r="K157" s="314"/>
    </row>
    <row r="158" s="1" customFormat="1" ht="15" customHeight="1">
      <c r="B158" s="293"/>
      <c r="C158" s="318" t="s">
        <v>549</v>
      </c>
      <c r="D158" s="270"/>
      <c r="E158" s="270"/>
      <c r="F158" s="319" t="s">
        <v>530</v>
      </c>
      <c r="G158" s="270"/>
      <c r="H158" s="318" t="s">
        <v>564</v>
      </c>
      <c r="I158" s="318" t="s">
        <v>526</v>
      </c>
      <c r="J158" s="318">
        <v>50</v>
      </c>
      <c r="K158" s="314"/>
    </row>
    <row r="159" s="1" customFormat="1" ht="15" customHeight="1">
      <c r="B159" s="293"/>
      <c r="C159" s="318" t="s">
        <v>86</v>
      </c>
      <c r="D159" s="270"/>
      <c r="E159" s="270"/>
      <c r="F159" s="319" t="s">
        <v>524</v>
      </c>
      <c r="G159" s="270"/>
      <c r="H159" s="318" t="s">
        <v>586</v>
      </c>
      <c r="I159" s="318" t="s">
        <v>526</v>
      </c>
      <c r="J159" s="318" t="s">
        <v>587</v>
      </c>
      <c r="K159" s="314"/>
    </row>
    <row r="160" s="1" customFormat="1" ht="15" customHeight="1">
      <c r="B160" s="293"/>
      <c r="C160" s="318" t="s">
        <v>588</v>
      </c>
      <c r="D160" s="270"/>
      <c r="E160" s="270"/>
      <c r="F160" s="319" t="s">
        <v>524</v>
      </c>
      <c r="G160" s="270"/>
      <c r="H160" s="318" t="s">
        <v>589</v>
      </c>
      <c r="I160" s="318" t="s">
        <v>559</v>
      </c>
      <c r="J160" s="318"/>
      <c r="K160" s="314"/>
    </row>
    <row r="161" s="1" customFormat="1" ht="15" customHeight="1">
      <c r="B161" s="320"/>
      <c r="C161" s="302"/>
      <c r="D161" s="302"/>
      <c r="E161" s="302"/>
      <c r="F161" s="302"/>
      <c r="G161" s="302"/>
      <c r="H161" s="302"/>
      <c r="I161" s="302"/>
      <c r="J161" s="302"/>
      <c r="K161" s="321"/>
    </row>
    <row r="162" s="1" customFormat="1" ht="18.75" customHeight="1">
      <c r="B162" s="267"/>
      <c r="C162" s="270"/>
      <c r="D162" s="270"/>
      <c r="E162" s="270"/>
      <c r="F162" s="292"/>
      <c r="G162" s="270"/>
      <c r="H162" s="270"/>
      <c r="I162" s="270"/>
      <c r="J162" s="270"/>
      <c r="K162" s="267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590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518</v>
      </c>
      <c r="D166" s="285"/>
      <c r="E166" s="285"/>
      <c r="F166" s="285" t="s">
        <v>519</v>
      </c>
      <c r="G166" s="322"/>
      <c r="H166" s="323" t="s">
        <v>52</v>
      </c>
      <c r="I166" s="323" t="s">
        <v>55</v>
      </c>
      <c r="J166" s="285" t="s">
        <v>520</v>
      </c>
      <c r="K166" s="262"/>
    </row>
    <row r="167" s="1" customFormat="1" ht="17.25" customHeight="1">
      <c r="B167" s="263"/>
      <c r="C167" s="287" t="s">
        <v>521</v>
      </c>
      <c r="D167" s="287"/>
      <c r="E167" s="287"/>
      <c r="F167" s="288" t="s">
        <v>522</v>
      </c>
      <c r="G167" s="324"/>
      <c r="H167" s="325"/>
      <c r="I167" s="325"/>
      <c r="J167" s="287" t="s">
        <v>523</v>
      </c>
      <c r="K167" s="265"/>
    </row>
    <row r="168" s="1" customFormat="1" ht="5.25" customHeight="1">
      <c r="B168" s="293"/>
      <c r="C168" s="290"/>
      <c r="D168" s="290"/>
      <c r="E168" s="290"/>
      <c r="F168" s="290"/>
      <c r="G168" s="291"/>
      <c r="H168" s="290"/>
      <c r="I168" s="290"/>
      <c r="J168" s="290"/>
      <c r="K168" s="314"/>
    </row>
    <row r="169" s="1" customFormat="1" ht="15" customHeight="1">
      <c r="B169" s="293"/>
      <c r="C169" s="270" t="s">
        <v>527</v>
      </c>
      <c r="D169" s="270"/>
      <c r="E169" s="270"/>
      <c r="F169" s="292" t="s">
        <v>524</v>
      </c>
      <c r="G169" s="270"/>
      <c r="H169" s="270" t="s">
        <v>564</v>
      </c>
      <c r="I169" s="270" t="s">
        <v>526</v>
      </c>
      <c r="J169" s="270">
        <v>120</v>
      </c>
      <c r="K169" s="314"/>
    </row>
    <row r="170" s="1" customFormat="1" ht="15" customHeight="1">
      <c r="B170" s="293"/>
      <c r="C170" s="270" t="s">
        <v>573</v>
      </c>
      <c r="D170" s="270"/>
      <c r="E170" s="270"/>
      <c r="F170" s="292" t="s">
        <v>524</v>
      </c>
      <c r="G170" s="270"/>
      <c r="H170" s="270" t="s">
        <v>574</v>
      </c>
      <c r="I170" s="270" t="s">
        <v>526</v>
      </c>
      <c r="J170" s="270" t="s">
        <v>575</v>
      </c>
      <c r="K170" s="314"/>
    </row>
    <row r="171" s="1" customFormat="1" ht="15" customHeight="1">
      <c r="B171" s="293"/>
      <c r="C171" s="270" t="s">
        <v>472</v>
      </c>
      <c r="D171" s="270"/>
      <c r="E171" s="270"/>
      <c r="F171" s="292" t="s">
        <v>524</v>
      </c>
      <c r="G171" s="270"/>
      <c r="H171" s="270" t="s">
        <v>591</v>
      </c>
      <c r="I171" s="270" t="s">
        <v>526</v>
      </c>
      <c r="J171" s="270" t="s">
        <v>575</v>
      </c>
      <c r="K171" s="314"/>
    </row>
    <row r="172" s="1" customFormat="1" ht="15" customHeight="1">
      <c r="B172" s="293"/>
      <c r="C172" s="270" t="s">
        <v>529</v>
      </c>
      <c r="D172" s="270"/>
      <c r="E172" s="270"/>
      <c r="F172" s="292" t="s">
        <v>530</v>
      </c>
      <c r="G172" s="270"/>
      <c r="H172" s="270" t="s">
        <v>591</v>
      </c>
      <c r="I172" s="270" t="s">
        <v>526</v>
      </c>
      <c r="J172" s="270">
        <v>50</v>
      </c>
      <c r="K172" s="314"/>
    </row>
    <row r="173" s="1" customFormat="1" ht="15" customHeight="1">
      <c r="B173" s="293"/>
      <c r="C173" s="270" t="s">
        <v>532</v>
      </c>
      <c r="D173" s="270"/>
      <c r="E173" s="270"/>
      <c r="F173" s="292" t="s">
        <v>524</v>
      </c>
      <c r="G173" s="270"/>
      <c r="H173" s="270" t="s">
        <v>591</v>
      </c>
      <c r="I173" s="270" t="s">
        <v>534</v>
      </c>
      <c r="J173" s="270"/>
      <c r="K173" s="314"/>
    </row>
    <row r="174" s="1" customFormat="1" ht="15" customHeight="1">
      <c r="B174" s="293"/>
      <c r="C174" s="270" t="s">
        <v>543</v>
      </c>
      <c r="D174" s="270"/>
      <c r="E174" s="270"/>
      <c r="F174" s="292" t="s">
        <v>530</v>
      </c>
      <c r="G174" s="270"/>
      <c r="H174" s="270" t="s">
        <v>591</v>
      </c>
      <c r="I174" s="270" t="s">
        <v>526</v>
      </c>
      <c r="J174" s="270">
        <v>50</v>
      </c>
      <c r="K174" s="314"/>
    </row>
    <row r="175" s="1" customFormat="1" ht="15" customHeight="1">
      <c r="B175" s="293"/>
      <c r="C175" s="270" t="s">
        <v>551</v>
      </c>
      <c r="D175" s="270"/>
      <c r="E175" s="270"/>
      <c r="F175" s="292" t="s">
        <v>530</v>
      </c>
      <c r="G175" s="270"/>
      <c r="H175" s="270" t="s">
        <v>591</v>
      </c>
      <c r="I175" s="270" t="s">
        <v>526</v>
      </c>
      <c r="J175" s="270">
        <v>50</v>
      </c>
      <c r="K175" s="314"/>
    </row>
    <row r="176" s="1" customFormat="1" ht="15" customHeight="1">
      <c r="B176" s="293"/>
      <c r="C176" s="270" t="s">
        <v>549</v>
      </c>
      <c r="D176" s="270"/>
      <c r="E176" s="270"/>
      <c r="F176" s="292" t="s">
        <v>530</v>
      </c>
      <c r="G176" s="270"/>
      <c r="H176" s="270" t="s">
        <v>591</v>
      </c>
      <c r="I176" s="270" t="s">
        <v>526</v>
      </c>
      <c r="J176" s="270">
        <v>50</v>
      </c>
      <c r="K176" s="314"/>
    </row>
    <row r="177" s="1" customFormat="1" ht="15" customHeight="1">
      <c r="B177" s="293"/>
      <c r="C177" s="270" t="s">
        <v>99</v>
      </c>
      <c r="D177" s="270"/>
      <c r="E177" s="270"/>
      <c r="F177" s="292" t="s">
        <v>524</v>
      </c>
      <c r="G177" s="270"/>
      <c r="H177" s="270" t="s">
        <v>592</v>
      </c>
      <c r="I177" s="270" t="s">
        <v>593</v>
      </c>
      <c r="J177" s="270"/>
      <c r="K177" s="314"/>
    </row>
    <row r="178" s="1" customFormat="1" ht="15" customHeight="1">
      <c r="B178" s="293"/>
      <c r="C178" s="270" t="s">
        <v>55</v>
      </c>
      <c r="D178" s="270"/>
      <c r="E178" s="270"/>
      <c r="F178" s="292" t="s">
        <v>524</v>
      </c>
      <c r="G178" s="270"/>
      <c r="H178" s="270" t="s">
        <v>594</v>
      </c>
      <c r="I178" s="270" t="s">
        <v>595</v>
      </c>
      <c r="J178" s="270">
        <v>1</v>
      </c>
      <c r="K178" s="314"/>
    </row>
    <row r="179" s="1" customFormat="1" ht="15" customHeight="1">
      <c r="B179" s="293"/>
      <c r="C179" s="270" t="s">
        <v>51</v>
      </c>
      <c r="D179" s="270"/>
      <c r="E179" s="270"/>
      <c r="F179" s="292" t="s">
        <v>524</v>
      </c>
      <c r="G179" s="270"/>
      <c r="H179" s="270" t="s">
        <v>596</v>
      </c>
      <c r="I179" s="270" t="s">
        <v>526</v>
      </c>
      <c r="J179" s="270">
        <v>20</v>
      </c>
      <c r="K179" s="314"/>
    </row>
    <row r="180" s="1" customFormat="1" ht="15" customHeight="1">
      <c r="B180" s="293"/>
      <c r="C180" s="270" t="s">
        <v>52</v>
      </c>
      <c r="D180" s="270"/>
      <c r="E180" s="270"/>
      <c r="F180" s="292" t="s">
        <v>524</v>
      </c>
      <c r="G180" s="270"/>
      <c r="H180" s="270" t="s">
        <v>597</v>
      </c>
      <c r="I180" s="270" t="s">
        <v>526</v>
      </c>
      <c r="J180" s="270">
        <v>255</v>
      </c>
      <c r="K180" s="314"/>
    </row>
    <row r="181" s="1" customFormat="1" ht="15" customHeight="1">
      <c r="B181" s="293"/>
      <c r="C181" s="270" t="s">
        <v>100</v>
      </c>
      <c r="D181" s="270"/>
      <c r="E181" s="270"/>
      <c r="F181" s="292" t="s">
        <v>524</v>
      </c>
      <c r="G181" s="270"/>
      <c r="H181" s="270" t="s">
        <v>488</v>
      </c>
      <c r="I181" s="270" t="s">
        <v>526</v>
      </c>
      <c r="J181" s="270">
        <v>10</v>
      </c>
      <c r="K181" s="314"/>
    </row>
    <row r="182" s="1" customFormat="1" ht="15" customHeight="1">
      <c r="B182" s="293"/>
      <c r="C182" s="270" t="s">
        <v>101</v>
      </c>
      <c r="D182" s="270"/>
      <c r="E182" s="270"/>
      <c r="F182" s="292" t="s">
        <v>524</v>
      </c>
      <c r="G182" s="270"/>
      <c r="H182" s="270" t="s">
        <v>598</v>
      </c>
      <c r="I182" s="270" t="s">
        <v>559</v>
      </c>
      <c r="J182" s="270"/>
      <c r="K182" s="314"/>
    </row>
    <row r="183" s="1" customFormat="1" ht="15" customHeight="1">
      <c r="B183" s="293"/>
      <c r="C183" s="270" t="s">
        <v>599</v>
      </c>
      <c r="D183" s="270"/>
      <c r="E183" s="270"/>
      <c r="F183" s="292" t="s">
        <v>524</v>
      </c>
      <c r="G183" s="270"/>
      <c r="H183" s="270" t="s">
        <v>600</v>
      </c>
      <c r="I183" s="270" t="s">
        <v>559</v>
      </c>
      <c r="J183" s="270"/>
      <c r="K183" s="314"/>
    </row>
    <row r="184" s="1" customFormat="1" ht="15" customHeight="1">
      <c r="B184" s="293"/>
      <c r="C184" s="270" t="s">
        <v>588</v>
      </c>
      <c r="D184" s="270"/>
      <c r="E184" s="270"/>
      <c r="F184" s="292" t="s">
        <v>524</v>
      </c>
      <c r="G184" s="270"/>
      <c r="H184" s="270" t="s">
        <v>601</v>
      </c>
      <c r="I184" s="270" t="s">
        <v>559</v>
      </c>
      <c r="J184" s="270"/>
      <c r="K184" s="314"/>
    </row>
    <row r="185" s="1" customFormat="1" ht="15" customHeight="1">
      <c r="B185" s="293"/>
      <c r="C185" s="270" t="s">
        <v>103</v>
      </c>
      <c r="D185" s="270"/>
      <c r="E185" s="270"/>
      <c r="F185" s="292" t="s">
        <v>530</v>
      </c>
      <c r="G185" s="270"/>
      <c r="H185" s="270" t="s">
        <v>602</v>
      </c>
      <c r="I185" s="270" t="s">
        <v>526</v>
      </c>
      <c r="J185" s="270">
        <v>50</v>
      </c>
      <c r="K185" s="314"/>
    </row>
    <row r="186" s="1" customFormat="1" ht="15" customHeight="1">
      <c r="B186" s="293"/>
      <c r="C186" s="270" t="s">
        <v>603</v>
      </c>
      <c r="D186" s="270"/>
      <c r="E186" s="270"/>
      <c r="F186" s="292" t="s">
        <v>530</v>
      </c>
      <c r="G186" s="270"/>
      <c r="H186" s="270" t="s">
        <v>604</v>
      </c>
      <c r="I186" s="270" t="s">
        <v>605</v>
      </c>
      <c r="J186" s="270"/>
      <c r="K186" s="314"/>
    </row>
    <row r="187" s="1" customFormat="1" ht="15" customHeight="1">
      <c r="B187" s="293"/>
      <c r="C187" s="270" t="s">
        <v>606</v>
      </c>
      <c r="D187" s="270"/>
      <c r="E187" s="270"/>
      <c r="F187" s="292" t="s">
        <v>530</v>
      </c>
      <c r="G187" s="270"/>
      <c r="H187" s="270" t="s">
        <v>607</v>
      </c>
      <c r="I187" s="270" t="s">
        <v>605</v>
      </c>
      <c r="J187" s="270"/>
      <c r="K187" s="314"/>
    </row>
    <row r="188" s="1" customFormat="1" ht="15" customHeight="1">
      <c r="B188" s="293"/>
      <c r="C188" s="270" t="s">
        <v>608</v>
      </c>
      <c r="D188" s="270"/>
      <c r="E188" s="270"/>
      <c r="F188" s="292" t="s">
        <v>530</v>
      </c>
      <c r="G188" s="270"/>
      <c r="H188" s="270" t="s">
        <v>609</v>
      </c>
      <c r="I188" s="270" t="s">
        <v>605</v>
      </c>
      <c r="J188" s="270"/>
      <c r="K188" s="314"/>
    </row>
    <row r="189" s="1" customFormat="1" ht="15" customHeight="1">
      <c r="B189" s="293"/>
      <c r="C189" s="326" t="s">
        <v>610</v>
      </c>
      <c r="D189" s="270"/>
      <c r="E189" s="270"/>
      <c r="F189" s="292" t="s">
        <v>530</v>
      </c>
      <c r="G189" s="270"/>
      <c r="H189" s="270" t="s">
        <v>611</v>
      </c>
      <c r="I189" s="270" t="s">
        <v>612</v>
      </c>
      <c r="J189" s="327" t="s">
        <v>613</v>
      </c>
      <c r="K189" s="314"/>
    </row>
    <row r="190" s="1" customFormat="1" ht="15" customHeight="1">
      <c r="B190" s="293"/>
      <c r="C190" s="277" t="s">
        <v>40</v>
      </c>
      <c r="D190" s="270"/>
      <c r="E190" s="270"/>
      <c r="F190" s="292" t="s">
        <v>524</v>
      </c>
      <c r="G190" s="270"/>
      <c r="H190" s="267" t="s">
        <v>614</v>
      </c>
      <c r="I190" s="270" t="s">
        <v>615</v>
      </c>
      <c r="J190" s="270"/>
      <c r="K190" s="314"/>
    </row>
    <row r="191" s="1" customFormat="1" ht="15" customHeight="1">
      <c r="B191" s="293"/>
      <c r="C191" s="277" t="s">
        <v>616</v>
      </c>
      <c r="D191" s="270"/>
      <c r="E191" s="270"/>
      <c r="F191" s="292" t="s">
        <v>524</v>
      </c>
      <c r="G191" s="270"/>
      <c r="H191" s="270" t="s">
        <v>617</v>
      </c>
      <c r="I191" s="270" t="s">
        <v>559</v>
      </c>
      <c r="J191" s="270"/>
      <c r="K191" s="314"/>
    </row>
    <row r="192" s="1" customFormat="1" ht="15" customHeight="1">
      <c r="B192" s="293"/>
      <c r="C192" s="277" t="s">
        <v>618</v>
      </c>
      <c r="D192" s="270"/>
      <c r="E192" s="270"/>
      <c r="F192" s="292" t="s">
        <v>524</v>
      </c>
      <c r="G192" s="270"/>
      <c r="H192" s="270" t="s">
        <v>619</v>
      </c>
      <c r="I192" s="270" t="s">
        <v>559</v>
      </c>
      <c r="J192" s="270"/>
      <c r="K192" s="314"/>
    </row>
    <row r="193" s="1" customFormat="1" ht="15" customHeight="1">
      <c r="B193" s="293"/>
      <c r="C193" s="277" t="s">
        <v>620</v>
      </c>
      <c r="D193" s="270"/>
      <c r="E193" s="270"/>
      <c r="F193" s="292" t="s">
        <v>530</v>
      </c>
      <c r="G193" s="270"/>
      <c r="H193" s="270" t="s">
        <v>621</v>
      </c>
      <c r="I193" s="270" t="s">
        <v>559</v>
      </c>
      <c r="J193" s="270"/>
      <c r="K193" s="314"/>
    </row>
    <row r="194" s="1" customFormat="1" ht="15" customHeight="1">
      <c r="B194" s="320"/>
      <c r="C194" s="328"/>
      <c r="D194" s="302"/>
      <c r="E194" s="302"/>
      <c r="F194" s="302"/>
      <c r="G194" s="302"/>
      <c r="H194" s="302"/>
      <c r="I194" s="302"/>
      <c r="J194" s="302"/>
      <c r="K194" s="321"/>
    </row>
    <row r="195" s="1" customFormat="1" ht="18.75" customHeight="1">
      <c r="B195" s="267"/>
      <c r="C195" s="270"/>
      <c r="D195" s="270"/>
      <c r="E195" s="270"/>
      <c r="F195" s="292"/>
      <c r="G195" s="270"/>
      <c r="H195" s="270"/>
      <c r="I195" s="270"/>
      <c r="J195" s="270"/>
      <c r="K195" s="267"/>
    </row>
    <row r="196" s="1" customFormat="1" ht="18.75" customHeight="1">
      <c r="B196" s="267"/>
      <c r="C196" s="270"/>
      <c r="D196" s="270"/>
      <c r="E196" s="270"/>
      <c r="F196" s="292"/>
      <c r="G196" s="270"/>
      <c r="H196" s="270"/>
      <c r="I196" s="270"/>
      <c r="J196" s="270"/>
      <c r="K196" s="267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622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29" t="s">
        <v>623</v>
      </c>
      <c r="D200" s="329"/>
      <c r="E200" s="329"/>
      <c r="F200" s="329" t="s">
        <v>624</v>
      </c>
      <c r="G200" s="330"/>
      <c r="H200" s="329" t="s">
        <v>625</v>
      </c>
      <c r="I200" s="329"/>
      <c r="J200" s="329"/>
      <c r="K200" s="262"/>
    </row>
    <row r="201" s="1" customFormat="1" ht="5.25" customHeight="1">
      <c r="B201" s="293"/>
      <c r="C201" s="290"/>
      <c r="D201" s="290"/>
      <c r="E201" s="290"/>
      <c r="F201" s="290"/>
      <c r="G201" s="270"/>
      <c r="H201" s="290"/>
      <c r="I201" s="290"/>
      <c r="J201" s="290"/>
      <c r="K201" s="314"/>
    </row>
    <row r="202" s="1" customFormat="1" ht="15" customHeight="1">
      <c r="B202" s="293"/>
      <c r="C202" s="270" t="s">
        <v>615</v>
      </c>
      <c r="D202" s="270"/>
      <c r="E202" s="270"/>
      <c r="F202" s="292" t="s">
        <v>41</v>
      </c>
      <c r="G202" s="270"/>
      <c r="H202" s="270" t="s">
        <v>626</v>
      </c>
      <c r="I202" s="270"/>
      <c r="J202" s="270"/>
      <c r="K202" s="314"/>
    </row>
    <row r="203" s="1" customFormat="1" ht="15" customHeight="1">
      <c r="B203" s="293"/>
      <c r="C203" s="299"/>
      <c r="D203" s="270"/>
      <c r="E203" s="270"/>
      <c r="F203" s="292" t="s">
        <v>42</v>
      </c>
      <c r="G203" s="270"/>
      <c r="H203" s="270" t="s">
        <v>627</v>
      </c>
      <c r="I203" s="270"/>
      <c r="J203" s="270"/>
      <c r="K203" s="314"/>
    </row>
    <row r="204" s="1" customFormat="1" ht="15" customHeight="1">
      <c r="B204" s="293"/>
      <c r="C204" s="299"/>
      <c r="D204" s="270"/>
      <c r="E204" s="270"/>
      <c r="F204" s="292" t="s">
        <v>45</v>
      </c>
      <c r="G204" s="270"/>
      <c r="H204" s="270" t="s">
        <v>628</v>
      </c>
      <c r="I204" s="270"/>
      <c r="J204" s="270"/>
      <c r="K204" s="314"/>
    </row>
    <row r="205" s="1" customFormat="1" ht="15" customHeight="1">
      <c r="B205" s="293"/>
      <c r="C205" s="270"/>
      <c r="D205" s="270"/>
      <c r="E205" s="270"/>
      <c r="F205" s="292" t="s">
        <v>43</v>
      </c>
      <c r="G205" s="270"/>
      <c r="H205" s="270" t="s">
        <v>629</v>
      </c>
      <c r="I205" s="270"/>
      <c r="J205" s="270"/>
      <c r="K205" s="314"/>
    </row>
    <row r="206" s="1" customFormat="1" ht="15" customHeight="1">
      <c r="B206" s="293"/>
      <c r="C206" s="270"/>
      <c r="D206" s="270"/>
      <c r="E206" s="270"/>
      <c r="F206" s="292" t="s">
        <v>44</v>
      </c>
      <c r="G206" s="270"/>
      <c r="H206" s="270" t="s">
        <v>630</v>
      </c>
      <c r="I206" s="270"/>
      <c r="J206" s="270"/>
      <c r="K206" s="314"/>
    </row>
    <row r="207" s="1" customFormat="1" ht="15" customHeight="1">
      <c r="B207" s="293"/>
      <c r="C207" s="270"/>
      <c r="D207" s="270"/>
      <c r="E207" s="270"/>
      <c r="F207" s="292"/>
      <c r="G207" s="270"/>
      <c r="H207" s="270"/>
      <c r="I207" s="270"/>
      <c r="J207" s="270"/>
      <c r="K207" s="314"/>
    </row>
    <row r="208" s="1" customFormat="1" ht="15" customHeight="1">
      <c r="B208" s="293"/>
      <c r="C208" s="270" t="s">
        <v>571</v>
      </c>
      <c r="D208" s="270"/>
      <c r="E208" s="270"/>
      <c r="F208" s="292" t="s">
        <v>76</v>
      </c>
      <c r="G208" s="270"/>
      <c r="H208" s="270" t="s">
        <v>631</v>
      </c>
      <c r="I208" s="270"/>
      <c r="J208" s="270"/>
      <c r="K208" s="314"/>
    </row>
    <row r="209" s="1" customFormat="1" ht="15" customHeight="1">
      <c r="B209" s="293"/>
      <c r="C209" s="299"/>
      <c r="D209" s="270"/>
      <c r="E209" s="270"/>
      <c r="F209" s="292" t="s">
        <v>466</v>
      </c>
      <c r="G209" s="270"/>
      <c r="H209" s="270" t="s">
        <v>467</v>
      </c>
      <c r="I209" s="270"/>
      <c r="J209" s="270"/>
      <c r="K209" s="314"/>
    </row>
    <row r="210" s="1" customFormat="1" ht="15" customHeight="1">
      <c r="B210" s="293"/>
      <c r="C210" s="270"/>
      <c r="D210" s="270"/>
      <c r="E210" s="270"/>
      <c r="F210" s="292" t="s">
        <v>464</v>
      </c>
      <c r="G210" s="270"/>
      <c r="H210" s="270" t="s">
        <v>632</v>
      </c>
      <c r="I210" s="270"/>
      <c r="J210" s="270"/>
      <c r="K210" s="314"/>
    </row>
    <row r="211" s="1" customFormat="1" ht="15" customHeight="1">
      <c r="B211" s="331"/>
      <c r="C211" s="299"/>
      <c r="D211" s="299"/>
      <c r="E211" s="299"/>
      <c r="F211" s="292" t="s">
        <v>468</v>
      </c>
      <c r="G211" s="277"/>
      <c r="H211" s="318" t="s">
        <v>469</v>
      </c>
      <c r="I211" s="318"/>
      <c r="J211" s="318"/>
      <c r="K211" s="332"/>
    </row>
    <row r="212" s="1" customFormat="1" ht="15" customHeight="1">
      <c r="B212" s="331"/>
      <c r="C212" s="299"/>
      <c r="D212" s="299"/>
      <c r="E212" s="299"/>
      <c r="F212" s="292" t="s">
        <v>470</v>
      </c>
      <c r="G212" s="277"/>
      <c r="H212" s="318" t="s">
        <v>633</v>
      </c>
      <c r="I212" s="318"/>
      <c r="J212" s="318"/>
      <c r="K212" s="332"/>
    </row>
    <row r="213" s="1" customFormat="1" ht="15" customHeight="1">
      <c r="B213" s="331"/>
      <c r="C213" s="299"/>
      <c r="D213" s="299"/>
      <c r="E213" s="299"/>
      <c r="F213" s="333"/>
      <c r="G213" s="277"/>
      <c r="H213" s="334"/>
      <c r="I213" s="334"/>
      <c r="J213" s="334"/>
      <c r="K213" s="332"/>
    </row>
    <row r="214" s="1" customFormat="1" ht="15" customHeight="1">
      <c r="B214" s="331"/>
      <c r="C214" s="270" t="s">
        <v>595</v>
      </c>
      <c r="D214" s="299"/>
      <c r="E214" s="299"/>
      <c r="F214" s="292">
        <v>1</v>
      </c>
      <c r="G214" s="277"/>
      <c r="H214" s="318" t="s">
        <v>634</v>
      </c>
      <c r="I214" s="318"/>
      <c r="J214" s="318"/>
      <c r="K214" s="332"/>
    </row>
    <row r="215" s="1" customFormat="1" ht="15" customHeight="1">
      <c r="B215" s="331"/>
      <c r="C215" s="299"/>
      <c r="D215" s="299"/>
      <c r="E215" s="299"/>
      <c r="F215" s="292">
        <v>2</v>
      </c>
      <c r="G215" s="277"/>
      <c r="H215" s="318" t="s">
        <v>635</v>
      </c>
      <c r="I215" s="318"/>
      <c r="J215" s="318"/>
      <c r="K215" s="332"/>
    </row>
    <row r="216" s="1" customFormat="1" ht="15" customHeight="1">
      <c r="B216" s="331"/>
      <c r="C216" s="299"/>
      <c r="D216" s="299"/>
      <c r="E216" s="299"/>
      <c r="F216" s="292">
        <v>3</v>
      </c>
      <c r="G216" s="277"/>
      <c r="H216" s="318" t="s">
        <v>636</v>
      </c>
      <c r="I216" s="318"/>
      <c r="J216" s="318"/>
      <c r="K216" s="332"/>
    </row>
    <row r="217" s="1" customFormat="1" ht="15" customHeight="1">
      <c r="B217" s="331"/>
      <c r="C217" s="299"/>
      <c r="D217" s="299"/>
      <c r="E217" s="299"/>
      <c r="F217" s="292">
        <v>4</v>
      </c>
      <c r="G217" s="277"/>
      <c r="H217" s="318" t="s">
        <v>637</v>
      </c>
      <c r="I217" s="318"/>
      <c r="J217" s="318"/>
      <c r="K217" s="332"/>
    </row>
    <row r="218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IVAN-I7\Ivan</dc:creator>
  <cp:lastModifiedBy>IVAN-I7\Ivan</cp:lastModifiedBy>
  <dcterms:created xsi:type="dcterms:W3CDTF">2020-04-09T08:09:14Z</dcterms:created>
  <dcterms:modified xsi:type="dcterms:W3CDTF">2020-04-09T08:09:17Z</dcterms:modified>
</cp:coreProperties>
</file>