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bynek_new\Documents\PK\PROJEKTY 2020\57-13-20_Hriste Chomutov\2020-04-02_ROZPOČET\2020-04-03_OFI\"/>
    </mc:Choice>
  </mc:AlternateContent>
  <xr:revisionPtr revIDLastSave="0" documentId="13_ncr:1_{6CE29103-183A-4BD6-9AF8-962101AF679C}" xr6:coauthVersionLast="45" xr6:coauthVersionMax="45" xr10:uidLastSave="{00000000-0000-0000-0000-000000000000}"/>
  <bookViews>
    <workbookView xWindow="4965" yWindow="720" windowWidth="21450" windowHeight="1609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09.01.Z0 Pol" sheetId="12" r:id="rId4"/>
    <sheet name="02 2009.02.Z1 Pol" sheetId="13" r:id="rId5"/>
    <sheet name="03 2009.03.Z0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2009.01.Z0 Pol'!$1:$7</definedName>
    <definedName name="_xlnm.Print_Titles" localSheetId="4">'02 2009.02.Z1 Pol'!$1:$7</definedName>
    <definedName name="_xlnm.Print_Titles" localSheetId="5">'03 2009.03.Z0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2009.01.Z0 Pol'!$A$1:$X$218</definedName>
    <definedName name="_xlnm.Print_Area" localSheetId="4">'02 2009.02.Z1 Pol'!$A$1:$X$290</definedName>
    <definedName name="_xlnm.Print_Area" localSheetId="5">'03 2009.03.Z0 Pol'!$A$1:$X$66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F41" i="1"/>
  <c r="G39" i="1"/>
  <c r="F39" i="1"/>
  <c r="G65" i="14"/>
  <c r="BA62" i="14"/>
  <c r="BA59" i="14"/>
  <c r="BA50" i="14"/>
  <c r="BA45" i="14"/>
  <c r="BA44" i="14"/>
  <c r="BA41" i="14"/>
  <c r="BA33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G13" i="14"/>
  <c r="K13" i="14"/>
  <c r="O13" i="14"/>
  <c r="V13" i="14"/>
  <c r="G14" i="14"/>
  <c r="I14" i="14"/>
  <c r="I13" i="14" s="1"/>
  <c r="K14" i="14"/>
  <c r="M14" i="14"/>
  <c r="M13" i="14" s="1"/>
  <c r="O14" i="14"/>
  <c r="Q14" i="14"/>
  <c r="Q13" i="14" s="1"/>
  <c r="V14" i="14"/>
  <c r="G17" i="14"/>
  <c r="K17" i="14"/>
  <c r="O17" i="14"/>
  <c r="V17" i="14"/>
  <c r="G18" i="14"/>
  <c r="I18" i="14"/>
  <c r="I17" i="14" s="1"/>
  <c r="K18" i="14"/>
  <c r="M18" i="14"/>
  <c r="M17" i="14" s="1"/>
  <c r="O18" i="14"/>
  <c r="Q18" i="14"/>
  <c r="Q17" i="14" s="1"/>
  <c r="V18" i="14"/>
  <c r="G21" i="14"/>
  <c r="I21" i="14"/>
  <c r="I20" i="14" s="1"/>
  <c r="K21" i="14"/>
  <c r="M21" i="14"/>
  <c r="O21" i="14"/>
  <c r="Q21" i="14"/>
  <c r="Q20" i="14" s="1"/>
  <c r="V21" i="14"/>
  <c r="G23" i="14"/>
  <c r="M23" i="14" s="1"/>
  <c r="I23" i="14"/>
  <c r="K23" i="14"/>
  <c r="K20" i="14" s="1"/>
  <c r="O23" i="14"/>
  <c r="Q23" i="14"/>
  <c r="V23" i="14"/>
  <c r="V20" i="14" s="1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O20" i="14" s="1"/>
  <c r="Q27" i="14"/>
  <c r="V27" i="14"/>
  <c r="G31" i="14"/>
  <c r="G30" i="14" s="1"/>
  <c r="I31" i="14"/>
  <c r="K31" i="14"/>
  <c r="K30" i="14" s="1"/>
  <c r="O31" i="14"/>
  <c r="O30" i="14" s="1"/>
  <c r="Q31" i="14"/>
  <c r="V31" i="14"/>
  <c r="V30" i="14" s="1"/>
  <c r="G38" i="14"/>
  <c r="I38" i="14"/>
  <c r="K38" i="14"/>
  <c r="M38" i="14"/>
  <c r="O38" i="14"/>
  <c r="Q38" i="14"/>
  <c r="V38" i="14"/>
  <c r="G43" i="14"/>
  <c r="M43" i="14" s="1"/>
  <c r="I43" i="14"/>
  <c r="K43" i="14"/>
  <c r="O43" i="14"/>
  <c r="Q43" i="14"/>
  <c r="V43" i="14"/>
  <c r="G49" i="14"/>
  <c r="I49" i="14"/>
  <c r="I30" i="14" s="1"/>
  <c r="K49" i="14"/>
  <c r="M49" i="14"/>
  <c r="O49" i="14"/>
  <c r="Q49" i="14"/>
  <c r="Q30" i="14" s="1"/>
  <c r="V49" i="14"/>
  <c r="G52" i="14"/>
  <c r="M52" i="14" s="1"/>
  <c r="I52" i="14"/>
  <c r="K52" i="14"/>
  <c r="O52" i="14"/>
  <c r="Q52" i="14"/>
  <c r="V52" i="14"/>
  <c r="G55" i="14"/>
  <c r="M55" i="14" s="1"/>
  <c r="M54" i="14" s="1"/>
  <c r="I55" i="14"/>
  <c r="K55" i="14"/>
  <c r="K54" i="14" s="1"/>
  <c r="O55" i="14"/>
  <c r="O54" i="14" s="1"/>
  <c r="Q55" i="14"/>
  <c r="V55" i="14"/>
  <c r="V54" i="14" s="1"/>
  <c r="G58" i="14"/>
  <c r="I58" i="14"/>
  <c r="I54" i="14" s="1"/>
  <c r="K58" i="14"/>
  <c r="M58" i="14"/>
  <c r="O58" i="14"/>
  <c r="Q58" i="14"/>
  <c r="Q54" i="14" s="1"/>
  <c r="V58" i="14"/>
  <c r="G61" i="14"/>
  <c r="M61" i="14" s="1"/>
  <c r="I61" i="14"/>
  <c r="K61" i="14"/>
  <c r="O61" i="14"/>
  <c r="Q61" i="14"/>
  <c r="V61" i="14"/>
  <c r="AE65" i="14"/>
  <c r="G289" i="13"/>
  <c r="BA286" i="13"/>
  <c r="BA283" i="13"/>
  <c r="BA274" i="13"/>
  <c r="BA269" i="13"/>
  <c r="BA268" i="13"/>
  <c r="BA265" i="13"/>
  <c r="BA257" i="13"/>
  <c r="BA220" i="13"/>
  <c r="BA219" i="13"/>
  <c r="BA218" i="13"/>
  <c r="BA145" i="13"/>
  <c r="BA135" i="13"/>
  <c r="BA115" i="13"/>
  <c r="BA98" i="13"/>
  <c r="BA89" i="13"/>
  <c r="BA86" i="13"/>
  <c r="BA17" i="13"/>
  <c r="BA16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5" i="13"/>
  <c r="I15" i="13"/>
  <c r="K15" i="13"/>
  <c r="M15" i="13"/>
  <c r="O15" i="13"/>
  <c r="Q15" i="13"/>
  <c r="V15" i="13"/>
  <c r="G24" i="13"/>
  <c r="I24" i="13"/>
  <c r="K24" i="13"/>
  <c r="M24" i="13"/>
  <c r="O24" i="13"/>
  <c r="Q24" i="13"/>
  <c r="V24" i="13"/>
  <c r="G31" i="13"/>
  <c r="M31" i="13" s="1"/>
  <c r="I31" i="13"/>
  <c r="K31" i="13"/>
  <c r="O31" i="13"/>
  <c r="O8" i="13" s="1"/>
  <c r="Q31" i="13"/>
  <c r="V31" i="13"/>
  <c r="G37" i="13"/>
  <c r="M37" i="13" s="1"/>
  <c r="I37" i="13"/>
  <c r="K37" i="13"/>
  <c r="O37" i="13"/>
  <c r="Q37" i="13"/>
  <c r="V37" i="13"/>
  <c r="G52" i="13"/>
  <c r="I52" i="13"/>
  <c r="K52" i="13"/>
  <c r="M52" i="13"/>
  <c r="O52" i="13"/>
  <c r="Q52" i="13"/>
  <c r="V52" i="13"/>
  <c r="G74" i="13"/>
  <c r="I74" i="13"/>
  <c r="K74" i="13"/>
  <c r="M74" i="13"/>
  <c r="O74" i="13"/>
  <c r="Q74" i="13"/>
  <c r="V74" i="13"/>
  <c r="G85" i="13"/>
  <c r="M85" i="13" s="1"/>
  <c r="I85" i="13"/>
  <c r="K85" i="13"/>
  <c r="O85" i="13"/>
  <c r="Q85" i="13"/>
  <c r="V85" i="13"/>
  <c r="G97" i="13"/>
  <c r="I97" i="13"/>
  <c r="K97" i="13"/>
  <c r="M97" i="13"/>
  <c r="O97" i="13"/>
  <c r="Q97" i="13"/>
  <c r="V97" i="13"/>
  <c r="G106" i="13"/>
  <c r="I106" i="13"/>
  <c r="K106" i="13"/>
  <c r="M106" i="13"/>
  <c r="O106" i="13"/>
  <c r="Q106" i="13"/>
  <c r="V106" i="13"/>
  <c r="G114" i="13"/>
  <c r="I114" i="13"/>
  <c r="K114" i="13"/>
  <c r="M114" i="13"/>
  <c r="O114" i="13"/>
  <c r="Q114" i="13"/>
  <c r="V114" i="13"/>
  <c r="G129" i="13"/>
  <c r="M129" i="13" s="1"/>
  <c r="I129" i="13"/>
  <c r="K129" i="13"/>
  <c r="O129" i="13"/>
  <c r="Q129" i="13"/>
  <c r="V129" i="13"/>
  <c r="G134" i="13"/>
  <c r="I134" i="13"/>
  <c r="K134" i="13"/>
  <c r="M134" i="13"/>
  <c r="O134" i="13"/>
  <c r="Q134" i="13"/>
  <c r="V134" i="13"/>
  <c r="G140" i="13"/>
  <c r="I140" i="13"/>
  <c r="K140" i="13"/>
  <c r="M140" i="13"/>
  <c r="O140" i="13"/>
  <c r="Q140" i="13"/>
  <c r="V140" i="13"/>
  <c r="G144" i="13"/>
  <c r="I144" i="13"/>
  <c r="K144" i="13"/>
  <c r="M144" i="13"/>
  <c r="O144" i="13"/>
  <c r="Q144" i="13"/>
  <c r="V144" i="13"/>
  <c r="G150" i="13"/>
  <c r="M150" i="13" s="1"/>
  <c r="I150" i="13"/>
  <c r="K150" i="13"/>
  <c r="O150" i="13"/>
  <c r="Q150" i="13"/>
  <c r="V150" i="13"/>
  <c r="G164" i="13"/>
  <c r="M164" i="13" s="1"/>
  <c r="I164" i="13"/>
  <c r="K164" i="13"/>
  <c r="O164" i="13"/>
  <c r="Q164" i="13"/>
  <c r="V164" i="13"/>
  <c r="G169" i="13"/>
  <c r="I169" i="13"/>
  <c r="K169" i="13"/>
  <c r="M169" i="13"/>
  <c r="O169" i="13"/>
  <c r="Q169" i="13"/>
  <c r="V169" i="13"/>
  <c r="G176" i="13"/>
  <c r="I176" i="13"/>
  <c r="K176" i="13"/>
  <c r="M176" i="13"/>
  <c r="O176" i="13"/>
  <c r="Q176" i="13"/>
  <c r="V176" i="13"/>
  <c r="G180" i="13"/>
  <c r="O180" i="13"/>
  <c r="G181" i="13"/>
  <c r="M181" i="13" s="1"/>
  <c r="M180" i="13" s="1"/>
  <c r="I181" i="13"/>
  <c r="I180" i="13" s="1"/>
  <c r="K181" i="13"/>
  <c r="K180" i="13" s="1"/>
  <c r="O181" i="13"/>
  <c r="Q181" i="13"/>
  <c r="Q180" i="13" s="1"/>
  <c r="V181" i="13"/>
  <c r="V180" i="13" s="1"/>
  <c r="G184" i="13"/>
  <c r="I184" i="13"/>
  <c r="K184" i="13"/>
  <c r="M184" i="13"/>
  <c r="O184" i="13"/>
  <c r="Q184" i="13"/>
  <c r="V184" i="13"/>
  <c r="G189" i="13"/>
  <c r="M189" i="13" s="1"/>
  <c r="M188" i="13" s="1"/>
  <c r="I189" i="13"/>
  <c r="I188" i="13" s="1"/>
  <c r="K189" i="13"/>
  <c r="K188" i="13" s="1"/>
  <c r="O189" i="13"/>
  <c r="O188" i="13" s="1"/>
  <c r="Q189" i="13"/>
  <c r="Q188" i="13" s="1"/>
  <c r="V189" i="13"/>
  <c r="V188" i="13" s="1"/>
  <c r="G192" i="13"/>
  <c r="I192" i="13"/>
  <c r="K192" i="13"/>
  <c r="M192" i="13"/>
  <c r="O192" i="13"/>
  <c r="Q192" i="13"/>
  <c r="V192" i="13"/>
  <c r="G195" i="13"/>
  <c r="I195" i="13"/>
  <c r="K195" i="13"/>
  <c r="M195" i="13"/>
  <c r="O195" i="13"/>
  <c r="Q195" i="13"/>
  <c r="V195" i="13"/>
  <c r="G200" i="13"/>
  <c r="M200" i="13" s="1"/>
  <c r="M199" i="13" s="1"/>
  <c r="I200" i="13"/>
  <c r="I199" i="13" s="1"/>
  <c r="K200" i="13"/>
  <c r="K199" i="13" s="1"/>
  <c r="O200" i="13"/>
  <c r="O199" i="13" s="1"/>
  <c r="Q200" i="13"/>
  <c r="Q199" i="13" s="1"/>
  <c r="V200" i="13"/>
  <c r="V199" i="13" s="1"/>
  <c r="G205" i="13"/>
  <c r="I205" i="13"/>
  <c r="K205" i="13"/>
  <c r="M205" i="13"/>
  <c r="O205" i="13"/>
  <c r="Q205" i="13"/>
  <c r="V205" i="13"/>
  <c r="G212" i="13"/>
  <c r="I212" i="13"/>
  <c r="K212" i="13"/>
  <c r="M212" i="13"/>
  <c r="O212" i="13"/>
  <c r="Q212" i="13"/>
  <c r="V212" i="13"/>
  <c r="G217" i="13"/>
  <c r="I217" i="13"/>
  <c r="K217" i="13"/>
  <c r="M217" i="13"/>
  <c r="O217" i="13"/>
  <c r="Q217" i="13"/>
  <c r="V217" i="13"/>
  <c r="G226" i="13"/>
  <c r="O226" i="13"/>
  <c r="G227" i="13"/>
  <c r="I227" i="13"/>
  <c r="I226" i="13" s="1"/>
  <c r="K227" i="13"/>
  <c r="K226" i="13" s="1"/>
  <c r="M227" i="13"/>
  <c r="M226" i="13" s="1"/>
  <c r="O227" i="13"/>
  <c r="Q227" i="13"/>
  <c r="Q226" i="13" s="1"/>
  <c r="V227" i="13"/>
  <c r="V226" i="13" s="1"/>
  <c r="K229" i="13"/>
  <c r="V229" i="13"/>
  <c r="G230" i="13"/>
  <c r="G229" i="13" s="1"/>
  <c r="I230" i="13"/>
  <c r="I229" i="13" s="1"/>
  <c r="K230" i="13"/>
  <c r="M230" i="13"/>
  <c r="M229" i="13" s="1"/>
  <c r="O230" i="13"/>
  <c r="O229" i="13" s="1"/>
  <c r="Q230" i="13"/>
  <c r="Q229" i="13" s="1"/>
  <c r="V230" i="13"/>
  <c r="G235" i="13"/>
  <c r="G236" i="13"/>
  <c r="I236" i="13"/>
  <c r="I235" i="13" s="1"/>
  <c r="K236" i="13"/>
  <c r="K235" i="13" s="1"/>
  <c r="M236" i="13"/>
  <c r="O236" i="13"/>
  <c r="Q236" i="13"/>
  <c r="Q235" i="13" s="1"/>
  <c r="V236" i="13"/>
  <c r="V235" i="13" s="1"/>
  <c r="G238" i="13"/>
  <c r="I238" i="13"/>
  <c r="K238" i="13"/>
  <c r="M238" i="13"/>
  <c r="O238" i="13"/>
  <c r="Q238" i="13"/>
  <c r="V238" i="13"/>
  <c r="G240" i="13"/>
  <c r="I240" i="13"/>
  <c r="K240" i="13"/>
  <c r="M240" i="13"/>
  <c r="O240" i="13"/>
  <c r="Q240" i="13"/>
  <c r="V240" i="13"/>
  <c r="G243" i="13"/>
  <c r="M243" i="13" s="1"/>
  <c r="I243" i="13"/>
  <c r="K243" i="13"/>
  <c r="O243" i="13"/>
  <c r="O235" i="13" s="1"/>
  <c r="Q243" i="13"/>
  <c r="V243" i="13"/>
  <c r="G245" i="13"/>
  <c r="I245" i="13"/>
  <c r="K245" i="13"/>
  <c r="M245" i="13"/>
  <c r="O245" i="13"/>
  <c r="Q245" i="13"/>
  <c r="V245" i="13"/>
  <c r="G248" i="13"/>
  <c r="I248" i="13"/>
  <c r="K248" i="13"/>
  <c r="M248" i="13"/>
  <c r="O248" i="13"/>
  <c r="Q248" i="13"/>
  <c r="V248" i="13"/>
  <c r="G251" i="13"/>
  <c r="I251" i="13"/>
  <c r="K251" i="13"/>
  <c r="M251" i="13"/>
  <c r="O251" i="13"/>
  <c r="Q251" i="13"/>
  <c r="V251" i="13"/>
  <c r="G254" i="13"/>
  <c r="G255" i="13"/>
  <c r="I255" i="13"/>
  <c r="I254" i="13" s="1"/>
  <c r="K255" i="13"/>
  <c r="K254" i="13" s="1"/>
  <c r="M255" i="13"/>
  <c r="O255" i="13"/>
  <c r="Q255" i="13"/>
  <c r="Q254" i="13" s="1"/>
  <c r="V255" i="13"/>
  <c r="V254" i="13" s="1"/>
  <c r="G262" i="13"/>
  <c r="I262" i="13"/>
  <c r="K262" i="13"/>
  <c r="M262" i="13"/>
  <c r="O262" i="13"/>
  <c r="Q262" i="13"/>
  <c r="V262" i="13"/>
  <c r="G267" i="13"/>
  <c r="I267" i="13"/>
  <c r="K267" i="13"/>
  <c r="M267" i="13"/>
  <c r="O267" i="13"/>
  <c r="Q267" i="13"/>
  <c r="V267" i="13"/>
  <c r="G273" i="13"/>
  <c r="M273" i="13" s="1"/>
  <c r="I273" i="13"/>
  <c r="K273" i="13"/>
  <c r="O273" i="13"/>
  <c r="O254" i="13" s="1"/>
  <c r="Q273" i="13"/>
  <c r="V273" i="13"/>
  <c r="G276" i="13"/>
  <c r="I276" i="13"/>
  <c r="K276" i="13"/>
  <c r="M276" i="13"/>
  <c r="O276" i="13"/>
  <c r="Q276" i="13"/>
  <c r="V276" i="13"/>
  <c r="K278" i="13"/>
  <c r="V278" i="13"/>
  <c r="G279" i="13"/>
  <c r="G278" i="13" s="1"/>
  <c r="I279" i="13"/>
  <c r="I278" i="13" s="1"/>
  <c r="K279" i="13"/>
  <c r="M279" i="13"/>
  <c r="O279" i="13"/>
  <c r="O278" i="13" s="1"/>
  <c r="Q279" i="13"/>
  <c r="Q278" i="13" s="1"/>
  <c r="V279" i="13"/>
  <c r="G282" i="13"/>
  <c r="M282" i="13" s="1"/>
  <c r="I282" i="13"/>
  <c r="K282" i="13"/>
  <c r="O282" i="13"/>
  <c r="Q282" i="13"/>
  <c r="V282" i="13"/>
  <c r="G285" i="13"/>
  <c r="I285" i="13"/>
  <c r="K285" i="13"/>
  <c r="M285" i="13"/>
  <c r="O285" i="13"/>
  <c r="Q285" i="13"/>
  <c r="V285" i="13"/>
  <c r="AE289" i="13"/>
  <c r="G217" i="12"/>
  <c r="BA214" i="12"/>
  <c r="BA211" i="12"/>
  <c r="BA202" i="12"/>
  <c r="BA197" i="12"/>
  <c r="BA196" i="12"/>
  <c r="BA193" i="12"/>
  <c r="BA185" i="12"/>
  <c r="BA151" i="12"/>
  <c r="BA150" i="12"/>
  <c r="BA149" i="12"/>
  <c r="BA142" i="12"/>
  <c r="BA141" i="12"/>
  <c r="BA140" i="12"/>
  <c r="BA84" i="12"/>
  <c r="BA72" i="12"/>
  <c r="BA57" i="12"/>
  <c r="BA49" i="12"/>
  <c r="BA46" i="12"/>
  <c r="BA15" i="12"/>
  <c r="BA14" i="12"/>
  <c r="G8" i="12"/>
  <c r="G9" i="12"/>
  <c r="AF217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22" i="12"/>
  <c r="I22" i="12"/>
  <c r="K22" i="12"/>
  <c r="M22" i="12"/>
  <c r="O22" i="12"/>
  <c r="Q22" i="12"/>
  <c r="V22" i="12"/>
  <c r="G28" i="12"/>
  <c r="M28" i="12" s="1"/>
  <c r="I28" i="12"/>
  <c r="K28" i="12"/>
  <c r="O28" i="12"/>
  <c r="O8" i="12" s="1"/>
  <c r="Q28" i="12"/>
  <c r="V28" i="12"/>
  <c r="G36" i="12"/>
  <c r="M36" i="12" s="1"/>
  <c r="I36" i="12"/>
  <c r="K36" i="12"/>
  <c r="O36" i="12"/>
  <c r="Q36" i="12"/>
  <c r="V36" i="12"/>
  <c r="G45" i="12"/>
  <c r="I45" i="12"/>
  <c r="K45" i="12"/>
  <c r="M45" i="12"/>
  <c r="O45" i="12"/>
  <c r="Q45" i="12"/>
  <c r="V45" i="12"/>
  <c r="G56" i="12"/>
  <c r="I56" i="12"/>
  <c r="K56" i="12"/>
  <c r="M56" i="12"/>
  <c r="O56" i="12"/>
  <c r="Q56" i="12"/>
  <c r="V56" i="12"/>
  <c r="G64" i="12"/>
  <c r="M64" i="12" s="1"/>
  <c r="I64" i="12"/>
  <c r="K64" i="12"/>
  <c r="O64" i="12"/>
  <c r="Q64" i="12"/>
  <c r="V64" i="12"/>
  <c r="G71" i="12"/>
  <c r="M71" i="12" s="1"/>
  <c r="I71" i="12"/>
  <c r="K71" i="12"/>
  <c r="O71" i="12"/>
  <c r="Q71" i="12"/>
  <c r="V71" i="12"/>
  <c r="G79" i="12"/>
  <c r="I79" i="12"/>
  <c r="K79" i="12"/>
  <c r="M79" i="12"/>
  <c r="O79" i="12"/>
  <c r="Q79" i="12"/>
  <c r="V79" i="12"/>
  <c r="G83" i="12"/>
  <c r="I83" i="12"/>
  <c r="K83" i="12"/>
  <c r="M83" i="12"/>
  <c r="O83" i="12"/>
  <c r="Q83" i="12"/>
  <c r="V83" i="12"/>
  <c r="G89" i="12"/>
  <c r="M89" i="12" s="1"/>
  <c r="I89" i="12"/>
  <c r="K89" i="12"/>
  <c r="O89" i="12"/>
  <c r="Q89" i="12"/>
  <c r="V89" i="12"/>
  <c r="G97" i="12"/>
  <c r="M97" i="12" s="1"/>
  <c r="I97" i="12"/>
  <c r="K97" i="12"/>
  <c r="O97" i="12"/>
  <c r="Q97" i="12"/>
  <c r="V97" i="12"/>
  <c r="G104" i="12"/>
  <c r="I104" i="12"/>
  <c r="K104" i="12"/>
  <c r="M104" i="12"/>
  <c r="O104" i="12"/>
  <c r="Q104" i="12"/>
  <c r="V104" i="12"/>
  <c r="G107" i="12"/>
  <c r="G103" i="12" s="1"/>
  <c r="I107" i="12"/>
  <c r="K107" i="12"/>
  <c r="O107" i="12"/>
  <c r="O103" i="12" s="1"/>
  <c r="Q107" i="12"/>
  <c r="V107" i="12"/>
  <c r="G111" i="12"/>
  <c r="M111" i="12" s="1"/>
  <c r="I111" i="12"/>
  <c r="I103" i="12" s="1"/>
  <c r="K111" i="12"/>
  <c r="O111" i="12"/>
  <c r="Q111" i="12"/>
  <c r="Q103" i="12" s="1"/>
  <c r="V111" i="12"/>
  <c r="G116" i="12"/>
  <c r="M116" i="12" s="1"/>
  <c r="I116" i="12"/>
  <c r="K116" i="12"/>
  <c r="K103" i="12" s="1"/>
  <c r="O116" i="12"/>
  <c r="Q116" i="12"/>
  <c r="V116" i="12"/>
  <c r="V103" i="12" s="1"/>
  <c r="G123" i="12"/>
  <c r="G122" i="12" s="1"/>
  <c r="I123" i="12"/>
  <c r="K123" i="12"/>
  <c r="O123" i="12"/>
  <c r="O122" i="12" s="1"/>
  <c r="Q123" i="12"/>
  <c r="V123" i="12"/>
  <c r="G130" i="12"/>
  <c r="M130" i="12" s="1"/>
  <c r="I130" i="12"/>
  <c r="I122" i="12" s="1"/>
  <c r="K130" i="12"/>
  <c r="O130" i="12"/>
  <c r="Q130" i="12"/>
  <c r="Q122" i="12" s="1"/>
  <c r="V130" i="12"/>
  <c r="G139" i="12"/>
  <c r="M139" i="12" s="1"/>
  <c r="I139" i="12"/>
  <c r="K139" i="12"/>
  <c r="K122" i="12" s="1"/>
  <c r="O139" i="12"/>
  <c r="Q139" i="12"/>
  <c r="V139" i="12"/>
  <c r="V122" i="12" s="1"/>
  <c r="G148" i="12"/>
  <c r="I148" i="12"/>
  <c r="K148" i="12"/>
  <c r="M148" i="12"/>
  <c r="O148" i="12"/>
  <c r="Q148" i="12"/>
  <c r="V148" i="12"/>
  <c r="G160" i="12"/>
  <c r="K160" i="12"/>
  <c r="O160" i="12"/>
  <c r="V160" i="12"/>
  <c r="G161" i="12"/>
  <c r="M161" i="12" s="1"/>
  <c r="M160" i="12" s="1"/>
  <c r="I161" i="12"/>
  <c r="I160" i="12" s="1"/>
  <c r="K161" i="12"/>
  <c r="O161" i="12"/>
  <c r="Q161" i="12"/>
  <c r="Q160" i="12" s="1"/>
  <c r="V161" i="12"/>
  <c r="G164" i="12"/>
  <c r="I164" i="12"/>
  <c r="K164" i="12"/>
  <c r="M164" i="12"/>
  <c r="O164" i="12"/>
  <c r="Q164" i="12"/>
  <c r="V164" i="12"/>
  <c r="G166" i="12"/>
  <c r="G163" i="12" s="1"/>
  <c r="I166" i="12"/>
  <c r="K166" i="12"/>
  <c r="O166" i="12"/>
  <c r="O163" i="12" s="1"/>
  <c r="Q166" i="12"/>
  <c r="V166" i="12"/>
  <c r="G168" i="12"/>
  <c r="M168" i="12" s="1"/>
  <c r="I168" i="12"/>
  <c r="I163" i="12" s="1"/>
  <c r="K168" i="12"/>
  <c r="O168" i="12"/>
  <c r="Q168" i="12"/>
  <c r="Q163" i="12" s="1"/>
  <c r="V168" i="12"/>
  <c r="G171" i="12"/>
  <c r="M171" i="12" s="1"/>
  <c r="I171" i="12"/>
  <c r="K171" i="12"/>
  <c r="K163" i="12" s="1"/>
  <c r="O171" i="12"/>
  <c r="Q171" i="12"/>
  <c r="V171" i="12"/>
  <c r="V163" i="12" s="1"/>
  <c r="G173" i="12"/>
  <c r="I173" i="12"/>
  <c r="K173" i="12"/>
  <c r="M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M179" i="12" s="1"/>
  <c r="I179" i="12"/>
  <c r="K179" i="12"/>
  <c r="O179" i="12"/>
  <c r="Q179" i="12"/>
  <c r="V179" i="12"/>
  <c r="G183" i="12"/>
  <c r="I183" i="12"/>
  <c r="K183" i="12"/>
  <c r="M183" i="12"/>
  <c r="O183" i="12"/>
  <c r="Q183" i="12"/>
  <c r="V183" i="12"/>
  <c r="G190" i="12"/>
  <c r="G182" i="12" s="1"/>
  <c r="I190" i="12"/>
  <c r="K190" i="12"/>
  <c r="O190" i="12"/>
  <c r="O182" i="12" s="1"/>
  <c r="Q190" i="12"/>
  <c r="V190" i="12"/>
  <c r="G195" i="12"/>
  <c r="M195" i="12" s="1"/>
  <c r="I195" i="12"/>
  <c r="I182" i="12" s="1"/>
  <c r="K195" i="12"/>
  <c r="O195" i="12"/>
  <c r="Q195" i="12"/>
  <c r="Q182" i="12" s="1"/>
  <c r="V195" i="12"/>
  <c r="G201" i="12"/>
  <c r="M201" i="12" s="1"/>
  <c r="I201" i="12"/>
  <c r="K201" i="12"/>
  <c r="K182" i="12" s="1"/>
  <c r="O201" i="12"/>
  <c r="Q201" i="12"/>
  <c r="V201" i="12"/>
  <c r="V182" i="12" s="1"/>
  <c r="G204" i="12"/>
  <c r="I204" i="12"/>
  <c r="K204" i="12"/>
  <c r="M204" i="12"/>
  <c r="O204" i="12"/>
  <c r="Q204" i="12"/>
  <c r="V204" i="12"/>
  <c r="G206" i="12"/>
  <c r="O206" i="12"/>
  <c r="G207" i="12"/>
  <c r="M207" i="12" s="1"/>
  <c r="M206" i="12" s="1"/>
  <c r="I207" i="12"/>
  <c r="I206" i="12" s="1"/>
  <c r="K207" i="12"/>
  <c r="O207" i="12"/>
  <c r="Q207" i="12"/>
  <c r="Q206" i="12" s="1"/>
  <c r="V207" i="12"/>
  <c r="G210" i="12"/>
  <c r="M210" i="12" s="1"/>
  <c r="I210" i="12"/>
  <c r="K210" i="12"/>
  <c r="K206" i="12" s="1"/>
  <c r="O210" i="12"/>
  <c r="Q210" i="12"/>
  <c r="V210" i="12"/>
  <c r="V206" i="12" s="1"/>
  <c r="G213" i="12"/>
  <c r="I213" i="12"/>
  <c r="K213" i="12"/>
  <c r="M213" i="12"/>
  <c r="O213" i="12"/>
  <c r="Q213" i="12"/>
  <c r="V213" i="12"/>
  <c r="AE217" i="12"/>
  <c r="I20" i="1"/>
  <c r="I19" i="1"/>
  <c r="I18" i="1"/>
  <c r="I17" i="1"/>
  <c r="I16" i="1"/>
  <c r="I63" i="1"/>
  <c r="J61" i="1" s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H47" i="1" s="1"/>
  <c r="J54" i="1" l="1"/>
  <c r="J60" i="1"/>
  <c r="J58" i="1"/>
  <c r="J55" i="1"/>
  <c r="J56" i="1"/>
  <c r="J62" i="1"/>
  <c r="J57" i="1"/>
  <c r="J59" i="1"/>
  <c r="A26" i="1"/>
  <c r="G26" i="1"/>
  <c r="A23" i="1"/>
  <c r="G28" i="1"/>
  <c r="M20" i="14"/>
  <c r="AF65" i="14"/>
  <c r="G54" i="14"/>
  <c r="M31" i="14"/>
  <c r="M30" i="14" s="1"/>
  <c r="G20" i="14"/>
  <c r="M8" i="13"/>
  <c r="M278" i="13"/>
  <c r="M254" i="13"/>
  <c r="M235" i="13"/>
  <c r="G199" i="13"/>
  <c r="G188" i="13"/>
  <c r="G8" i="13"/>
  <c r="AF289" i="13"/>
  <c r="M190" i="12"/>
  <c r="M182" i="12" s="1"/>
  <c r="M166" i="12"/>
  <c r="M163" i="12" s="1"/>
  <c r="M123" i="12"/>
  <c r="M122" i="12" s="1"/>
  <c r="M107" i="12"/>
  <c r="M103" i="12" s="1"/>
  <c r="M9" i="12"/>
  <c r="M8" i="12" s="1"/>
  <c r="I39" i="1"/>
  <c r="I47" i="1" s="1"/>
  <c r="I21" i="1"/>
  <c r="J28" i="1"/>
  <c r="J26" i="1"/>
  <c r="G38" i="1"/>
  <c r="F38" i="1"/>
  <c r="J23" i="1"/>
  <c r="J24" i="1"/>
  <c r="J25" i="1"/>
  <c r="J27" i="1"/>
  <c r="E24" i="1"/>
  <c r="E26" i="1"/>
  <c r="J63" i="1" l="1"/>
  <c r="A24" i="1"/>
  <c r="G24" i="1"/>
  <c r="A27" i="1" s="1"/>
  <c r="J46" i="1"/>
  <c r="J42" i="1"/>
  <c r="J41" i="1"/>
  <c r="J43" i="1"/>
  <c r="J39" i="1"/>
  <c r="J47" i="1" s="1"/>
  <c r="J45" i="1"/>
  <c r="J44" i="1"/>
  <c r="J40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97E28C15-91AE-480E-807F-7C065594ED0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54BFDD2-A8F1-439D-A349-B9D5EE7967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B49A0904-8E56-492A-8E8C-69BED40CFB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AA58EFB-DB02-49EB-ABDF-285A6CE8822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S6" authorId="0" shapeId="0" xr:uid="{1EB8929A-60E8-406C-B1D7-36CC0A9A3D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CA30FB-DEA6-47D5-985C-442BB3857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<sst xmlns="http://schemas.openxmlformats.org/spreadsheetml/2006/main" count="1834" uniqueCount="382">
  <si>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</si>
  <si>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</si>
  <si>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</si>
  <si>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</si>
  <si>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</si>
  <si>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</si>
  <si>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</si>
  <si>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</si>
  <si>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</si>
  <si>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</si>
  <si>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</si>
  <si>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</si>
  <si>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</si>
  <si>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</si>
  <si>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</si>
  <si>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</si>
  <si>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</si>
  <si>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</si>
  <si>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</si>
  <si>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</si>
  <si>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</si>
  <si>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</si>
  <si>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</si>
  <si>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</si>
  <si>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</si>
  <si>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</si>
  <si>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</si>
  <si>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</si>
  <si>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</si>
  <si>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</si>
  <si>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</si>
  <si>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</si>
  <si>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</si>
  <si>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</si>
  <si>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</si>
  <si>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</si>
  <si>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</si>
  <si>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</si>
  <si>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</si>
  <si>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</si>
  <si>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</si>
  <si>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</si>
  <si>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</si>
  <si>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2009</t>
  </si>
  <si>
    <t>Oprava hřiště v areálu ZŠ ul. Kadaňská 2334 v Chomutově</t>
  </si>
  <si>
    <t>Statutární město Chomutov</t>
  </si>
  <si>
    <t>Zborovská 4602</t>
  </si>
  <si>
    <t>Chomutov</t>
  </si>
  <si>
    <t>43001</t>
  </si>
  <si>
    <t>00261891</t>
  </si>
  <si>
    <t>CZ00261891</t>
  </si>
  <si>
    <t>Ing.arch. Kabelík Zbyněk</t>
  </si>
  <si>
    <t>Na Cihlářce 1964/13</t>
  </si>
  <si>
    <t>Praha-Smíchov</t>
  </si>
  <si>
    <t>15000</t>
  </si>
  <si>
    <t>11203714</t>
  </si>
  <si>
    <t>CZ5903170295</t>
  </si>
  <si>
    <t>Stavba</t>
  </si>
  <si>
    <t>Stavební objekt</t>
  </si>
  <si>
    <t>01</t>
  </si>
  <si>
    <t>Atletická dráha</t>
  </si>
  <si>
    <t>2009.01.Z0</t>
  </si>
  <si>
    <t>02</t>
  </si>
  <si>
    <t>Doskočiště</t>
  </si>
  <si>
    <t>2009.02.Z1</t>
  </si>
  <si>
    <t>03</t>
  </si>
  <si>
    <t>Vrhačský sektor</t>
  </si>
  <si>
    <t>2009.03.Z0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</si>
  <si>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</si>
  <si>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</si>
  <si>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</si>
  <si>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</si>
  <si>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</si>
  <si>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</si>
  <si>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</si>
  <si>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</si>
  <si>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</si>
  <si>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</si>
  <si>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</si>
  <si>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</si>
  <si>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</si>
  <si>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</si>
  <si>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797</t>
  </si>
  <si>
    <t>Vybavení hřišť, tělocvičen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</si>
  <si>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</si>
  <si>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</si>
  <si>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</si>
  <si>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</si>
  <si>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</si>
  <si>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</si>
  <si>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</si>
  <si>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</si>
  <si>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</si>
  <si>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</si>
  <si>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</si>
  <si>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</si>
  <si>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</si>
  <si>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</si>
  <si>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</si>
  <si>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</si>
  <si>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</si>
  <si>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</si>
  <si>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</si>
  <si>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</si>
  <si>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</si>
  <si>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</si>
  <si>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</si>
  <si>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</si>
  <si>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</si>
  <si>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</si>
  <si>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</si>
  <si>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</si>
  <si>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</si>
  <si>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</si>
  <si>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</si>
  <si>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</si>
  <si>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</si>
  <si>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113107606R00</t>
  </si>
  <si>
    <t>Odstranění podkladů nebo krytů z kameniva hrubého drceného, v ploše jednotlivě nad 50 m2, tloušťka vrstvy 60 mm</t>
  </si>
  <si>
    <t>m2</t>
  </si>
  <si>
    <t>822-1</t>
  </si>
  <si>
    <t>RTS 20/ I</t>
  </si>
  <si>
    <t>Práce</t>
  </si>
  <si>
    <t>POL1_</t>
  </si>
  <si>
    <t>srovnatelná položka pro odstranění vrchní vrstvy povrchu atletické dráhy</t>
  </si>
  <si>
    <t>POP</t>
  </si>
  <si>
    <t>výkres č. D.01 - plocha změřená v projektovém programu : 707,75</t>
  </si>
  <si>
    <t>VV</t>
  </si>
  <si>
    <t>SPU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</si>
  <si>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</si>
  <si>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</si>
  <si>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</si>
  <si>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</si>
  <si>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SPI</t>
  </si>
  <si>
    <t>s vybouráním lože a přemístěním na skládku na vzdálenost do 3 m nebo s naložením na dopravní prostředek</t>
  </si>
  <si>
    <t xml:space="preserve">výkres č. D.01 : </t>
  </si>
  <si>
    <t>přímé úseky : 38*4+25,2+15,546+4,1+9,597+4,1+9,097</t>
  </si>
  <si>
    <t>vnitřní oblouky : 19,2*pi</t>
  </si>
  <si>
    <t>vnější oblouky : (19,2+4,1*2)*pi</t>
  </si>
  <si>
    <t>odpočet v místě prodloužení a rozběžiště pro hody : -11-4,1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</si>
  <si>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</si>
  <si>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</si>
  <si>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</si>
  <si>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</si>
  <si>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</si>
  <si>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 xml:space="preserve">výkop rýhy pro nový obrubník - úprava po vytrhání stávajících obrubníků : </t>
  </si>
  <si>
    <t>odstranění spadané zeminy, úprava dna rýhy před položením nových obrubníků : (38*4+86+60,3+44,9+22,8)*0,25*0,1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</si>
  <si>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</si>
  <si>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</si>
  <si>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</si>
  <si>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 xml:space="preserve">rozvoz ornice na místo rozprostření : </t>
  </si>
  <si>
    <t xml:space="preserve">uvažována průměrná tl. 60 mm : </t>
  </si>
  <si>
    <t>plocha po vnějším obvodu : 232,97*0,06</t>
  </si>
  <si>
    <t>plocha po vnitřím obvodu : 133,18*0,06</t>
  </si>
  <si>
    <t>162201210R00</t>
  </si>
  <si>
    <t>Vodorovné přemístění výkopku příplatek za každých dalších 10 m_x000D_
 z horniny 1 až 4, kolečkem</t>
  </si>
  <si>
    <t xml:space="preserve">přípočet za dalších 30 m : </t>
  </si>
  <si>
    <t>plocha po vnějším obvodu : 232,97*0,06*3</t>
  </si>
  <si>
    <t>plocha po vnitřím obvodu : 133,18*0,06*3</t>
  </si>
  <si>
    <t>162606112R00</t>
  </si>
  <si>
    <t xml:space="preserve">Vodorovné přemístění výkopku zemina pro zúrodnění, vzdálenost přes 4000 do 5000,  </t>
  </si>
  <si>
    <t>823-2</t>
  </si>
  <si>
    <t>bez naložení, avšak se složením zemin schopných zúrodnění, kamenouhelných hlušin a výsypkových materiálů, příplatek za každých dalších i započatých 1000 m,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</si>
  <si>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</si>
  <si>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</si>
  <si>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</si>
  <si>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</si>
  <si>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162706119R00</t>
  </si>
  <si>
    <t>Vodorovné přemístění výkopku zemina pro zúrodnění,  , příplatek k ceně za každých dalších i započatývh 1000 m</t>
  </si>
  <si>
    <t xml:space="preserve">přípočet za dalších 10 km, celkem z 15 km : </t>
  </si>
  <si>
    <t>plocha po vnějším obvodu : 232,97*0,06*10</t>
  </si>
  <si>
    <t>plocha po vnitřím obvodu : 133,18*0,06*10</t>
  </si>
  <si>
    <t>167103101R00</t>
  </si>
  <si>
    <t>Nakládání výkopku zemina schopná zúrodnění</t>
  </si>
  <si>
    <t>neulehlého z hromad</t>
  </si>
  <si>
    <t>180404111R00</t>
  </si>
  <si>
    <t>Založení hřišťového trávníku výsevem výsevem na ornici</t>
  </si>
  <si>
    <t>823-1</t>
  </si>
  <si>
    <t>s vyprofilováním, s přihnojením organickým hnojivem, naložením a odvozem shrabků a pokosené trávy na vzdálenost do 10 km a s jejich složením,</t>
  </si>
  <si>
    <t>Včetně pletí, válení a zalévání, pokosení a na ošetření trávníku do 2 měsíců po provedení výsevu.</t>
  </si>
  <si>
    <t xml:space="preserve">na ploše s rozprostřenou ornicí : </t>
  </si>
  <si>
    <t>plocha po vnějším obvodu : 232,97</t>
  </si>
  <si>
    <t>plocha po vnitřím obvodu : 133,18</t>
  </si>
  <si>
    <t>181101102R00</t>
  </si>
  <si>
    <t>Úprava pláně v zářezech v hornině 1 až 4, se zhutněním</t>
  </si>
  <si>
    <t>vyrovnáním výškových rozdílů, ploch vodorovných a ploch do sklonu 1 : 5.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</si>
  <si>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</si>
  <si>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</si>
  <si>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</si>
  <si>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00572440R</t>
  </si>
  <si>
    <t>směs travní hřištní, pro vysokou zátěž</t>
  </si>
  <si>
    <t>kg</t>
  </si>
  <si>
    <t>SPCM</t>
  </si>
  <si>
    <t>Specifikace</t>
  </si>
  <si>
    <t>POL3_</t>
  </si>
  <si>
    <t>plocha po vnějším obvodu : 232,97*40/1000</t>
  </si>
  <si>
    <t>plocha po vnitřím obvodu : 133,18*40/1000</t>
  </si>
  <si>
    <t>Mezisoučet</t>
  </si>
  <si>
    <t>ztratné 5% : 14,646*5/100</t>
  </si>
  <si>
    <t>10364200R</t>
  </si>
  <si>
    <t>ornice pro pozemkové úpravy</t>
  </si>
  <si>
    <t>564831111RT2</t>
  </si>
  <si>
    <t>Podklad ze štěrkodrti s rozprostřením a zhutněním frakce 0-32 mm, tloušťka po zhutnění 100 mm</t>
  </si>
  <si>
    <t>564801112V04</t>
  </si>
  <si>
    <t>Podklad ze štěrkodrti po zhutnění tloušťky 4 cm, štěrkodrť frakce 0-4 mm</t>
  </si>
  <si>
    <t>Vlastní</t>
  </si>
  <si>
    <t>20/I</t>
  </si>
  <si>
    <t>589181411R00</t>
  </si>
  <si>
    <t>Kryt sportovních ploch  z umělého trávníku pro multifunkční hřiště, výška vlasu 20 mm, zásyp křemičitým pískem</t>
  </si>
  <si>
    <t>Indiv</t>
  </si>
  <si>
    <t>včetně zásypu křemičitým pískem.</t>
  </si>
  <si>
    <t>589181911R00</t>
  </si>
  <si>
    <t xml:space="preserve">Kryt sportovních ploch  z umělého trávníku lajnování vlepením umělého trávníku jiné barvy, šířky 50 mm,  </t>
  </si>
  <si>
    <t>rovné úseky : 38*3*2+25,2*3</t>
  </si>
  <si>
    <t>oblouky : (19,2+1*2)*pi+(19,2+1*2*2)*pi+(19,2+1*3*2)*pi+11,5+4,1</t>
  </si>
  <si>
    <t>916231001R00</t>
  </si>
  <si>
    <t>Osazení obrub ploch pro tělovýchovu obrubník, bez dodávky obrubníku</t>
  </si>
  <si>
    <t>918101111R00</t>
  </si>
  <si>
    <t>Lože pod obrubníky, krajníky nebo obruby z betonu prostého C 12/15</t>
  </si>
  <si>
    <t>z dlažebních kostek z betonu prostého</t>
  </si>
  <si>
    <t xml:space="preserve">přípočet k betonu obsaženému v položce osazení obrubníků - 0,036 m3 : </t>
  </si>
  <si>
    <t>přímé úseky : (38*4+25,2+15,546+4,1+9,597+4,1+9,097)*(0,25*0,2+0,25*0,05*0,5-0,05*0,1-0,036)</t>
  </si>
  <si>
    <t>vnitřní oblouky : 19,2*pi*(0,25*0,2+0,25*0,05*0,5-0,05*0,1-0,036)</t>
  </si>
  <si>
    <t>vnější oblouky : (19,2+4,1*2)*pi*(0,25*0,2+0,25*0,05*0,5-0,05*0,1-0,036)</t>
  </si>
  <si>
    <t>odpočet v místě prodloužení a rozběžiště pro hody : (-11-4,1)*(0,25*0,2+0,25*0,05*0,5-0,05*0,1-0,036)</t>
  </si>
  <si>
    <t>59217527T</t>
  </si>
  <si>
    <t>Obrubník Best PARKAN III přírodní 100x5x25 cm</t>
  </si>
  <si>
    <t>kus</t>
  </si>
  <si>
    <t>obrubníky z vibrolisovaného betonu vyráběné dvouvrstvou technologií, obrubníky ošetřeny systémem QSAVE</t>
  </si>
  <si>
    <t>složení betonu obrubníků splňuje požadavky normy ČSN EN 206-1 na mezní složení betonu pro stupeň vlivu prostředí XF4</t>
  </si>
  <si>
    <t>optimální poměr vrchní pohledové a spodní jádrové vrstvy betonu zajišťuje maximální užitné vlastnosti, zejména: vysokou pevnost, mrazuvzdornost</t>
  </si>
  <si>
    <t>širokou možnost použití, především pro veškeré parkové úpravy nebo chodníky u rodinných domů</t>
  </si>
  <si>
    <t>ztratné 2% : 219,64*2/100</t>
  </si>
  <si>
    <t>59217528T</t>
  </si>
  <si>
    <t>Obrubník Best PARKAN IV přírodní 50x5x25 cm</t>
  </si>
  <si>
    <t>vnitřní oblouk : 19,2*pi</t>
  </si>
  <si>
    <t>vnější oblouk : (19,2+4,1*2)*pi</t>
  </si>
  <si>
    <t>ztratné 2% : 131,3*2/100</t>
  </si>
  <si>
    <t>998222012R00</t>
  </si>
  <si>
    <t xml:space="preserve">Přesun hmot, plochy pro tělovýchovu zpevněná plocha z kameniva,  </t>
  </si>
  <si>
    <t>t</t>
  </si>
  <si>
    <t>Přesun hmot</t>
  </si>
  <si>
    <t>POL7_</t>
  </si>
  <si>
    <t>979084216R00</t>
  </si>
  <si>
    <t>Vodorovná doprava vybouraných hmot po suchu bez naložení, ale se složením na vzdálenost do 5 km</t>
  </si>
  <si>
    <t>Přesun suti</t>
  </si>
  <si>
    <t>POL8_</t>
  </si>
  <si>
    <t>979084219R00</t>
  </si>
  <si>
    <t>Vodorovná doprava vybouraných hmot po suchu příplatek k ceně za každých dalších i započatých 5 km přes 5 km</t>
  </si>
  <si>
    <t>979087213R00</t>
  </si>
  <si>
    <t>Nakládání na dopravní prostředky vybouraných hmot</t>
  </si>
  <si>
    <t>pro vodorovnou dopravu</t>
  </si>
  <si>
    <t>979990001R00</t>
  </si>
  <si>
    <t>Poplatek za skládku stavební suti, skupina 17 09 04 z Katalogu odpadů</t>
  </si>
  <si>
    <t>801-3</t>
  </si>
  <si>
    <t>979990103R00</t>
  </si>
  <si>
    <t>Poplatek za skládku beton do 30x30 cm, skupina 17 01 01 z Katalogu odpadů</t>
  </si>
  <si>
    <t>betonové lože obrubníků</t>
  </si>
  <si>
    <t>979990104R00</t>
  </si>
  <si>
    <t>Poplatek za skládku beton nad 30x30 cm, skupina 17 01 01 z Katalogu odpadů</t>
  </si>
  <si>
    <t>betonové obrubníky</t>
  </si>
  <si>
    <t>979093111R00</t>
  </si>
  <si>
    <t>Uložení suti na skládku bez zhutnění</t>
  </si>
  <si>
    <t>800-6</t>
  </si>
  <si>
    <t>s hrubým urovnáním,</t>
  </si>
  <si>
    <t>005121015R</t>
  </si>
  <si>
    <t>Vybudování zařízení staveniště pro JKSO 822</t>
  </si>
  <si>
    <t>Soubor</t>
  </si>
  <si>
    <t>VRN</t>
  </si>
  <si>
    <t>POL99_2</t>
  </si>
  <si>
    <t>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</si>
  <si>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</si>
  <si>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 a kanceláří stavby.</t>
  </si>
  <si>
    <t>Zřízení osvětlení staveniště (včetně stožárů a osvětlovacích těles).</t>
  </si>
  <si>
    <t>Náhradní zdroj elektrické energie.</t>
  </si>
  <si>
    <t>005121025R</t>
  </si>
  <si>
    <t>Provoz zařízení staveniště pro JKSO 822</t>
  </si>
  <si>
    <t>Opotřebení nebo pronájem kontejnerů pro skladování.</t>
  </si>
  <si>
    <t>Opotřebení a údržba nebo pronájem sociálního zařízení – umývárny, toalety, šatny a kanceláří stavby.</t>
  </si>
  <si>
    <t>Spotřeba vody a elektrické energie, nebo pohonných hmot pro potřebu sociálních zařízení a kanceláří stavby.</t>
  </si>
  <si>
    <t>005121035R</t>
  </si>
  <si>
    <t>Odstranění zařízení staveniště pro JKSO 822</t>
  </si>
  <si>
    <t>Odvoz kontejnerů a ohrazení pro skladování a uvedení zpevněných ploch pro skladování do původního stavu.</t>
  </si>
  <si>
    <t>Odvoz mobilních buněk sociálního zařízení, nebo uvedení do původního stavu prostor pronajatých. Případné ohumusování.</t>
  </si>
  <si>
    <t>Zrušení osvětlení staveniště.</t>
  </si>
  <si>
    <t>Odvoz náhradního zdroje.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</si>
  <si>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</si>
  <si>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</si>
  <si>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</si>
  <si>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</si>
  <si>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005123015T</t>
  </si>
  <si>
    <t>Ztížené výrobní podmínky</t>
  </si>
  <si>
    <t>005211010R</t>
  </si>
  <si>
    <t>Předání a převzetí staveniště</t>
  </si>
  <si>
    <t>POL99_8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</si>
  <si>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</si>
  <si>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</si>
  <si>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</si>
  <si>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</si>
  <si>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</si>
  <si>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</si>
  <si>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</si>
  <si>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SUM</t>
  </si>
  <si>
    <t>END</t>
  </si>
  <si>
    <t xml:space="preserve">výkres č. D.03 - plocha změřená v projektovém programu : </t>
  </si>
  <si>
    <t xml:space="preserve"> jižní doskočiště - antuková vrstva : 31*1,6</t>
  </si>
  <si>
    <t>severní doskočiště - antuková vrstva : 31*1,6</t>
  </si>
  <si>
    <t xml:space="preserve">výkres č. D.03 : </t>
  </si>
  <si>
    <t xml:space="preserve"> jižní doskočiště - rozběhová dráha : (31,1+1,7)*2</t>
  </si>
  <si>
    <t>doskočiště : (10+3,55)*2-1,7</t>
  </si>
  <si>
    <t>139601101R00</t>
  </si>
  <si>
    <t>Ruční výkop jam, rýh a šachet v horninách 1 a 2</t>
  </si>
  <si>
    <t xml:space="preserve">celková kubatury odstraňovaného písku : </t>
  </si>
  <si>
    <t>jižní doskočiště - výplň písková : 10*3,5*0,1*95/100</t>
  </si>
  <si>
    <t>severní doskočiště - výplň písková : 10,5*0,1*0,5+(10*3,5-10,5)*0,3</t>
  </si>
  <si>
    <t>odstranění spadané zeminy, úprava dna rýhy před položením nových obrubníků : (31,05*2+1,7)*0,25*0,1+(8*2+3,55-1,7)*0,15*0,05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</si>
  <si>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</si>
  <si>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</si>
  <si>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</si>
  <si>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/>
  </si>
  <si>
    <t xml:space="preserve">odpočet pískui určeného k promísení s ornicí - 50% z celkové kubatury směsi z ornice a písku : </t>
  </si>
  <si>
    <t>uvažována průměrná tl. 60 mm : -(237,03-87,6-10,29)*0,06*50/100</t>
  </si>
  <si>
    <t>zavezení ploch po jižním doskočišti a části severního doskočiště v tl. 100 mm : -(87,6+10,29)*0,1*50/100</t>
  </si>
  <si>
    <t xml:space="preserve">písek na mezideponii určený k promísení s ornicí - 50% z celkové kubatury směsi z ornice a písku : </t>
  </si>
  <si>
    <t>uvažována průměrná tl. 60 mm : (237,03-87,6-10,29)*0,06*50/100</t>
  </si>
  <si>
    <t>zavezení ploch po jižním doskočišti a části severního doskočiště v tl. 100 mm : (87,6+10,29)*0,1*50/100</t>
  </si>
  <si>
    <t>Začátek provozního součtu</t>
  </si>
  <si>
    <t xml:space="preserve">  celková kubatury odstraňovaného písku : </t>
  </si>
  <si>
    <t xml:space="preserve">  jižní doskočiště - výplň písková : 10*3,5*0,1*95/100</t>
  </si>
  <si>
    <t xml:space="preserve">  severní doskočiště - výplň písková : 10,5*0,1*0,5+(10*3,5-10,5)*0,3</t>
  </si>
  <si>
    <t>Konec provozního součtu</t>
  </si>
  <si>
    <t xml:space="preserve">rozvoz ornice promíchané s pískem na místo rozprostření : </t>
  </si>
  <si>
    <t>uvažována průměrná tl. 60 mm : (237,03-87,6-10,29)*0,06</t>
  </si>
  <si>
    <t>zavezení ploch po jižním doskočišti a části severního doskočiště v tl. 100 mm : (87,6+10,29)*0,1</t>
  </si>
  <si>
    <t xml:space="preserve">přípočet za dalších 10 m : </t>
  </si>
  <si>
    <t>uvažována průměrná tl. 60 mm - bez doskočišť : (237,03-87,6-10,29)*0,06</t>
  </si>
  <si>
    <t>uvažována průměrná tl. 60 mm : (237,03-87,6-10,29)*0,06*50/100*10</t>
  </si>
  <si>
    <t>zavezení ploch po jižním doskočišti a části severního doskočiště v tl. 100 mm : (87,6+10,29)*0,1*50/100*10</t>
  </si>
  <si>
    <t>171201101R00</t>
  </si>
  <si>
    <t>Uložení sypaniny do násypů nezhutněných</t>
  </si>
  <si>
    <t>Uložení sypaniny do násypů nebo na skládku s rozprostřením sypaniny ve vrstvách a s hrubým urovnáním.</t>
  </si>
  <si>
    <t>171206111R00</t>
  </si>
  <si>
    <t>Uložení zemin do předepsaných tvarů uložení zemin schopných zúrodnění do násypů předepsaných tvarů s urovnáním</t>
  </si>
  <si>
    <t>POL1_1</t>
  </si>
  <si>
    <t>schopných zúrodnění nebo zemin výsypek do násypů</t>
  </si>
  <si>
    <t>písek do doskočiště</t>
  </si>
  <si>
    <t>výplň doskočiště : 7,84*3,45*0,4</t>
  </si>
  <si>
    <t>uvažována průměrná tl. 60 mm : 237,03</t>
  </si>
  <si>
    <t>výkres č. D.01 - severní rozběžiště : 31*1,6</t>
  </si>
  <si>
    <t>uvažována průměrná tl. 60 mm : 237,03-87,6-10,29</t>
  </si>
  <si>
    <t>zavezení ploch po jižním doskočišti a části severního doskočiště v tl. 100 mm : 87,6+10,29</t>
  </si>
  <si>
    <t>199000002R00</t>
  </si>
  <si>
    <t>Poplatky za skládku horniny 1- 4, skupina 17 05 04 z Katalogu odpadů</t>
  </si>
  <si>
    <t>výkres č. D.01 : 237,03*40/1000</t>
  </si>
  <si>
    <t>ztratné 5% : 9,4812*5/100</t>
  </si>
  <si>
    <t>583311033R</t>
  </si>
  <si>
    <t>kamenivo přírodní těžené frakce 0,0 až 2,0 mm; třída A; Olomoucký kraj</t>
  </si>
  <si>
    <t>POL3_1</t>
  </si>
  <si>
    <t>výplň doskočiště : 7,84*3,45*0,4*1,9</t>
  </si>
  <si>
    <t>přípočet na sednutí 2% : 20,55648*2/100</t>
  </si>
  <si>
    <t>289971211R00</t>
  </si>
  <si>
    <t>Zřízení vrstvy z geotextilie na upraveném povrchu sklon do 1:5, šířka od 0 do 3 m</t>
  </si>
  <si>
    <t>800-2</t>
  </si>
  <si>
    <t>výplň doskočiště : 7,84*3,45+(7,84+3,45)*2*0,4</t>
  </si>
  <si>
    <t>69366198R</t>
  </si>
  <si>
    <t>geotextilie PP; funkce separační, ochranná, výztužná, filtrační; plošná hmotnost 300 g/m2; zpevněná oboustranně</t>
  </si>
  <si>
    <t>přesahy, prořez 20% : 36,08*20/100</t>
  </si>
  <si>
    <t>výkres č. D.01 : 31*1,6</t>
  </si>
  <si>
    <t>rozběžiště : 31*2+1,7</t>
  </si>
  <si>
    <t>doskočiště : (8+3,45)*2</t>
  </si>
  <si>
    <t>rozběžiště : (31*2+1,7)*(0,25*0,2+0,25*0,05*0,5-0,05*0,1-0,036)</t>
  </si>
  <si>
    <t>doskočiště : (8+3,45)*2*(0,28*0,25+0,2*0,05*0,5-0,05*0,15-0,036)</t>
  </si>
  <si>
    <t>272533815R</t>
  </si>
  <si>
    <t>obrubník chodníkový materiál pryž; l = 1000,0 mm; š = 50,0 mm; h = 250,0 mm; barva červená</t>
  </si>
  <si>
    <t>ztratné 2% : 22,9*2/100</t>
  </si>
  <si>
    <t>ztratné 2% : 63,7*2/100</t>
  </si>
  <si>
    <t>797 67-0003</t>
  </si>
  <si>
    <t>Dodávka a montáž atypického odrazového břevna pro dálku</t>
  </si>
  <si>
    <t>ks</t>
  </si>
  <si>
    <t>dřevěné břevno bíle natřené</t>
  </si>
  <si>
    <t>rozběžiště : 1</t>
  </si>
  <si>
    <t>výkres D.04 : 129,1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</si>
</sst>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3NPsY+pkiIz+Wvcg1JqMUYDoTJbE5doLBmJNmKeock7AgLBK76y+m336nmD01CeYxZXc+xnpBxzWoFINExQmDQ==" saltValue="uxBZAbGcdQbjCAmj5W3qE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3" t="s">
        <v>41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2" t="s">
        <v>22</v>
      </c>
      <c r="C2" s="73"/>
      <c r="D2" s="74" t="s">
        <v>43</v>
      </c>
      <c r="E2" s="229" t="s">
        <v>44</v>
      </c>
      <c r="F2" s="230"/>
      <c r="G2" s="230"/>
      <c r="H2" s="230"/>
      <c r="I2" s="230"/>
      <c r="J2" s="231"/>
      <c r="O2" s="1"/>
    </row>
    <row r="3" spans="1:15" ht="27" hidden="1" customHeight="1" x14ac:dyDescent="0.2">
      <c r="A3" s="2"/>
      <c r="B3" s="75"/>
      <c r="C3" s="73"/>
      <c r="D3" s="76"/>
      <c r="E3" s="232"/>
      <c r="F3" s="233"/>
      <c r="G3" s="233"/>
      <c r="H3" s="233"/>
      <c r="I3" s="233"/>
      <c r="J3" s="234"/>
    </row>
    <row r="4" spans="1:15" ht="23.25" customHeight="1" x14ac:dyDescent="0.2">
      <c r="A4" s="2"/>
      <c r="B4" s="77"/>
      <c r="C4" s="78"/>
      <c r="D4" s="79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0" t="s">
        <v>42</v>
      </c>
      <c r="D5" s="217" t="s">
        <v>45</v>
      </c>
      <c r="E5" s="218"/>
      <c r="F5" s="218"/>
      <c r="G5" s="218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19" t="s">
        <v>46</v>
      </c>
      <c r="E6" s="220"/>
      <c r="F6" s="220"/>
      <c r="G6" s="220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1" t="s">
        <v>47</v>
      </c>
      <c r="F7" s="222"/>
      <c r="G7" s="222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6"/>
      <c r="E11" s="236"/>
      <c r="F11" s="236"/>
      <c r="G11" s="236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15"/>
      <c r="F13" s="216"/>
      <c r="G13" s="216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8" t="s">
        <v>24</v>
      </c>
      <c r="B16" s="37" t="s">
        <v>24</v>
      </c>
      <c r="C16" s="58"/>
      <c r="D16" s="59"/>
      <c r="E16" s="201"/>
      <c r="F16" s="202"/>
      <c r="G16" s="201"/>
      <c r="H16" s="202"/>
      <c r="I16" s="201">
        <f>SUMIF(F54:F62,A16,I54:I62)+SUMIF(F54:F62,"PSU",I54:I62)</f>
        <v>0</v>
      </c>
      <c r="J16" s="203"/>
    </row>
    <row r="17" spans="1:10" ht="23.25" customHeight="1" x14ac:dyDescent="0.2">
      <c r="A17" s="138" t="s">
        <v>25</v>
      </c>
      <c r="B17" s="37" t="s">
        <v>25</v>
      </c>
      <c r="C17" s="58"/>
      <c r="D17" s="59"/>
      <c r="E17" s="201"/>
      <c r="F17" s="202"/>
      <c r="G17" s="201"/>
      <c r="H17" s="202"/>
      <c r="I17" s="201">
        <f>SUMIF(F54:F62,A17,I54:I62)</f>
        <v>0</v>
      </c>
      <c r="J17" s="203"/>
    </row>
    <row r="18" spans="1:10" ht="23.25" customHeight="1" x14ac:dyDescent="0.2">
      <c r="A18" s="138" t="s">
        <v>26</v>
      </c>
      <c r="B18" s="37" t="s">
        <v>26</v>
      </c>
      <c r="C18" s="58"/>
      <c r="D18" s="59"/>
      <c r="E18" s="201"/>
      <c r="F18" s="202"/>
      <c r="G18" s="201"/>
      <c r="H18" s="202"/>
      <c r="I18" s="201">
        <f>SUMIF(F54:F62,A18,I54:I62)</f>
        <v>0</v>
      </c>
      <c r="J18" s="203"/>
    </row>
    <row r="19" spans="1:10" ht="23.25" customHeight="1" x14ac:dyDescent="0.2">
      <c r="A19" s="138" t="s">
        <v>87</v>
      </c>
      <c r="B19" s="37" t="s">
        <v>27</v>
      </c>
      <c r="C19" s="58"/>
      <c r="D19" s="59"/>
      <c r="E19" s="201"/>
      <c r="F19" s="202"/>
      <c r="G19" s="201"/>
      <c r="H19" s="202"/>
      <c r="I19" s="201">
        <f>SUMIF(F54:F62,A19,I54:I62)</f>
        <v>0</v>
      </c>
      <c r="J19" s="203"/>
    </row>
    <row r="20" spans="1:10" ht="23.25" customHeight="1" x14ac:dyDescent="0.2">
      <c r="A20" s="138" t="s">
        <v>88</v>
      </c>
      <c r="B20" s="37" t="s">
        <v>28</v>
      </c>
      <c r="C20" s="58"/>
      <c r="D20" s="59"/>
      <c r="E20" s="201"/>
      <c r="F20" s="202"/>
      <c r="G20" s="201"/>
      <c r="H20" s="202"/>
      <c r="I20" s="201">
        <f>SUMIF(F54:F62,A20,I54:I62)</f>
        <v>0</v>
      </c>
      <c r="J20" s="203"/>
    </row>
    <row r="21" spans="1:10" ht="23.25" customHeight="1" x14ac:dyDescent="0.2">
      <c r="A21" s="2"/>
      <c r="B21" s="47" t="s">
        <v>29</v>
      </c>
      <c r="C21" s="60"/>
      <c r="D21" s="61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199">
        <f>ZakladDPHSniVypocet</f>
        <v>0</v>
      </c>
      <c r="H23" s="200"/>
      <c r="I23" s="200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7">
        <f>A23</f>
        <v>0</v>
      </c>
      <c r="H24" s="198"/>
      <c r="I24" s="198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199">
        <f>ZakladDPHZaklVypocet</f>
        <v>0</v>
      </c>
      <c r="H25" s="200"/>
      <c r="I25" s="200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26">
        <f>A25</f>
        <v>0</v>
      </c>
      <c r="H26" s="227"/>
      <c r="I26" s="22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28">
        <f>CenaCelkem-(ZakladDPHSni+DPHSni+ZakladDPHZakl+DPHZakl)</f>
        <v>0</v>
      </c>
      <c r="H27" s="228"/>
      <c r="I27" s="228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A27</f>
        <v>0</v>
      </c>
      <c r="H29" s="206"/>
      <c r="I29" s="206"/>
      <c r="J29" s="119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8"/>
      <c r="E34" s="209"/>
      <c r="G34" s="210"/>
      <c r="H34" s="211"/>
      <c r="I34" s="211"/>
      <c r="J34" s="24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57</v>
      </c>
      <c r="C39" s="191"/>
      <c r="D39" s="191"/>
      <c r="E39" s="191"/>
      <c r="F39" s="99">
        <f>'01 2009.01.Z0 Pol'!AE217+'02 2009.02.Z1 Pol'!AE289+'03 2009.03.Z0 Pol'!AE65</f>
        <v>0</v>
      </c>
      <c r="G39" s="100">
        <f>'01 2009.01.Z0 Pol'!AF217+'02 2009.02.Z1 Pol'!AF289+'03 2009.03.Z0 Pol'!AF65</f>
        <v>0</v>
      </c>
      <c r="H39" s="101">
        <f t="shared" ref="H39:H46" si="1">(F39*SazbaDPH1/100)+(G39*SazbaDPH2/100)</f>
        <v>0</v>
      </c>
      <c r="I39" s="101">
        <f t="shared" ref="I39:I46" si="2">F39+G39+H39</f>
        <v>0</v>
      </c>
      <c r="J39" s="102" t="str">
        <f t="shared" ref="J39:J46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192" t="s">
        <v>58</v>
      </c>
      <c r="D40" s="192"/>
      <c r="E40" s="192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59</v>
      </c>
      <c r="C41" s="192" t="s">
        <v>60</v>
      </c>
      <c r="D41" s="192"/>
      <c r="E41" s="192"/>
      <c r="F41" s="104">
        <f>'01 2009.01.Z0 Pol'!AE217</f>
        <v>0</v>
      </c>
      <c r="G41" s="105">
        <f>'01 2009.01.Z0 Pol'!AF217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61</v>
      </c>
      <c r="C42" s="191" t="s">
        <v>60</v>
      </c>
      <c r="D42" s="191"/>
      <c r="E42" s="191"/>
      <c r="F42" s="108">
        <f>'01 2009.01.Z0 Pol'!AE217</f>
        <v>0</v>
      </c>
      <c r="G42" s="101">
        <f>'01 2009.01.Z0 Pol'!AF217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62</v>
      </c>
      <c r="C43" s="192" t="s">
        <v>63</v>
      </c>
      <c r="D43" s="192"/>
      <c r="E43" s="192"/>
      <c r="F43" s="104">
        <f>'02 2009.02.Z1 Pol'!AE289</f>
        <v>0</v>
      </c>
      <c r="G43" s="105">
        <f>'02 2009.02.Z1 Pol'!AF289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64</v>
      </c>
      <c r="C44" s="191" t="s">
        <v>63</v>
      </c>
      <c r="D44" s="191"/>
      <c r="E44" s="191"/>
      <c r="F44" s="108">
        <f>'02 2009.02.Z1 Pol'!AE289</f>
        <v>0</v>
      </c>
      <c r="G44" s="101">
        <f>'02 2009.02.Z1 Pol'!AF289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2</v>
      </c>
      <c r="B45" s="103" t="s">
        <v>65</v>
      </c>
      <c r="C45" s="192" t="s">
        <v>66</v>
      </c>
      <c r="D45" s="192"/>
      <c r="E45" s="192"/>
      <c r="F45" s="104">
        <f>'03 2009.03.Z0 Pol'!AE65</f>
        <v>0</v>
      </c>
      <c r="G45" s="105">
        <f>'03 2009.03.Z0 Pol'!AF65</f>
        <v>0</v>
      </c>
      <c r="H45" s="105">
        <f t="shared" si="1"/>
        <v>0</v>
      </c>
      <c r="I45" s="105">
        <f t="shared" si="2"/>
        <v>0</v>
      </c>
      <c r="J45" s="106" t="str">
        <f t="shared" si="3"/>
        <v/>
      </c>
    </row>
    <row r="46" spans="1:10" ht="25.5" customHeight="1" x14ac:dyDescent="0.2">
      <c r="A46" s="88">
        <v>3</v>
      </c>
      <c r="B46" s="107" t="s">
        <v>67</v>
      </c>
      <c r="C46" s="191" t="s">
        <v>66</v>
      </c>
      <c r="D46" s="191"/>
      <c r="E46" s="191"/>
      <c r="F46" s="108">
        <f>'03 2009.03.Z0 Pol'!AE65</f>
        <v>0</v>
      </c>
      <c r="G46" s="101">
        <f>'03 2009.03.Z0 Pol'!AF65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/>
      <c r="B47" s="193" t="s">
        <v>68</v>
      </c>
      <c r="C47" s="194"/>
      <c r="D47" s="194"/>
      <c r="E47" s="195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75" x14ac:dyDescent="0.25">
      <c r="B51" s="120" t="s">
        <v>70</v>
      </c>
    </row>
    <row r="53" spans="1:10" ht="25.5" customHeight="1" x14ac:dyDescent="0.2">
      <c r="A53" s="122"/>
      <c r="B53" s="125" t="s">
        <v>17</v>
      </c>
      <c r="C53" s="125" t="s">
        <v>5</v>
      </c>
      <c r="D53" s="126"/>
      <c r="E53" s="126"/>
      <c r="F53" s="127" t="s">
        <v>71</v>
      </c>
      <c r="G53" s="127"/>
      <c r="H53" s="127"/>
      <c r="I53" s="127" t="s">
        <v>29</v>
      </c>
      <c r="J53" s="127" t="s">
        <v>0</v>
      </c>
    </row>
    <row r="54" spans="1:10" ht="36.75" customHeight="1" x14ac:dyDescent="0.2">
      <c r="A54" s="123"/>
      <c r="B54" s="128" t="s">
        <v>72</v>
      </c>
      <c r="C54" s="189" t="s">
        <v>73</v>
      </c>
      <c r="D54" s="190"/>
      <c r="E54" s="190"/>
      <c r="F54" s="134" t="s">
        <v>24</v>
      </c>
      <c r="G54" s="135"/>
      <c r="H54" s="135"/>
      <c r="I54" s="135">
        <f>'01 2009.01.Z0 Pol'!G8+'02 2009.02.Z1 Pol'!G8+'03 2009.03.Z0 Pol'!G8</f>
        <v>0</v>
      </c>
      <c r="J54" s="132" t="str">
        <f>IF(I63=0,"",I54/I63*100)</f>
        <v/>
      </c>
    </row>
    <row r="55" spans="1:10" ht="36.75" customHeight="1" x14ac:dyDescent="0.2">
      <c r="A55" s="123"/>
      <c r="B55" s="128" t="s">
        <v>74</v>
      </c>
      <c r="C55" s="189" t="s">
        <v>75</v>
      </c>
      <c r="D55" s="190"/>
      <c r="E55" s="190"/>
      <c r="F55" s="134" t="s">
        <v>24</v>
      </c>
      <c r="G55" s="135"/>
      <c r="H55" s="135"/>
      <c r="I55" s="135">
        <f>'02 2009.02.Z1 Pol'!G180</f>
        <v>0</v>
      </c>
      <c r="J55" s="132" t="str">
        <f>IF(I63=0,"",I55/I63*100)</f>
        <v/>
      </c>
    </row>
    <row r="56" spans="1:10" ht="36.75" customHeight="1" x14ac:dyDescent="0.2">
      <c r="A56" s="123"/>
      <c r="B56" s="128" t="s">
        <v>76</v>
      </c>
      <c r="C56" s="189" t="s">
        <v>77</v>
      </c>
      <c r="D56" s="190"/>
      <c r="E56" s="190"/>
      <c r="F56" s="134" t="s">
        <v>24</v>
      </c>
      <c r="G56" s="135"/>
      <c r="H56" s="135"/>
      <c r="I56" s="135">
        <f>'01 2009.01.Z0 Pol'!G103+'02 2009.02.Z1 Pol'!G188+'03 2009.03.Z0 Pol'!G13</f>
        <v>0</v>
      </c>
      <c r="J56" s="132" t="str">
        <f>IF(I63=0,"",I56/I63*100)</f>
        <v/>
      </c>
    </row>
    <row r="57" spans="1:10" ht="36.75" customHeight="1" x14ac:dyDescent="0.2">
      <c r="A57" s="123"/>
      <c r="B57" s="128" t="s">
        <v>78</v>
      </c>
      <c r="C57" s="189" t="s">
        <v>79</v>
      </c>
      <c r="D57" s="190"/>
      <c r="E57" s="190"/>
      <c r="F57" s="134" t="s">
        <v>24</v>
      </c>
      <c r="G57" s="135"/>
      <c r="H57" s="135"/>
      <c r="I57" s="135">
        <f>'01 2009.01.Z0 Pol'!G122+'02 2009.02.Z1 Pol'!G199</f>
        <v>0</v>
      </c>
      <c r="J57" s="132" t="str">
        <f>IF(I63=0,"",I57/I63*100)</f>
        <v/>
      </c>
    </row>
    <row r="58" spans="1:10" ht="36.75" customHeight="1" x14ac:dyDescent="0.2">
      <c r="A58" s="123"/>
      <c r="B58" s="128" t="s">
        <v>80</v>
      </c>
      <c r="C58" s="189" t="s">
        <v>81</v>
      </c>
      <c r="D58" s="190"/>
      <c r="E58" s="190"/>
      <c r="F58" s="134" t="s">
        <v>24</v>
      </c>
      <c r="G58" s="135"/>
      <c r="H58" s="135"/>
      <c r="I58" s="135">
        <f>'01 2009.01.Z0 Pol'!G160+'02 2009.02.Z1 Pol'!G226+'03 2009.03.Z0 Pol'!G17</f>
        <v>0</v>
      </c>
      <c r="J58" s="132" t="str">
        <f>IF(I63=0,"",I58/I63*100)</f>
        <v/>
      </c>
    </row>
    <row r="59" spans="1:10" ht="36.75" customHeight="1" x14ac:dyDescent="0.2">
      <c r="A59" s="123"/>
      <c r="B59" s="128" t="s">
        <v>82</v>
      </c>
      <c r="C59" s="189" t="s">
        <v>83</v>
      </c>
      <c r="D59" s="190"/>
      <c r="E59" s="190"/>
      <c r="F59" s="134" t="s">
        <v>25</v>
      </c>
      <c r="G59" s="135"/>
      <c r="H59" s="135"/>
      <c r="I59" s="135">
        <f>'02 2009.02.Z1 Pol'!G229</f>
        <v>0</v>
      </c>
      <c r="J59" s="132" t="str">
        <f>IF(I63=0,"",I59/I63*100)</f>
        <v/>
      </c>
    </row>
    <row r="60" spans="1:10" ht="36.75" customHeight="1" x14ac:dyDescent="0.2">
      <c r="A60" s="123"/>
      <c r="B60" s="128" t="s">
        <v>84</v>
      </c>
      <c r="C60" s="189" t="s">
        <v>85</v>
      </c>
      <c r="D60" s="190"/>
      <c r="E60" s="190"/>
      <c r="F60" s="134" t="s">
        <v>86</v>
      </c>
      <c r="G60" s="135"/>
      <c r="H60" s="135"/>
      <c r="I60" s="135">
        <f>'01 2009.01.Z0 Pol'!G163+'02 2009.02.Z1 Pol'!G235+'03 2009.03.Z0 Pol'!G20</f>
        <v>0</v>
      </c>
      <c r="J60" s="132" t="str">
        <f>IF(I63=0,"",I60/I63*100)</f>
        <v/>
      </c>
    </row>
    <row r="61" spans="1:10" ht="36.75" customHeight="1" x14ac:dyDescent="0.2">
      <c r="A61" s="123"/>
      <c r="B61" s="128" t="s">
        <v>87</v>
      </c>
      <c r="C61" s="189" t="s">
        <v>27</v>
      </c>
      <c r="D61" s="190"/>
      <c r="E61" s="190"/>
      <c r="F61" s="134" t="s">
        <v>87</v>
      </c>
      <c r="G61" s="135"/>
      <c r="H61" s="135"/>
      <c r="I61" s="135">
        <f>'01 2009.01.Z0 Pol'!G182+'02 2009.02.Z1 Pol'!G254+'03 2009.03.Z0 Pol'!G30</f>
        <v>0</v>
      </c>
      <c r="J61" s="132" t="str">
        <f>IF(I63=0,"",I61/I63*100)</f>
        <v/>
      </c>
    </row>
    <row r="62" spans="1:10" ht="36.75" customHeight="1" x14ac:dyDescent="0.2">
      <c r="A62" s="123"/>
      <c r="B62" s="128" t="s">
        <v>88</v>
      </c>
      <c r="C62" s="189" t="s">
        <v>28</v>
      </c>
      <c r="D62" s="190"/>
      <c r="E62" s="190"/>
      <c r="F62" s="134" t="s">
        <v>88</v>
      </c>
      <c r="G62" s="135"/>
      <c r="H62" s="135"/>
      <c r="I62" s="135">
        <f>'01 2009.01.Z0 Pol'!G206+'02 2009.02.Z1 Pol'!G278+'03 2009.03.Z0 Pol'!G54</f>
        <v>0</v>
      </c>
      <c r="J62" s="132" t="str">
        <f>IF(I63=0,"",I62/I63*100)</f>
        <v/>
      </c>
    </row>
    <row r="63" spans="1:10" ht="25.5" customHeight="1" x14ac:dyDescent="0.2">
      <c r="A63" s="124"/>
      <c r="B63" s="129" t="s">
        <v>1</v>
      </c>
      <c r="C63" s="130"/>
      <c r="D63" s="131"/>
      <c r="E63" s="131"/>
      <c r="F63" s="136"/>
      <c r="G63" s="137"/>
      <c r="H63" s="137"/>
      <c r="I63" s="137">
        <f>SUM(I54:I62)</f>
        <v>0</v>
      </c>
      <c r="J63" s="133">
        <f>SUM(J54:J62)</f>
        <v>0</v>
      </c>
    </row>
    <row r="64" spans="1:10" x14ac:dyDescent="0.2">
      <c r="F64" s="86"/>
      <c r="G64" s="86"/>
      <c r="H64" s="86"/>
      <c r="I64" s="86"/>
      <c r="J64" s="87"/>
    </row>
    <row r="65" spans="6:10" x14ac:dyDescent="0.2">
      <c r="F65" s="86"/>
      <c r="G65" s="86"/>
      <c r="H65" s="86"/>
      <c r="I65" s="86"/>
      <c r="J65" s="87"/>
    </row>
    <row r="66" spans="6:10" x14ac:dyDescent="0.2">
      <c r="F66" s="86"/>
      <c r="G66" s="86"/>
      <c r="H66" s="86"/>
      <c r="I66" s="86"/>
      <c r="J66" s="87"/>
    </row>
  </sheetData>
  <sheetProtection algorithmName="SHA-512" hashValue="CIfAhHMtHPZ0jqdeWJqOgjVNxoG/X4mOrbbU/QezOs32QYaeoWGOhakED6+j2CXPQBIHxWPxS799yoSSYgOIzw==" saltValue="ZykQzxYjtZQtcg5v2azKW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49" t="s">
        <v>7</v>
      </c>
      <c r="B2" s="48"/>
      <c r="C2" s="242"/>
      <c r="D2" s="242"/>
      <c r="E2" s="242"/>
      <c r="F2" s="242"/>
      <c r="G2" s="243"/>
    </row>
    <row r="3" spans="1:7" ht="24.95" customHeight="1" x14ac:dyDescent="0.2">
      <c r="A3" s="49" t="s">
        <v>8</v>
      </c>
      <c r="B3" s="48"/>
      <c r="C3" s="242"/>
      <c r="D3" s="242"/>
      <c r="E3" s="242"/>
      <c r="F3" s="242"/>
      <c r="G3" s="243"/>
    </row>
    <row r="4" spans="1:7" ht="24.95" customHeight="1" x14ac:dyDescent="0.2">
      <c r="A4" s="49" t="s">
        <v>9</v>
      </c>
      <c r="B4" s="48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algorithmName="SHA-512" hashValue="Y5j4FTApj01RAwB+TU9z1JFdRCfBhKBuCAjRIK5hBNBly+3byytA5YcGpHDoVVlL2BSPvVqRR1aOUq0vlQxsCw==" saltValue="5OqNYh4VnNvY/hjzG1qMj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EAD44-CFD3-4707-9370-25F0BC3DD51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89</v>
      </c>
      <c r="B1" s="254"/>
      <c r="C1" s="254"/>
      <c r="D1" s="254"/>
      <c r="E1" s="254"/>
      <c r="F1" s="254"/>
      <c r="G1" s="254"/>
      <c r="AG1" t="s">
        <v>90</v>
      </c>
    </row>
    <row r="2" spans="1:60" ht="24.95" customHeight="1" x14ac:dyDescent="0.2">
      <c r="A2" s="139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91</v>
      </c>
    </row>
    <row r="3" spans="1:60" ht="24.95" customHeight="1" x14ac:dyDescent="0.2">
      <c r="A3" s="139" t="s">
        <v>8</v>
      </c>
      <c r="B3" s="48" t="s">
        <v>59</v>
      </c>
      <c r="C3" s="255" t="s">
        <v>60</v>
      </c>
      <c r="D3" s="256"/>
      <c r="E3" s="256"/>
      <c r="F3" s="256"/>
      <c r="G3" s="257"/>
      <c r="AC3" s="121" t="s">
        <v>91</v>
      </c>
      <c r="AG3" t="s">
        <v>92</v>
      </c>
    </row>
    <row r="4" spans="1:60" ht="24.95" customHeight="1" x14ac:dyDescent="0.2">
      <c r="A4" s="140" t="s">
        <v>9</v>
      </c>
      <c r="B4" s="141" t="s">
        <v>61</v>
      </c>
      <c r="C4" s="258" t="s">
        <v>60</v>
      </c>
      <c r="D4" s="259"/>
      <c r="E4" s="259"/>
      <c r="F4" s="259"/>
      <c r="G4" s="260"/>
      <c r="AG4" t="s">
        <v>93</v>
      </c>
    </row>
    <row r="5" spans="1:60" x14ac:dyDescent="0.2">
      <c r="D5" s="10"/>
    </row>
    <row r="6" spans="1:60" ht="38.25" x14ac:dyDescent="0.2">
      <c r="A6" s="143" t="s">
        <v>94</v>
      </c>
      <c r="B6" s="145" t="s">
        <v>95</v>
      </c>
      <c r="C6" s="145" t="s">
        <v>96</v>
      </c>
      <c r="D6" s="144" t="s">
        <v>97</v>
      </c>
      <c r="E6" s="143" t="s">
        <v>98</v>
      </c>
      <c r="F6" s="142" t="s">
        <v>99</v>
      </c>
      <c r="G6" s="143" t="s">
        <v>29</v>
      </c>
      <c r="H6" s="146" t="s">
        <v>30</v>
      </c>
      <c r="I6" s="146" t="s">
        <v>100</v>
      </c>
      <c r="J6" s="146" t="s">
        <v>31</v>
      </c>
      <c r="K6" s="146" t="s">
        <v>101</v>
      </c>
      <c r="L6" s="146" t="s">
        <v>102</v>
      </c>
      <c r="M6" s="146" t="s">
        <v>103</v>
      </c>
      <c r="N6" s="146" t="s">
        <v>104</v>
      </c>
      <c r="O6" s="146" t="s">
        <v>105</v>
      </c>
      <c r="P6" s="146" t="s">
        <v>106</v>
      </c>
      <c r="Q6" s="146" t="s">
        <v>107</v>
      </c>
      <c r="R6" s="146" t="s">
        <v>108</v>
      </c>
      <c r="S6" s="146" t="s">
        <v>109</v>
      </c>
      <c r="T6" s="146" t="s">
        <v>110</v>
      </c>
      <c r="U6" s="146" t="s">
        <v>111</v>
      </c>
      <c r="V6" s="146" t="s">
        <v>112</v>
      </c>
      <c r="W6" s="146" t="s">
        <v>113</v>
      </c>
      <c r="X6" s="146" t="s">
        <v>114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115</v>
      </c>
      <c r="B8" s="163" t="s">
        <v>72</v>
      </c>
      <c r="C8" s="177" t="s">
        <v>73</v>
      </c>
      <c r="D8" s="164"/>
      <c r="E8" s="165"/>
      <c r="F8" s="166"/>
      <c r="G8" s="166">
        <f>SUMIF(AG9:AG102,"&lt;&gt;NOR",G9:G102)</f>
        <v>0</v>
      </c>
      <c r="H8" s="166"/>
      <c r="I8" s="166">
        <f>SUM(I9:I102)</f>
        <v>0</v>
      </c>
      <c r="J8" s="166"/>
      <c r="K8" s="166">
        <f>SUM(K9:K102)</f>
        <v>0</v>
      </c>
      <c r="L8" s="166"/>
      <c r="M8" s="166">
        <f>SUM(M9:M102)</f>
        <v>0</v>
      </c>
      <c r="N8" s="166"/>
      <c r="O8" s="166">
        <f>SUM(O9:O102)</f>
        <v>36.71</v>
      </c>
      <c r="P8" s="166"/>
      <c r="Q8" s="166">
        <f>SUM(Q9:Q102)</f>
        <v>170.63</v>
      </c>
      <c r="R8" s="166"/>
      <c r="S8" s="166"/>
      <c r="T8" s="167"/>
      <c r="U8" s="161"/>
      <c r="V8" s="161">
        <f>SUM(V9:V102)</f>
        <v>294.47000000000003</v>
      </c>
      <c r="W8" s="161"/>
      <c r="X8" s="161"/>
      <c r="AG8" t="s">
        <v>116</v>
      </c>
    </row>
    <row r="9" spans="1:60" ht="22.5" outlineLevel="1" x14ac:dyDescent="0.2">
      <c r="A9" s="168">
        <v>1</v>
      </c>
      <c r="B9" s="169" t="s">
        <v>117</v>
      </c>
      <c r="C9" s="178" t="s">
        <v>118</v>
      </c>
      <c r="D9" s="170" t="s">
        <v>119</v>
      </c>
      <c r="E9" s="171">
        <v>707.75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0.13200000000000001</v>
      </c>
      <c r="Q9" s="173">
        <f>ROUND(E9*P9,2)</f>
        <v>93.42</v>
      </c>
      <c r="R9" s="173" t="s">
        <v>120</v>
      </c>
      <c r="S9" s="173" t="s">
        <v>121</v>
      </c>
      <c r="T9" s="174" t="s">
        <v>121</v>
      </c>
      <c r="U9" s="156">
        <v>0.03</v>
      </c>
      <c r="V9" s="156">
        <f>ROUND(E9*U9,2)</f>
        <v>21.23</v>
      </c>
      <c r="W9" s="156"/>
      <c r="X9" s="156" t="s">
        <v>122</v>
      </c>
      <c r="Y9" s="147"/>
      <c r="Z9" s="147"/>
      <c r="AA9" s="147"/>
      <c r="AB9" s="147"/>
      <c r="AC9" s="147"/>
      <c r="AD9" s="147"/>
      <c r="AE9" s="147"/>
      <c r="AF9" s="147"/>
      <c r="AG9" s="147" t="s">
        <v>123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6" t="s">
        <v>124</v>
      </c>
      <c r="D10" s="247"/>
      <c r="E10" s="247"/>
      <c r="F10" s="247"/>
      <c r="G10" s="24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9" t="s">
        <v>126</v>
      </c>
      <c r="D11" s="157"/>
      <c r="E11" s="158">
        <v>707.75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/>
      <c r="D12" s="245"/>
      <c r="E12" s="245"/>
      <c r="F12" s="245"/>
      <c r="G12" s="24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2</v>
      </c>
      <c r="B13" s="169" t="s">
        <v>129</v>
      </c>
      <c r="C13" s="178" t="s">
        <v>130</v>
      </c>
      <c r="D13" s="170" t="s">
        <v>131</v>
      </c>
      <c r="E13" s="171">
        <v>350.93822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0.22</v>
      </c>
      <c r="Q13" s="173">
        <f>ROUND(E13*P13,2)</f>
        <v>77.209999999999994</v>
      </c>
      <c r="R13" s="173" t="s">
        <v>120</v>
      </c>
      <c r="S13" s="173" t="s">
        <v>121</v>
      </c>
      <c r="T13" s="174" t="s">
        <v>121</v>
      </c>
      <c r="U13" s="156">
        <v>0.14000000000000001</v>
      </c>
      <c r="V13" s="156">
        <f>ROUND(E13*U13,2)</f>
        <v>49.13</v>
      </c>
      <c r="W13" s="156"/>
      <c r="X13" s="156" t="s">
        <v>122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132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133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s vybouráním lože, s přemístěním hmot na skládku na vzdálenost do 3 m nebo naložením na dopravní prostředek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8" t="s">
        <v>134</v>
      </c>
      <c r="D15" s="249"/>
      <c r="E15" s="249"/>
      <c r="F15" s="249"/>
      <c r="G15" s="249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75" t="str">
        <f>C15</f>
        <v>s vybouráním lože a přemístěním na skládku na vzdálenost do 3 m nebo s naložením na dopravní prostředek</v>
      </c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79" t="s">
        <v>135</v>
      </c>
      <c r="D16" s="157"/>
      <c r="E16" s="158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9" t="s">
        <v>136</v>
      </c>
      <c r="D17" s="157"/>
      <c r="E17" s="158">
        <v>219.64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79" t="s">
        <v>137</v>
      </c>
      <c r="D18" s="157"/>
      <c r="E18" s="158">
        <v>60.318579999999997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9" t="s">
        <v>138</v>
      </c>
      <c r="D19" s="157"/>
      <c r="E19" s="158">
        <v>86.079639999999998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9" t="s">
        <v>139</v>
      </c>
      <c r="D20" s="157"/>
      <c r="E20" s="158">
        <v>-15.1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4"/>
      <c r="D21" s="245"/>
      <c r="E21" s="245"/>
      <c r="F21" s="245"/>
      <c r="G21" s="24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8">
        <v>3</v>
      </c>
      <c r="B22" s="169" t="s">
        <v>140</v>
      </c>
      <c r="C22" s="178" t="s">
        <v>141</v>
      </c>
      <c r="D22" s="170" t="s">
        <v>142</v>
      </c>
      <c r="E22" s="171">
        <v>9.15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0</v>
      </c>
      <c r="O22" s="173">
        <f>ROUND(E22*N22,2)</f>
        <v>0</v>
      </c>
      <c r="P22" s="173">
        <v>0</v>
      </c>
      <c r="Q22" s="173">
        <f>ROUND(E22*P22,2)</f>
        <v>0</v>
      </c>
      <c r="R22" s="173" t="s">
        <v>143</v>
      </c>
      <c r="S22" s="173" t="s">
        <v>121</v>
      </c>
      <c r="T22" s="174" t="s">
        <v>121</v>
      </c>
      <c r="U22" s="156">
        <v>3.53</v>
      </c>
      <c r="V22" s="156">
        <f>ROUND(E22*U22,2)</f>
        <v>32.299999999999997</v>
      </c>
      <c r="W22" s="156"/>
      <c r="X22" s="156" t="s">
        <v>122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2" t="s">
        <v>144</v>
      </c>
      <c r="D23" s="253"/>
      <c r="E23" s="253"/>
      <c r="F23" s="253"/>
      <c r="G23" s="25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133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9" t="s">
        <v>135</v>
      </c>
      <c r="D24" s="157"/>
      <c r="E24" s="158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79" t="s">
        <v>145</v>
      </c>
      <c r="D25" s="157"/>
      <c r="E25" s="158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179" t="s">
        <v>146</v>
      </c>
      <c r="D26" s="157"/>
      <c r="E26" s="158">
        <v>9.15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4"/>
      <c r="D27" s="245"/>
      <c r="E27" s="245"/>
      <c r="F27" s="245"/>
      <c r="G27" s="24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8">
        <v>4</v>
      </c>
      <c r="B28" s="169" t="s">
        <v>147</v>
      </c>
      <c r="C28" s="178" t="s">
        <v>148</v>
      </c>
      <c r="D28" s="170" t="s">
        <v>142</v>
      </c>
      <c r="E28" s="171">
        <v>21.969000000000001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3">
        <v>0</v>
      </c>
      <c r="O28" s="173">
        <f>ROUND(E28*N28,2)</f>
        <v>0</v>
      </c>
      <c r="P28" s="173">
        <v>0</v>
      </c>
      <c r="Q28" s="173">
        <f>ROUND(E28*P28,2)</f>
        <v>0</v>
      </c>
      <c r="R28" s="173" t="s">
        <v>143</v>
      </c>
      <c r="S28" s="173" t="s">
        <v>121</v>
      </c>
      <c r="T28" s="174" t="s">
        <v>121</v>
      </c>
      <c r="U28" s="156">
        <v>0.66800000000000004</v>
      </c>
      <c r="V28" s="156">
        <f>ROUND(E28*U28,2)</f>
        <v>14.68</v>
      </c>
      <c r="W28" s="156"/>
      <c r="X28" s="156" t="s">
        <v>122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123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2" t="s">
        <v>149</v>
      </c>
      <c r="D29" s="253"/>
      <c r="E29" s="253"/>
      <c r="F29" s="253"/>
      <c r="G29" s="253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133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79" t="s">
        <v>150</v>
      </c>
      <c r="D30" s="157"/>
      <c r="E30" s="158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127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79" t="s">
        <v>135</v>
      </c>
      <c r="D31" s="157"/>
      <c r="E31" s="158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79" t="s">
        <v>151</v>
      </c>
      <c r="D32" s="157"/>
      <c r="E32" s="158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79" t="s">
        <v>152</v>
      </c>
      <c r="D33" s="157"/>
      <c r="E33" s="158">
        <v>13.978199999999999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79" t="s">
        <v>153</v>
      </c>
      <c r="D34" s="157"/>
      <c r="E34" s="158">
        <v>7.9908000000000001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4"/>
      <c r="D35" s="245"/>
      <c r="E35" s="245"/>
      <c r="F35" s="245"/>
      <c r="G35" s="245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68">
        <v>5</v>
      </c>
      <c r="B36" s="169" t="s">
        <v>154</v>
      </c>
      <c r="C36" s="178" t="s">
        <v>155</v>
      </c>
      <c r="D36" s="170" t="s">
        <v>142</v>
      </c>
      <c r="E36" s="171">
        <v>65.906999999999996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3" t="s">
        <v>143</v>
      </c>
      <c r="S36" s="173" t="s">
        <v>121</v>
      </c>
      <c r="T36" s="174" t="s">
        <v>121</v>
      </c>
      <c r="U36" s="156">
        <v>0.59099999999999997</v>
      </c>
      <c r="V36" s="156">
        <f>ROUND(E36*U36,2)</f>
        <v>38.950000000000003</v>
      </c>
      <c r="W36" s="156"/>
      <c r="X36" s="156" t="s">
        <v>122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123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2" t="s">
        <v>149</v>
      </c>
      <c r="D37" s="253"/>
      <c r="E37" s="253"/>
      <c r="F37" s="253"/>
      <c r="G37" s="253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133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79" t="s">
        <v>156</v>
      </c>
      <c r="D38" s="157"/>
      <c r="E38" s="158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9" t="s">
        <v>150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79" t="s">
        <v>135</v>
      </c>
      <c r="D40" s="157"/>
      <c r="E40" s="158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79" t="s">
        <v>151</v>
      </c>
      <c r="D41" s="157"/>
      <c r="E41" s="158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79" t="s">
        <v>157</v>
      </c>
      <c r="D42" s="157"/>
      <c r="E42" s="158">
        <v>41.934600000000003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127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79" t="s">
        <v>158</v>
      </c>
      <c r="D43" s="157"/>
      <c r="E43" s="158">
        <v>23.9724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4"/>
      <c r="D44" s="245"/>
      <c r="E44" s="245"/>
      <c r="F44" s="245"/>
      <c r="G44" s="24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8">
        <v>6</v>
      </c>
      <c r="B45" s="169" t="s">
        <v>159</v>
      </c>
      <c r="C45" s="178" t="s">
        <v>160</v>
      </c>
      <c r="D45" s="170" t="s">
        <v>142</v>
      </c>
      <c r="E45" s="171">
        <v>21.969000000000001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3" t="s">
        <v>161</v>
      </c>
      <c r="S45" s="173" t="s">
        <v>121</v>
      </c>
      <c r="T45" s="174" t="s">
        <v>121</v>
      </c>
      <c r="U45" s="156">
        <v>9.2999999999999999E-2</v>
      </c>
      <c r="V45" s="156">
        <f>ROUND(E45*U45,2)</f>
        <v>2.04</v>
      </c>
      <c r="W45" s="156"/>
      <c r="X45" s="156" t="s">
        <v>122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52" t="s">
        <v>162</v>
      </c>
      <c r="D46" s="253"/>
      <c r="E46" s="253"/>
      <c r="F46" s="253"/>
      <c r="G46" s="253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133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5" t="str">
        <f>C46</f>
        <v>bez naložení, avšak se složením zemin schopných zúrodnění, kamenouhelných hlušin a výsypkových materiálů, příplatek za každých dalších i započatých 1000 m,</v>
      </c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8" t="s">
        <v>163</v>
      </c>
      <c r="D47" s="249"/>
      <c r="E47" s="249"/>
      <c r="F47" s="249"/>
      <c r="G47" s="24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8" t="s">
        <v>164</v>
      </c>
      <c r="D48" s="249"/>
      <c r="E48" s="249"/>
      <c r="F48" s="249"/>
      <c r="G48" s="249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8" t="s">
        <v>165</v>
      </c>
      <c r="D49" s="249"/>
      <c r="E49" s="249"/>
      <c r="F49" s="249"/>
      <c r="G49" s="249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75" t="str">
        <f>C49</f>
        <v>- udržování sjízdnosti cest uvnitř násypiště i výkopiště, pokud vrcholky nerovností nejsou   vyšší než +- 0,5 m,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8" t="s">
        <v>166</v>
      </c>
      <c r="D50" s="249"/>
      <c r="E50" s="249"/>
      <c r="F50" s="249"/>
      <c r="G50" s="249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9" t="s">
        <v>135</v>
      </c>
      <c r="D51" s="157"/>
      <c r="E51" s="158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79" t="s">
        <v>151</v>
      </c>
      <c r="D52" s="157"/>
      <c r="E52" s="158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127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79" t="s">
        <v>152</v>
      </c>
      <c r="D53" s="157"/>
      <c r="E53" s="158">
        <v>13.978199999999999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79" t="s">
        <v>153</v>
      </c>
      <c r="D54" s="157"/>
      <c r="E54" s="158">
        <v>7.9908000000000001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4"/>
      <c r="D55" s="245"/>
      <c r="E55" s="245"/>
      <c r="F55" s="245"/>
      <c r="G55" s="245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68">
        <v>7</v>
      </c>
      <c r="B56" s="169" t="s">
        <v>167</v>
      </c>
      <c r="C56" s="178" t="s">
        <v>168</v>
      </c>
      <c r="D56" s="170" t="s">
        <v>142</v>
      </c>
      <c r="E56" s="171">
        <v>219.69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73" t="s">
        <v>161</v>
      </c>
      <c r="S56" s="173" t="s">
        <v>121</v>
      </c>
      <c r="T56" s="174" t="s">
        <v>121</v>
      </c>
      <c r="U56" s="156">
        <v>0</v>
      </c>
      <c r="V56" s="156">
        <f>ROUND(E56*U56,2)</f>
        <v>0</v>
      </c>
      <c r="W56" s="156"/>
      <c r="X56" s="156" t="s">
        <v>122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123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54"/>
      <c r="B57" s="155"/>
      <c r="C57" s="252" t="s">
        <v>162</v>
      </c>
      <c r="D57" s="253"/>
      <c r="E57" s="253"/>
      <c r="F57" s="253"/>
      <c r="G57" s="253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133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75" t="str">
        <f>C57</f>
        <v>bez naložení, avšak se složením zemin schopných zúrodnění, kamenouhelných hlušin a výsypkových materiálů, příplatek za každých dalších i započatých 1000 m,</v>
      </c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79" t="s">
        <v>169</v>
      </c>
      <c r="D58" s="157"/>
      <c r="E58" s="158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79" t="s">
        <v>135</v>
      </c>
      <c r="D59" s="157"/>
      <c r="E59" s="158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79" t="s">
        <v>151</v>
      </c>
      <c r="D60" s="157"/>
      <c r="E60" s="158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79" t="s">
        <v>170</v>
      </c>
      <c r="D61" s="157"/>
      <c r="E61" s="158">
        <v>139.78200000000001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127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79" t="s">
        <v>171</v>
      </c>
      <c r="D62" s="157"/>
      <c r="E62" s="158">
        <v>79.908000000000001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4"/>
      <c r="D63" s="245"/>
      <c r="E63" s="245"/>
      <c r="F63" s="245"/>
      <c r="G63" s="24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68">
        <v>8</v>
      </c>
      <c r="B64" s="169" t="s">
        <v>172</v>
      </c>
      <c r="C64" s="178" t="s">
        <v>173</v>
      </c>
      <c r="D64" s="170" t="s">
        <v>142</v>
      </c>
      <c r="E64" s="171">
        <v>21.969000000000001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3">
        <v>0</v>
      </c>
      <c r="O64" s="173">
        <f>ROUND(E64*N64,2)</f>
        <v>0</v>
      </c>
      <c r="P64" s="173">
        <v>0</v>
      </c>
      <c r="Q64" s="173">
        <f>ROUND(E64*P64,2)</f>
        <v>0</v>
      </c>
      <c r="R64" s="173" t="s">
        <v>161</v>
      </c>
      <c r="S64" s="173" t="s">
        <v>121</v>
      </c>
      <c r="T64" s="174" t="s">
        <v>121</v>
      </c>
      <c r="U64" s="156">
        <v>6.7000000000000004E-2</v>
      </c>
      <c r="V64" s="156">
        <f>ROUND(E64*U64,2)</f>
        <v>1.47</v>
      </c>
      <c r="W64" s="156"/>
      <c r="X64" s="156" t="s">
        <v>122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2" t="s">
        <v>174</v>
      </c>
      <c r="D65" s="253"/>
      <c r="E65" s="253"/>
      <c r="F65" s="253"/>
      <c r="G65" s="253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133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79" t="s">
        <v>135</v>
      </c>
      <c r="D66" s="157"/>
      <c r="E66" s="158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79" t="s">
        <v>151</v>
      </c>
      <c r="D67" s="157"/>
      <c r="E67" s="158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9" t="s">
        <v>152</v>
      </c>
      <c r="D68" s="157"/>
      <c r="E68" s="158">
        <v>13.978199999999999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9" t="s">
        <v>153</v>
      </c>
      <c r="D69" s="157"/>
      <c r="E69" s="158">
        <v>7.9908000000000001</v>
      </c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127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4"/>
      <c r="D70" s="245"/>
      <c r="E70" s="245"/>
      <c r="F70" s="245"/>
      <c r="G70" s="245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68">
        <v>9</v>
      </c>
      <c r="B71" s="169" t="s">
        <v>175</v>
      </c>
      <c r="C71" s="178" t="s">
        <v>176</v>
      </c>
      <c r="D71" s="170" t="s">
        <v>119</v>
      </c>
      <c r="E71" s="171">
        <v>366.15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3">
        <v>0</v>
      </c>
      <c r="O71" s="173">
        <f>ROUND(E71*N71,2)</f>
        <v>0</v>
      </c>
      <c r="P71" s="173">
        <v>0</v>
      </c>
      <c r="Q71" s="173">
        <f>ROUND(E71*P71,2)</f>
        <v>0</v>
      </c>
      <c r="R71" s="173" t="s">
        <v>177</v>
      </c>
      <c r="S71" s="173" t="s">
        <v>121</v>
      </c>
      <c r="T71" s="174" t="s">
        <v>121</v>
      </c>
      <c r="U71" s="156">
        <v>0.20300000000000001</v>
      </c>
      <c r="V71" s="156">
        <f>ROUND(E71*U71,2)</f>
        <v>74.33</v>
      </c>
      <c r="W71" s="156"/>
      <c r="X71" s="156" t="s">
        <v>122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123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54"/>
      <c r="B72" s="155"/>
      <c r="C72" s="252" t="s">
        <v>178</v>
      </c>
      <c r="D72" s="253"/>
      <c r="E72" s="253"/>
      <c r="F72" s="253"/>
      <c r="G72" s="253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133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75" t="str">
        <f>C72</f>
        <v>s vyprofilováním, s přihnojením organickým hnojivem, naložením a odvozem shrabků a pokosené trávy na vzdálenost do 10 km a s jejich složením,</v>
      </c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8" t="s">
        <v>179</v>
      </c>
      <c r="D73" s="249"/>
      <c r="E73" s="249"/>
      <c r="F73" s="249"/>
      <c r="G73" s="249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9" t="s">
        <v>180</v>
      </c>
      <c r="D74" s="157"/>
      <c r="E74" s="158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79" t="s">
        <v>135</v>
      </c>
      <c r="D75" s="157"/>
      <c r="E75" s="158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127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79" t="s">
        <v>181</v>
      </c>
      <c r="D76" s="157"/>
      <c r="E76" s="158">
        <v>232.97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9" t="s">
        <v>182</v>
      </c>
      <c r="D77" s="157"/>
      <c r="E77" s="158">
        <v>133.18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4"/>
      <c r="D78" s="245"/>
      <c r="E78" s="245"/>
      <c r="F78" s="245"/>
      <c r="G78" s="245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8">
        <v>10</v>
      </c>
      <c r="B79" s="169" t="s">
        <v>183</v>
      </c>
      <c r="C79" s="178" t="s">
        <v>184</v>
      </c>
      <c r="D79" s="170" t="s">
        <v>119</v>
      </c>
      <c r="E79" s="171">
        <v>707.75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3">
        <v>0</v>
      </c>
      <c r="O79" s="173">
        <f>ROUND(E79*N79,2)</f>
        <v>0</v>
      </c>
      <c r="P79" s="173">
        <v>0</v>
      </c>
      <c r="Q79" s="173">
        <f>ROUND(E79*P79,2)</f>
        <v>0</v>
      </c>
      <c r="R79" s="173" t="s">
        <v>143</v>
      </c>
      <c r="S79" s="173" t="s">
        <v>121</v>
      </c>
      <c r="T79" s="174" t="s">
        <v>121</v>
      </c>
      <c r="U79" s="156">
        <v>1.7999999999999999E-2</v>
      </c>
      <c r="V79" s="156">
        <f>ROUND(E79*U79,2)</f>
        <v>12.74</v>
      </c>
      <c r="W79" s="156"/>
      <c r="X79" s="156" t="s">
        <v>122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123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2" t="s">
        <v>185</v>
      </c>
      <c r="D80" s="253"/>
      <c r="E80" s="253"/>
      <c r="F80" s="253"/>
      <c r="G80" s="253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133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79" t="s">
        <v>126</v>
      </c>
      <c r="D81" s="157"/>
      <c r="E81" s="158">
        <v>707.75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4"/>
      <c r="D82" s="245"/>
      <c r="E82" s="245"/>
      <c r="F82" s="245"/>
      <c r="G82" s="245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68">
        <v>11</v>
      </c>
      <c r="B83" s="169" t="s">
        <v>186</v>
      </c>
      <c r="C83" s="178" t="s">
        <v>187</v>
      </c>
      <c r="D83" s="170" t="s">
        <v>119</v>
      </c>
      <c r="E83" s="171">
        <v>366.15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21</v>
      </c>
      <c r="M83" s="173">
        <f>G83*(1+L83/100)</f>
        <v>0</v>
      </c>
      <c r="N83" s="173">
        <v>0</v>
      </c>
      <c r="O83" s="173">
        <f>ROUND(E83*N83,2)</f>
        <v>0</v>
      </c>
      <c r="P83" s="173">
        <v>0</v>
      </c>
      <c r="Q83" s="173">
        <f>ROUND(E83*P83,2)</f>
        <v>0</v>
      </c>
      <c r="R83" s="173" t="s">
        <v>143</v>
      </c>
      <c r="S83" s="173" t="s">
        <v>121</v>
      </c>
      <c r="T83" s="174" t="s">
        <v>121</v>
      </c>
      <c r="U83" s="156">
        <v>0.13</v>
      </c>
      <c r="V83" s="156">
        <f>ROUND(E83*U83,2)</f>
        <v>47.6</v>
      </c>
      <c r="W83" s="156"/>
      <c r="X83" s="156" t="s">
        <v>122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123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54"/>
      <c r="B84" s="155"/>
      <c r="C84" s="252" t="s">
        <v>188</v>
      </c>
      <c r="D84" s="253"/>
      <c r="E84" s="253"/>
      <c r="F84" s="253"/>
      <c r="G84" s="253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133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75" t="str">
        <f>C84</f>
        <v>s případným nutným přemístěním hromad nebo dočasných skládek na místo potřeby ze vzdálenosti do 30 m, v rovině nebo ve svahu do 1 : 5,</v>
      </c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79" t="s">
        <v>135</v>
      </c>
      <c r="D85" s="157"/>
      <c r="E85" s="158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127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79" t="s">
        <v>181</v>
      </c>
      <c r="D86" s="157"/>
      <c r="E86" s="158">
        <v>232.97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127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79" t="s">
        <v>182</v>
      </c>
      <c r="D87" s="157"/>
      <c r="E87" s="158">
        <v>133.18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4"/>
      <c r="D88" s="245"/>
      <c r="E88" s="245"/>
      <c r="F88" s="245"/>
      <c r="G88" s="245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68">
        <v>12</v>
      </c>
      <c r="B89" s="169" t="s">
        <v>189</v>
      </c>
      <c r="C89" s="178" t="s">
        <v>190</v>
      </c>
      <c r="D89" s="170" t="s">
        <v>191</v>
      </c>
      <c r="E89" s="171">
        <v>15.378299999999999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3">
        <v>1E-3</v>
      </c>
      <c r="O89" s="173">
        <f>ROUND(E89*N89,2)</f>
        <v>0.02</v>
      </c>
      <c r="P89" s="173">
        <v>0</v>
      </c>
      <c r="Q89" s="173">
        <f>ROUND(E89*P89,2)</f>
        <v>0</v>
      </c>
      <c r="R89" s="173" t="s">
        <v>192</v>
      </c>
      <c r="S89" s="173" t="s">
        <v>121</v>
      </c>
      <c r="T89" s="174" t="s">
        <v>121</v>
      </c>
      <c r="U89" s="156">
        <v>0</v>
      </c>
      <c r="V89" s="156">
        <f>ROUND(E89*U89,2)</f>
        <v>0</v>
      </c>
      <c r="W89" s="156"/>
      <c r="X89" s="156" t="s">
        <v>193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194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79" t="s">
        <v>180</v>
      </c>
      <c r="D90" s="157"/>
      <c r="E90" s="158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9" t="s">
        <v>135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79" t="s">
        <v>195</v>
      </c>
      <c r="D92" s="157"/>
      <c r="E92" s="158">
        <v>9.3187999999999995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9" t="s">
        <v>196</v>
      </c>
      <c r="D93" s="157"/>
      <c r="E93" s="158">
        <v>5.3272000000000004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127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0" t="s">
        <v>197</v>
      </c>
      <c r="D94" s="159"/>
      <c r="E94" s="160">
        <v>14.646000000000001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127</v>
      </c>
      <c r="AH94" s="147">
        <v>1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79" t="s">
        <v>198</v>
      </c>
      <c r="D95" s="157"/>
      <c r="E95" s="158">
        <v>0.73229999999999995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127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4"/>
      <c r="D96" s="245"/>
      <c r="E96" s="245"/>
      <c r="F96" s="245"/>
      <c r="G96" s="245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8">
        <v>13</v>
      </c>
      <c r="B97" s="169" t="s">
        <v>199</v>
      </c>
      <c r="C97" s="178" t="s">
        <v>200</v>
      </c>
      <c r="D97" s="170" t="s">
        <v>142</v>
      </c>
      <c r="E97" s="171">
        <v>21.969000000000001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1.67</v>
      </c>
      <c r="O97" s="173">
        <f>ROUND(E97*N97,2)</f>
        <v>36.69</v>
      </c>
      <c r="P97" s="173">
        <v>0</v>
      </c>
      <c r="Q97" s="173">
        <f>ROUND(E97*P97,2)</f>
        <v>0</v>
      </c>
      <c r="R97" s="173" t="s">
        <v>192</v>
      </c>
      <c r="S97" s="173" t="s">
        <v>121</v>
      </c>
      <c r="T97" s="174" t="s">
        <v>121</v>
      </c>
      <c r="U97" s="156">
        <v>0</v>
      </c>
      <c r="V97" s="156">
        <f>ROUND(E97*U97,2)</f>
        <v>0</v>
      </c>
      <c r="W97" s="156"/>
      <c r="X97" s="156" t="s">
        <v>193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194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79" t="s">
        <v>135</v>
      </c>
      <c r="D98" s="157"/>
      <c r="E98" s="158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9" t="s">
        <v>151</v>
      </c>
      <c r="D99" s="157"/>
      <c r="E99" s="158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9" t="s">
        <v>152</v>
      </c>
      <c r="D100" s="157"/>
      <c r="E100" s="158">
        <v>13.978199999999999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79" t="s">
        <v>153</v>
      </c>
      <c r="D101" s="157"/>
      <c r="E101" s="158">
        <v>7.9908000000000001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4"/>
      <c r="D102" s="245"/>
      <c r="E102" s="245"/>
      <c r="F102" s="245"/>
      <c r="G102" s="245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115</v>
      </c>
      <c r="B103" s="163" t="s">
        <v>76</v>
      </c>
      <c r="C103" s="177" t="s">
        <v>77</v>
      </c>
      <c r="D103" s="164"/>
      <c r="E103" s="165"/>
      <c r="F103" s="166"/>
      <c r="G103" s="166">
        <f>SUMIF(AG104:AG121,"&lt;&gt;NOR",G104:G121)</f>
        <v>0</v>
      </c>
      <c r="H103" s="166"/>
      <c r="I103" s="166">
        <f>SUM(I104:I121)</f>
        <v>0</v>
      </c>
      <c r="J103" s="166"/>
      <c r="K103" s="166">
        <f>SUM(K104:K121)</f>
        <v>0</v>
      </c>
      <c r="L103" s="166"/>
      <c r="M103" s="166">
        <f>SUM(M104:M121)</f>
        <v>0</v>
      </c>
      <c r="N103" s="166"/>
      <c r="O103" s="166">
        <f>SUM(O104:O121)</f>
        <v>310.77999999999997</v>
      </c>
      <c r="P103" s="166"/>
      <c r="Q103" s="166">
        <f>SUM(Q104:Q121)</f>
        <v>0</v>
      </c>
      <c r="R103" s="166"/>
      <c r="S103" s="166"/>
      <c r="T103" s="167"/>
      <c r="U103" s="161"/>
      <c r="V103" s="161">
        <f>SUM(V104:V121)</f>
        <v>345.94999999999993</v>
      </c>
      <c r="W103" s="161"/>
      <c r="X103" s="161"/>
      <c r="AG103" t="s">
        <v>116</v>
      </c>
    </row>
    <row r="104" spans="1:60" ht="22.5" outlineLevel="1" x14ac:dyDescent="0.2">
      <c r="A104" s="168">
        <v>14</v>
      </c>
      <c r="B104" s="169" t="s">
        <v>201</v>
      </c>
      <c r="C104" s="178" t="s">
        <v>202</v>
      </c>
      <c r="D104" s="170" t="s">
        <v>119</v>
      </c>
      <c r="E104" s="171">
        <v>707.75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3">
        <v>0.28799999999999998</v>
      </c>
      <c r="O104" s="173">
        <f>ROUND(E104*N104,2)</f>
        <v>203.83</v>
      </c>
      <c r="P104" s="173">
        <v>0</v>
      </c>
      <c r="Q104" s="173">
        <f>ROUND(E104*P104,2)</f>
        <v>0</v>
      </c>
      <c r="R104" s="173" t="s">
        <v>120</v>
      </c>
      <c r="S104" s="173" t="s">
        <v>121</v>
      </c>
      <c r="T104" s="174" t="s">
        <v>121</v>
      </c>
      <c r="U104" s="156">
        <v>2.3E-2</v>
      </c>
      <c r="V104" s="156">
        <f>ROUND(E104*U104,2)</f>
        <v>16.28</v>
      </c>
      <c r="W104" s="156"/>
      <c r="X104" s="156" t="s">
        <v>122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123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79" t="s">
        <v>126</v>
      </c>
      <c r="D105" s="157"/>
      <c r="E105" s="158">
        <v>707.75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127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4"/>
      <c r="D106" s="245"/>
      <c r="E106" s="245"/>
      <c r="F106" s="245"/>
      <c r="G106" s="245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8">
        <v>15</v>
      </c>
      <c r="B107" s="169" t="s">
        <v>203</v>
      </c>
      <c r="C107" s="178" t="s">
        <v>204</v>
      </c>
      <c r="D107" s="170" t="s">
        <v>119</v>
      </c>
      <c r="E107" s="171">
        <v>707.75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3">
        <v>0.12</v>
      </c>
      <c r="O107" s="173">
        <f>ROUND(E107*N107,2)</f>
        <v>84.93</v>
      </c>
      <c r="P107" s="173">
        <v>0</v>
      </c>
      <c r="Q107" s="173">
        <f>ROUND(E107*P107,2)</f>
        <v>0</v>
      </c>
      <c r="R107" s="173"/>
      <c r="S107" s="173" t="s">
        <v>205</v>
      </c>
      <c r="T107" s="174" t="s">
        <v>206</v>
      </c>
      <c r="U107" s="156">
        <v>2.5000000000000001E-2</v>
      </c>
      <c r="V107" s="156">
        <f>ROUND(E107*U107,2)</f>
        <v>17.690000000000001</v>
      </c>
      <c r="W107" s="156"/>
      <c r="X107" s="156" t="s">
        <v>122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9" t="s">
        <v>126</v>
      </c>
      <c r="D108" s="157"/>
      <c r="E108" s="158">
        <v>707.75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0" t="s">
        <v>197</v>
      </c>
      <c r="D109" s="159"/>
      <c r="E109" s="160">
        <v>707.75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127</v>
      </c>
      <c r="AH109" s="147">
        <v>1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4"/>
      <c r="D110" s="245"/>
      <c r="E110" s="245"/>
      <c r="F110" s="245"/>
      <c r="G110" s="245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68">
        <v>16</v>
      </c>
      <c r="B111" s="169" t="s">
        <v>207</v>
      </c>
      <c r="C111" s="178" t="s">
        <v>208</v>
      </c>
      <c r="D111" s="170" t="s">
        <v>119</v>
      </c>
      <c r="E111" s="171">
        <v>707.75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3">
        <v>3.0779999999999998E-2</v>
      </c>
      <c r="O111" s="173">
        <f>ROUND(E111*N111,2)</f>
        <v>21.78</v>
      </c>
      <c r="P111" s="173">
        <v>0</v>
      </c>
      <c r="Q111" s="173">
        <f>ROUND(E111*P111,2)</f>
        <v>0</v>
      </c>
      <c r="R111" s="173" t="s">
        <v>177</v>
      </c>
      <c r="S111" s="173" t="s">
        <v>121</v>
      </c>
      <c r="T111" s="174" t="s">
        <v>209</v>
      </c>
      <c r="U111" s="156">
        <v>0.38</v>
      </c>
      <c r="V111" s="156">
        <f>ROUND(E111*U111,2)</f>
        <v>268.95</v>
      </c>
      <c r="W111" s="156"/>
      <c r="X111" s="156" t="s">
        <v>122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123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6" t="s">
        <v>210</v>
      </c>
      <c r="D112" s="247"/>
      <c r="E112" s="247"/>
      <c r="F112" s="247"/>
      <c r="G112" s="247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79" t="s">
        <v>126</v>
      </c>
      <c r="D113" s="157"/>
      <c r="E113" s="158">
        <v>707.75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0" t="s">
        <v>197</v>
      </c>
      <c r="D114" s="159"/>
      <c r="E114" s="160">
        <v>707.75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127</v>
      </c>
      <c r="AH114" s="147">
        <v>1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4"/>
      <c r="D115" s="245"/>
      <c r="E115" s="245"/>
      <c r="F115" s="245"/>
      <c r="G115" s="245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68">
        <v>17</v>
      </c>
      <c r="B116" s="169" t="s">
        <v>211</v>
      </c>
      <c r="C116" s="178" t="s">
        <v>212</v>
      </c>
      <c r="D116" s="170" t="s">
        <v>131</v>
      </c>
      <c r="E116" s="171">
        <v>537.85483999999997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4.4000000000000002E-4</v>
      </c>
      <c r="O116" s="173">
        <f>ROUND(E116*N116,2)</f>
        <v>0.24</v>
      </c>
      <c r="P116" s="173">
        <v>0</v>
      </c>
      <c r="Q116" s="173">
        <f>ROUND(E116*P116,2)</f>
        <v>0</v>
      </c>
      <c r="R116" s="173" t="s">
        <v>177</v>
      </c>
      <c r="S116" s="173" t="s">
        <v>121</v>
      </c>
      <c r="T116" s="174" t="s">
        <v>209</v>
      </c>
      <c r="U116" s="156">
        <v>0.08</v>
      </c>
      <c r="V116" s="156">
        <f>ROUND(E116*U116,2)</f>
        <v>43.03</v>
      </c>
      <c r="W116" s="156"/>
      <c r="X116" s="156" t="s">
        <v>122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123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 t="s">
        <v>210</v>
      </c>
      <c r="D117" s="247"/>
      <c r="E117" s="247"/>
      <c r="F117" s="247"/>
      <c r="G117" s="24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9" t="s">
        <v>135</v>
      </c>
      <c r="D118" s="157"/>
      <c r="E118" s="158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79" t="s">
        <v>213</v>
      </c>
      <c r="D119" s="157"/>
      <c r="E119" s="158">
        <v>303.60000000000002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79" t="s">
        <v>214</v>
      </c>
      <c r="D120" s="157"/>
      <c r="E120" s="158">
        <v>234.25484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4"/>
      <c r="D121" s="245"/>
      <c r="E121" s="245"/>
      <c r="F121" s="245"/>
      <c r="G121" s="245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115</v>
      </c>
      <c r="B122" s="163" t="s">
        <v>78</v>
      </c>
      <c r="C122" s="177" t="s">
        <v>79</v>
      </c>
      <c r="D122" s="164"/>
      <c r="E122" s="165"/>
      <c r="F122" s="166"/>
      <c r="G122" s="166">
        <f>SUMIF(AG123:AG159,"&lt;&gt;NOR",G123:G159)</f>
        <v>0</v>
      </c>
      <c r="H122" s="166"/>
      <c r="I122" s="166">
        <f>SUM(I123:I159)</f>
        <v>0</v>
      </c>
      <c r="J122" s="166"/>
      <c r="K122" s="166">
        <f>SUM(K123:K159)</f>
        <v>0</v>
      </c>
      <c r="L122" s="166"/>
      <c r="M122" s="166">
        <f>SUM(M123:M159)</f>
        <v>0</v>
      </c>
      <c r="N122" s="166"/>
      <c r="O122" s="166">
        <f>SUM(O123:O159)</f>
        <v>54.4</v>
      </c>
      <c r="P122" s="166"/>
      <c r="Q122" s="166">
        <f>SUM(Q123:Q159)</f>
        <v>0</v>
      </c>
      <c r="R122" s="166"/>
      <c r="S122" s="166"/>
      <c r="T122" s="167"/>
      <c r="U122" s="161"/>
      <c r="V122" s="161">
        <f>SUM(V123:V159)</f>
        <v>56.85</v>
      </c>
      <c r="W122" s="161"/>
      <c r="X122" s="161"/>
      <c r="AG122" t="s">
        <v>116</v>
      </c>
    </row>
    <row r="123" spans="1:60" outlineLevel="1" x14ac:dyDescent="0.2">
      <c r="A123" s="168">
        <v>18</v>
      </c>
      <c r="B123" s="169" t="s">
        <v>215</v>
      </c>
      <c r="C123" s="178" t="s">
        <v>216</v>
      </c>
      <c r="D123" s="170" t="s">
        <v>131</v>
      </c>
      <c r="E123" s="171">
        <v>350.93822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3">
        <v>9.4710000000000003E-2</v>
      </c>
      <c r="O123" s="173">
        <f>ROUND(E123*N123,2)</f>
        <v>33.24</v>
      </c>
      <c r="P123" s="173">
        <v>0</v>
      </c>
      <c r="Q123" s="173">
        <f>ROUND(E123*P123,2)</f>
        <v>0</v>
      </c>
      <c r="R123" s="173" t="s">
        <v>177</v>
      </c>
      <c r="S123" s="173" t="s">
        <v>121</v>
      </c>
      <c r="T123" s="174" t="s">
        <v>121</v>
      </c>
      <c r="U123" s="156">
        <v>0.14000000000000001</v>
      </c>
      <c r="V123" s="156">
        <f>ROUND(E123*U123,2)</f>
        <v>49.13</v>
      </c>
      <c r="W123" s="156"/>
      <c r="X123" s="156" t="s">
        <v>122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123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79" t="s">
        <v>135</v>
      </c>
      <c r="D124" s="157"/>
      <c r="E124" s="158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9" t="s">
        <v>136</v>
      </c>
      <c r="D125" s="157"/>
      <c r="E125" s="158">
        <v>219.64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79" t="s">
        <v>137</v>
      </c>
      <c r="D126" s="157"/>
      <c r="E126" s="158">
        <v>60.318579999999997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79" t="s">
        <v>138</v>
      </c>
      <c r="D127" s="157"/>
      <c r="E127" s="158">
        <v>86.079639999999998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79" t="s">
        <v>139</v>
      </c>
      <c r="D128" s="157"/>
      <c r="E128" s="158">
        <v>-15.1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4"/>
      <c r="D129" s="245"/>
      <c r="E129" s="245"/>
      <c r="F129" s="245"/>
      <c r="G129" s="245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8">
        <v>19</v>
      </c>
      <c r="B130" s="169" t="s">
        <v>217</v>
      </c>
      <c r="C130" s="178" t="s">
        <v>218</v>
      </c>
      <c r="D130" s="170" t="s">
        <v>142</v>
      </c>
      <c r="E130" s="171">
        <v>5.3518100000000004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21</v>
      </c>
      <c r="M130" s="173">
        <f>G130*(1+L130/100)</f>
        <v>0</v>
      </c>
      <c r="N130" s="173">
        <v>2.5249999999999999</v>
      </c>
      <c r="O130" s="173">
        <f>ROUND(E130*N130,2)</f>
        <v>13.51</v>
      </c>
      <c r="P130" s="173">
        <v>0</v>
      </c>
      <c r="Q130" s="173">
        <f>ROUND(E130*P130,2)</f>
        <v>0</v>
      </c>
      <c r="R130" s="173" t="s">
        <v>120</v>
      </c>
      <c r="S130" s="173" t="s">
        <v>121</v>
      </c>
      <c r="T130" s="174" t="s">
        <v>121</v>
      </c>
      <c r="U130" s="156">
        <v>1.4419999999999999</v>
      </c>
      <c r="V130" s="156">
        <f>ROUND(E130*U130,2)</f>
        <v>7.72</v>
      </c>
      <c r="W130" s="156"/>
      <c r="X130" s="156" t="s">
        <v>122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123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2" t="s">
        <v>219</v>
      </c>
      <c r="D131" s="253"/>
      <c r="E131" s="253"/>
      <c r="F131" s="253"/>
      <c r="G131" s="253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133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9" t="s">
        <v>220</v>
      </c>
      <c r="D132" s="157"/>
      <c r="E132" s="158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79" t="s">
        <v>135</v>
      </c>
      <c r="D133" s="157"/>
      <c r="E133" s="158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127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54"/>
      <c r="B134" s="155"/>
      <c r="C134" s="179" t="s">
        <v>221</v>
      </c>
      <c r="D134" s="157"/>
      <c r="E134" s="158">
        <v>3.34951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79" t="s">
        <v>222</v>
      </c>
      <c r="D135" s="157"/>
      <c r="E135" s="158">
        <v>0.91986000000000001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79" t="s">
        <v>223</v>
      </c>
      <c r="D136" s="157"/>
      <c r="E136" s="158">
        <v>1.31271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54"/>
      <c r="B137" s="155"/>
      <c r="C137" s="179" t="s">
        <v>224</v>
      </c>
      <c r="D137" s="157"/>
      <c r="E137" s="158">
        <v>-0.23028000000000001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4"/>
      <c r="D138" s="245"/>
      <c r="E138" s="245"/>
      <c r="F138" s="245"/>
      <c r="G138" s="245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8">
        <v>20</v>
      </c>
      <c r="B139" s="169" t="s">
        <v>225</v>
      </c>
      <c r="C139" s="178" t="s">
        <v>226</v>
      </c>
      <c r="D139" s="170" t="s">
        <v>227</v>
      </c>
      <c r="E139" s="171">
        <v>224.03280000000001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3">
        <v>2.63E-2</v>
      </c>
      <c r="O139" s="173">
        <f>ROUND(E139*N139,2)</f>
        <v>5.89</v>
      </c>
      <c r="P139" s="173">
        <v>0</v>
      </c>
      <c r="Q139" s="173">
        <f>ROUND(E139*P139,2)</f>
        <v>0</v>
      </c>
      <c r="R139" s="173"/>
      <c r="S139" s="173" t="s">
        <v>205</v>
      </c>
      <c r="T139" s="174" t="s">
        <v>206</v>
      </c>
      <c r="U139" s="156">
        <v>0</v>
      </c>
      <c r="V139" s="156">
        <f>ROUND(E139*U139,2)</f>
        <v>0</v>
      </c>
      <c r="W139" s="156"/>
      <c r="X139" s="156" t="s">
        <v>193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194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6" t="s">
        <v>228</v>
      </c>
      <c r="D140" s="247"/>
      <c r="E140" s="247"/>
      <c r="F140" s="247"/>
      <c r="G140" s="247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75" t="str">
        <f>C140</f>
        <v>obrubníky z vibrolisovaného betonu vyráběné dvouvrstvou technologií, obrubníky ošetřeny systémem QSAVE</v>
      </c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8" t="s">
        <v>229</v>
      </c>
      <c r="D141" s="249"/>
      <c r="E141" s="249"/>
      <c r="F141" s="249"/>
      <c r="G141" s="249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75" t="str">
        <f>C141</f>
        <v>složení betonu obrubníků splňuje požadavky normy ČSN EN 206-1 na mezní složení betonu pro stupeň vlivu prostředí XF4</v>
      </c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54"/>
      <c r="B142" s="155"/>
      <c r="C142" s="248" t="s">
        <v>230</v>
      </c>
      <c r="D142" s="249"/>
      <c r="E142" s="249"/>
      <c r="F142" s="249"/>
      <c r="G142" s="249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75" t="str">
        <f>C142</f>
        <v>optimální poměr vrchní pohledové a spodní jádrové vrstvy betonu zajišťuje maximální užitné vlastnosti, zejména: vysokou pevnost, mrazuvzdornost</v>
      </c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8" t="s">
        <v>231</v>
      </c>
      <c r="D143" s="249"/>
      <c r="E143" s="249"/>
      <c r="F143" s="249"/>
      <c r="G143" s="249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79" t="s">
        <v>135</v>
      </c>
      <c r="D144" s="157"/>
      <c r="E144" s="158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79" t="s">
        <v>136</v>
      </c>
      <c r="D145" s="157"/>
      <c r="E145" s="158">
        <v>219.64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127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79" t="s">
        <v>232</v>
      </c>
      <c r="D146" s="157"/>
      <c r="E146" s="158">
        <v>4.3928000000000003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4"/>
      <c r="D147" s="245"/>
      <c r="E147" s="245"/>
      <c r="F147" s="245"/>
      <c r="G147" s="245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68">
        <v>21</v>
      </c>
      <c r="B148" s="169" t="s">
        <v>233</v>
      </c>
      <c r="C148" s="178" t="s">
        <v>234</v>
      </c>
      <c r="D148" s="170" t="s">
        <v>227</v>
      </c>
      <c r="E148" s="171">
        <v>133.92421999999999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3">
        <v>1.315E-2</v>
      </c>
      <c r="O148" s="173">
        <f>ROUND(E148*N148,2)</f>
        <v>1.76</v>
      </c>
      <c r="P148" s="173">
        <v>0</v>
      </c>
      <c r="Q148" s="173">
        <f>ROUND(E148*P148,2)</f>
        <v>0</v>
      </c>
      <c r="R148" s="173"/>
      <c r="S148" s="173" t="s">
        <v>205</v>
      </c>
      <c r="T148" s="174" t="s">
        <v>206</v>
      </c>
      <c r="U148" s="156">
        <v>0</v>
      </c>
      <c r="V148" s="156">
        <f>ROUND(E148*U148,2)</f>
        <v>0</v>
      </c>
      <c r="W148" s="156"/>
      <c r="X148" s="156" t="s">
        <v>193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194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6" t="s">
        <v>228</v>
      </c>
      <c r="D149" s="247"/>
      <c r="E149" s="247"/>
      <c r="F149" s="247"/>
      <c r="G149" s="247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75" t="str">
        <f>C149</f>
        <v>obrubníky z vibrolisovaného betonu vyráběné dvouvrstvou technologií, obrubníky ošetřeny systémem QSAVE</v>
      </c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8" t="s">
        <v>229</v>
      </c>
      <c r="D150" s="249"/>
      <c r="E150" s="249"/>
      <c r="F150" s="249"/>
      <c r="G150" s="249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75" t="str">
        <f>C150</f>
        <v>složení betonu obrubníků splňuje požadavky normy ČSN EN 206-1 na mezní složení betonu pro stupeň vlivu prostředí XF4</v>
      </c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54"/>
      <c r="B151" s="155"/>
      <c r="C151" s="248" t="s">
        <v>230</v>
      </c>
      <c r="D151" s="249"/>
      <c r="E151" s="249"/>
      <c r="F151" s="249"/>
      <c r="G151" s="249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75" t="str">
        <f>C151</f>
        <v>optimální poměr vrchní pohledové a spodní jádrové vrstvy betonu zajišťuje maximální užitné vlastnosti, zejména: vysokou pevnost, mrazuvzdornost</v>
      </c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8" t="s">
        <v>231</v>
      </c>
      <c r="D152" s="249"/>
      <c r="E152" s="249"/>
      <c r="F152" s="249"/>
      <c r="G152" s="249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79" t="s">
        <v>135</v>
      </c>
      <c r="D153" s="157"/>
      <c r="E153" s="158"/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79" t="s">
        <v>235</v>
      </c>
      <c r="D154" s="157"/>
      <c r="E154" s="158">
        <v>60.318579999999997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127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79" t="s">
        <v>236</v>
      </c>
      <c r="D155" s="157"/>
      <c r="E155" s="158">
        <v>86.079639999999998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79" t="s">
        <v>139</v>
      </c>
      <c r="D156" s="157"/>
      <c r="E156" s="158">
        <v>-15.1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0" t="s">
        <v>197</v>
      </c>
      <c r="D157" s="159"/>
      <c r="E157" s="160">
        <v>131.29821999999999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127</v>
      </c>
      <c r="AH157" s="147">
        <v>1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79" t="s">
        <v>237</v>
      </c>
      <c r="D158" s="157"/>
      <c r="E158" s="158">
        <v>2.6259999999999999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4"/>
      <c r="D159" s="245"/>
      <c r="E159" s="245"/>
      <c r="F159" s="245"/>
      <c r="G159" s="245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x14ac:dyDescent="0.2">
      <c r="A160" s="162" t="s">
        <v>115</v>
      </c>
      <c r="B160" s="163" t="s">
        <v>80</v>
      </c>
      <c r="C160" s="177" t="s">
        <v>81</v>
      </c>
      <c r="D160" s="164"/>
      <c r="E160" s="165"/>
      <c r="F160" s="166"/>
      <c r="G160" s="166">
        <f>SUMIF(AG161:AG162,"&lt;&gt;NOR",G161:G162)</f>
        <v>0</v>
      </c>
      <c r="H160" s="166"/>
      <c r="I160" s="166">
        <f>SUM(I161:I162)</f>
        <v>0</v>
      </c>
      <c r="J160" s="166"/>
      <c r="K160" s="166">
        <f>SUM(K161:K162)</f>
        <v>0</v>
      </c>
      <c r="L160" s="166"/>
      <c r="M160" s="166">
        <f>SUM(M161:M162)</f>
        <v>0</v>
      </c>
      <c r="N160" s="166"/>
      <c r="O160" s="166">
        <f>SUM(O161:O162)</f>
        <v>0</v>
      </c>
      <c r="P160" s="166"/>
      <c r="Q160" s="166">
        <f>SUM(Q161:Q162)</f>
        <v>0</v>
      </c>
      <c r="R160" s="166"/>
      <c r="S160" s="166"/>
      <c r="T160" s="167"/>
      <c r="U160" s="161"/>
      <c r="V160" s="161">
        <f>SUM(V161:V162)</f>
        <v>30.14</v>
      </c>
      <c r="W160" s="161"/>
      <c r="X160" s="161"/>
      <c r="AG160" t="s">
        <v>116</v>
      </c>
    </row>
    <row r="161" spans="1:60" outlineLevel="1" x14ac:dyDescent="0.2">
      <c r="A161" s="168">
        <v>22</v>
      </c>
      <c r="B161" s="169" t="s">
        <v>238</v>
      </c>
      <c r="C161" s="178" t="s">
        <v>239</v>
      </c>
      <c r="D161" s="170" t="s">
        <v>240</v>
      </c>
      <c r="E161" s="171">
        <v>401.89064999999999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3">
        <v>0</v>
      </c>
      <c r="O161" s="173">
        <f>ROUND(E161*N161,2)</f>
        <v>0</v>
      </c>
      <c r="P161" s="173">
        <v>0</v>
      </c>
      <c r="Q161" s="173">
        <f>ROUND(E161*P161,2)</f>
        <v>0</v>
      </c>
      <c r="R161" s="173" t="s">
        <v>177</v>
      </c>
      <c r="S161" s="173" t="s">
        <v>121</v>
      </c>
      <c r="T161" s="174" t="s">
        <v>121</v>
      </c>
      <c r="U161" s="156">
        <v>7.4999999999999997E-2</v>
      </c>
      <c r="V161" s="156">
        <f>ROUND(E161*U161,2)</f>
        <v>30.14</v>
      </c>
      <c r="W161" s="156"/>
      <c r="X161" s="156" t="s">
        <v>241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242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50"/>
      <c r="D162" s="251"/>
      <c r="E162" s="251"/>
      <c r="F162" s="251"/>
      <c r="G162" s="251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2" t="s">
        <v>115</v>
      </c>
      <c r="B163" s="163" t="s">
        <v>84</v>
      </c>
      <c r="C163" s="177" t="s">
        <v>85</v>
      </c>
      <c r="D163" s="164"/>
      <c r="E163" s="165"/>
      <c r="F163" s="166"/>
      <c r="G163" s="166">
        <f>SUMIF(AG164:AG181,"&lt;&gt;NOR",G164:G181)</f>
        <v>0</v>
      </c>
      <c r="H163" s="166"/>
      <c r="I163" s="166">
        <f>SUM(I164:I181)</f>
        <v>0</v>
      </c>
      <c r="J163" s="166"/>
      <c r="K163" s="166">
        <f>SUM(K164:K181)</f>
        <v>0</v>
      </c>
      <c r="L163" s="166"/>
      <c r="M163" s="166">
        <f>SUM(M164:M181)</f>
        <v>0</v>
      </c>
      <c r="N163" s="166"/>
      <c r="O163" s="166">
        <f>SUM(O164:O181)</f>
        <v>0</v>
      </c>
      <c r="P163" s="166"/>
      <c r="Q163" s="166">
        <f>SUM(Q164:Q181)</f>
        <v>0</v>
      </c>
      <c r="R163" s="166"/>
      <c r="S163" s="166"/>
      <c r="T163" s="167"/>
      <c r="U163" s="161"/>
      <c r="V163" s="161">
        <f>SUM(V164:V181)</f>
        <v>235.8</v>
      </c>
      <c r="W163" s="161"/>
      <c r="X163" s="161"/>
      <c r="AG163" t="s">
        <v>116</v>
      </c>
    </row>
    <row r="164" spans="1:60" ht="22.5" outlineLevel="1" x14ac:dyDescent="0.2">
      <c r="A164" s="168">
        <v>23</v>
      </c>
      <c r="B164" s="169" t="s">
        <v>243</v>
      </c>
      <c r="C164" s="178" t="s">
        <v>244</v>
      </c>
      <c r="D164" s="170" t="s">
        <v>240</v>
      </c>
      <c r="E164" s="171">
        <v>170.62941000000001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3" t="s">
        <v>120</v>
      </c>
      <c r="S164" s="173" t="s">
        <v>121</v>
      </c>
      <c r="T164" s="174" t="s">
        <v>121</v>
      </c>
      <c r="U164" s="156">
        <v>0.68799999999999994</v>
      </c>
      <c r="V164" s="156">
        <f>ROUND(E164*U164,2)</f>
        <v>117.39</v>
      </c>
      <c r="W164" s="156"/>
      <c r="X164" s="156" t="s">
        <v>245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246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50"/>
      <c r="D165" s="251"/>
      <c r="E165" s="251"/>
      <c r="F165" s="251"/>
      <c r="G165" s="251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68">
        <v>24</v>
      </c>
      <c r="B166" s="169" t="s">
        <v>247</v>
      </c>
      <c r="C166" s="178" t="s">
        <v>248</v>
      </c>
      <c r="D166" s="170" t="s">
        <v>240</v>
      </c>
      <c r="E166" s="171">
        <v>170.62941000000001</v>
      </c>
      <c r="F166" s="172"/>
      <c r="G166" s="173">
        <f>ROUND(E166*F166,2)</f>
        <v>0</v>
      </c>
      <c r="H166" s="172"/>
      <c r="I166" s="173">
        <f>ROUND(E166*H166,2)</f>
        <v>0</v>
      </c>
      <c r="J166" s="172"/>
      <c r="K166" s="173">
        <f>ROUND(E166*J166,2)</f>
        <v>0</v>
      </c>
      <c r="L166" s="173">
        <v>21</v>
      </c>
      <c r="M166" s="173">
        <f>G166*(1+L166/100)</f>
        <v>0</v>
      </c>
      <c r="N166" s="173">
        <v>0</v>
      </c>
      <c r="O166" s="173">
        <f>ROUND(E166*N166,2)</f>
        <v>0</v>
      </c>
      <c r="P166" s="173">
        <v>0</v>
      </c>
      <c r="Q166" s="173">
        <f>ROUND(E166*P166,2)</f>
        <v>0</v>
      </c>
      <c r="R166" s="173" t="s">
        <v>120</v>
      </c>
      <c r="S166" s="173" t="s">
        <v>121</v>
      </c>
      <c r="T166" s="174" t="s">
        <v>121</v>
      </c>
      <c r="U166" s="156">
        <v>0</v>
      </c>
      <c r="V166" s="156">
        <f>ROUND(E166*U166,2)</f>
        <v>0</v>
      </c>
      <c r="W166" s="156"/>
      <c r="X166" s="156" t="s">
        <v>245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246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0"/>
      <c r="D167" s="251"/>
      <c r="E167" s="251"/>
      <c r="F167" s="251"/>
      <c r="G167" s="251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68">
        <v>25</v>
      </c>
      <c r="B168" s="169" t="s">
        <v>249</v>
      </c>
      <c r="C168" s="178" t="s">
        <v>250</v>
      </c>
      <c r="D168" s="170" t="s">
        <v>240</v>
      </c>
      <c r="E168" s="171">
        <v>170.62941000000001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21</v>
      </c>
      <c r="M168" s="173">
        <f>G168*(1+L168/100)</f>
        <v>0</v>
      </c>
      <c r="N168" s="173">
        <v>0</v>
      </c>
      <c r="O168" s="173">
        <f>ROUND(E168*N168,2)</f>
        <v>0</v>
      </c>
      <c r="P168" s="173">
        <v>0</v>
      </c>
      <c r="Q168" s="173">
        <f>ROUND(E168*P168,2)</f>
        <v>0</v>
      </c>
      <c r="R168" s="173" t="s">
        <v>120</v>
      </c>
      <c r="S168" s="173" t="s">
        <v>121</v>
      </c>
      <c r="T168" s="174" t="s">
        <v>121</v>
      </c>
      <c r="U168" s="156">
        <v>0.68799999999999994</v>
      </c>
      <c r="V168" s="156">
        <f>ROUND(E168*U168,2)</f>
        <v>117.39</v>
      </c>
      <c r="W168" s="156"/>
      <c r="X168" s="156" t="s">
        <v>245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246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2" t="s">
        <v>251</v>
      </c>
      <c r="D169" s="253"/>
      <c r="E169" s="253"/>
      <c r="F169" s="253"/>
      <c r="G169" s="253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133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4"/>
      <c r="D170" s="245"/>
      <c r="E170" s="245"/>
      <c r="F170" s="245"/>
      <c r="G170" s="245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68">
        <v>26</v>
      </c>
      <c r="B171" s="169" t="s">
        <v>252</v>
      </c>
      <c r="C171" s="178" t="s">
        <v>253</v>
      </c>
      <c r="D171" s="170" t="s">
        <v>240</v>
      </c>
      <c r="E171" s="171">
        <v>95.040580000000006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3">
        <v>0</v>
      </c>
      <c r="O171" s="173">
        <f>ROUND(E171*N171,2)</f>
        <v>0</v>
      </c>
      <c r="P171" s="173">
        <v>0</v>
      </c>
      <c r="Q171" s="173">
        <f>ROUND(E171*P171,2)</f>
        <v>0</v>
      </c>
      <c r="R171" s="173" t="s">
        <v>254</v>
      </c>
      <c r="S171" s="173" t="s">
        <v>121</v>
      </c>
      <c r="T171" s="174" t="s">
        <v>121</v>
      </c>
      <c r="U171" s="156">
        <v>0</v>
      </c>
      <c r="V171" s="156">
        <f>ROUND(E171*U171,2)</f>
        <v>0</v>
      </c>
      <c r="W171" s="156"/>
      <c r="X171" s="156" t="s">
        <v>245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246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50"/>
      <c r="D172" s="251"/>
      <c r="E172" s="251"/>
      <c r="F172" s="251"/>
      <c r="G172" s="251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68">
        <v>27</v>
      </c>
      <c r="B173" s="169" t="s">
        <v>255</v>
      </c>
      <c r="C173" s="178" t="s">
        <v>256</v>
      </c>
      <c r="D173" s="170" t="s">
        <v>240</v>
      </c>
      <c r="E173" s="171">
        <v>68.251760000000004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3">
        <v>0</v>
      </c>
      <c r="O173" s="173">
        <f>ROUND(E173*N173,2)</f>
        <v>0</v>
      </c>
      <c r="P173" s="173">
        <v>0</v>
      </c>
      <c r="Q173" s="173">
        <f>ROUND(E173*P173,2)</f>
        <v>0</v>
      </c>
      <c r="R173" s="173" t="s">
        <v>254</v>
      </c>
      <c r="S173" s="173" t="s">
        <v>121</v>
      </c>
      <c r="T173" s="174" t="s">
        <v>121</v>
      </c>
      <c r="U173" s="156">
        <v>0</v>
      </c>
      <c r="V173" s="156">
        <f>ROUND(E173*U173,2)</f>
        <v>0</v>
      </c>
      <c r="W173" s="156"/>
      <c r="X173" s="156" t="s">
        <v>245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246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6" t="s">
        <v>257</v>
      </c>
      <c r="D174" s="247"/>
      <c r="E174" s="247"/>
      <c r="F174" s="247"/>
      <c r="G174" s="247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4"/>
      <c r="D175" s="245"/>
      <c r="E175" s="245"/>
      <c r="F175" s="245"/>
      <c r="G175" s="245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8">
        <v>28</v>
      </c>
      <c r="B176" s="169" t="s">
        <v>258</v>
      </c>
      <c r="C176" s="178" t="s">
        <v>259</v>
      </c>
      <c r="D176" s="170" t="s">
        <v>240</v>
      </c>
      <c r="E176" s="171">
        <v>7.3370600000000001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3">
        <v>0</v>
      </c>
      <c r="O176" s="173">
        <f>ROUND(E176*N176,2)</f>
        <v>0</v>
      </c>
      <c r="P176" s="173">
        <v>0</v>
      </c>
      <c r="Q176" s="173">
        <f>ROUND(E176*P176,2)</f>
        <v>0</v>
      </c>
      <c r="R176" s="173" t="s">
        <v>254</v>
      </c>
      <c r="S176" s="173" t="s">
        <v>121</v>
      </c>
      <c r="T176" s="174" t="s">
        <v>121</v>
      </c>
      <c r="U176" s="156">
        <v>0</v>
      </c>
      <c r="V176" s="156">
        <f>ROUND(E176*U176,2)</f>
        <v>0</v>
      </c>
      <c r="W176" s="156"/>
      <c r="X176" s="156" t="s">
        <v>245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246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6" t="s">
        <v>260</v>
      </c>
      <c r="D177" s="247"/>
      <c r="E177" s="247"/>
      <c r="F177" s="247"/>
      <c r="G177" s="247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4"/>
      <c r="D178" s="245"/>
      <c r="E178" s="245"/>
      <c r="F178" s="245"/>
      <c r="G178" s="245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68">
        <v>29</v>
      </c>
      <c r="B179" s="169" t="s">
        <v>261</v>
      </c>
      <c r="C179" s="178" t="s">
        <v>262</v>
      </c>
      <c r="D179" s="170" t="s">
        <v>240</v>
      </c>
      <c r="E179" s="171">
        <v>170.62941000000001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3">
        <v>0</v>
      </c>
      <c r="O179" s="173">
        <f>ROUND(E179*N179,2)</f>
        <v>0</v>
      </c>
      <c r="P179" s="173">
        <v>0</v>
      </c>
      <c r="Q179" s="173">
        <f>ROUND(E179*P179,2)</f>
        <v>0</v>
      </c>
      <c r="R179" s="173" t="s">
        <v>263</v>
      </c>
      <c r="S179" s="173" t="s">
        <v>121</v>
      </c>
      <c r="T179" s="174" t="s">
        <v>121</v>
      </c>
      <c r="U179" s="156">
        <v>6.0000000000000001E-3</v>
      </c>
      <c r="V179" s="156">
        <f>ROUND(E179*U179,2)</f>
        <v>1.02</v>
      </c>
      <c r="W179" s="156"/>
      <c r="X179" s="156" t="s">
        <v>245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246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52" t="s">
        <v>264</v>
      </c>
      <c r="D180" s="253"/>
      <c r="E180" s="253"/>
      <c r="F180" s="253"/>
      <c r="G180" s="253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133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4"/>
      <c r="D181" s="245"/>
      <c r="E181" s="245"/>
      <c r="F181" s="245"/>
      <c r="G181" s="245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2" t="s">
        <v>115</v>
      </c>
      <c r="B182" s="163" t="s">
        <v>87</v>
      </c>
      <c r="C182" s="177" t="s">
        <v>27</v>
      </c>
      <c r="D182" s="164"/>
      <c r="E182" s="165"/>
      <c r="F182" s="166"/>
      <c r="G182" s="166">
        <f>SUMIF(AG183:AG205,"&lt;&gt;NOR",G183:G205)</f>
        <v>0</v>
      </c>
      <c r="H182" s="166"/>
      <c r="I182" s="166">
        <f>SUM(I183:I205)</f>
        <v>0</v>
      </c>
      <c r="J182" s="166"/>
      <c r="K182" s="166">
        <f>SUM(K183:K205)</f>
        <v>0</v>
      </c>
      <c r="L182" s="166"/>
      <c r="M182" s="166">
        <f>SUM(M183:M205)</f>
        <v>0</v>
      </c>
      <c r="N182" s="166"/>
      <c r="O182" s="166">
        <f>SUM(O183:O205)</f>
        <v>0</v>
      </c>
      <c r="P182" s="166"/>
      <c r="Q182" s="166">
        <f>SUM(Q183:Q205)</f>
        <v>0</v>
      </c>
      <c r="R182" s="166"/>
      <c r="S182" s="166"/>
      <c r="T182" s="167"/>
      <c r="U182" s="161"/>
      <c r="V182" s="161">
        <f>SUM(V183:V205)</f>
        <v>0</v>
      </c>
      <c r="W182" s="161"/>
      <c r="X182" s="161"/>
      <c r="AG182" t="s">
        <v>116</v>
      </c>
    </row>
    <row r="183" spans="1:60" outlineLevel="1" x14ac:dyDescent="0.2">
      <c r="A183" s="168">
        <v>30</v>
      </c>
      <c r="B183" s="169" t="s">
        <v>265</v>
      </c>
      <c r="C183" s="178" t="s">
        <v>266</v>
      </c>
      <c r="D183" s="170" t="s">
        <v>267</v>
      </c>
      <c r="E183" s="171">
        <v>1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21</v>
      </c>
      <c r="M183" s="173">
        <f>G183*(1+L183/100)</f>
        <v>0</v>
      </c>
      <c r="N183" s="173">
        <v>0</v>
      </c>
      <c r="O183" s="173">
        <f>ROUND(E183*N183,2)</f>
        <v>0</v>
      </c>
      <c r="P183" s="173">
        <v>0</v>
      </c>
      <c r="Q183" s="173">
        <f>ROUND(E183*P183,2)</f>
        <v>0</v>
      </c>
      <c r="R183" s="173"/>
      <c r="S183" s="173" t="s">
        <v>121</v>
      </c>
      <c r="T183" s="174" t="s">
        <v>209</v>
      </c>
      <c r="U183" s="156">
        <v>0</v>
      </c>
      <c r="V183" s="156">
        <f>ROUND(E183*U183,2)</f>
        <v>0</v>
      </c>
      <c r="W183" s="156"/>
      <c r="X183" s="156" t="s">
        <v>268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269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6" t="s">
        <v>270</v>
      </c>
      <c r="D184" s="247"/>
      <c r="E184" s="247"/>
      <c r="F184" s="247"/>
      <c r="G184" s="247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48" t="s">
        <v>271</v>
      </c>
      <c r="D185" s="249"/>
      <c r="E185" s="249"/>
      <c r="F185" s="249"/>
      <c r="G185" s="249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75" t="str">
        <f>C185</f>
        <v>Sejmutí ornice, hrubá úprava terénu a zpevnění ploch pro osazení objektů sociálního zařízení staveniště a kanceláří stavby.</v>
      </c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8" t="s">
        <v>272</v>
      </c>
      <c r="D186" s="249"/>
      <c r="E186" s="249"/>
      <c r="F186" s="249"/>
      <c r="G186" s="249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8" t="s">
        <v>273</v>
      </c>
      <c r="D187" s="249"/>
      <c r="E187" s="249"/>
      <c r="F187" s="249"/>
      <c r="G187" s="249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8" t="s">
        <v>274</v>
      </c>
      <c r="D188" s="249"/>
      <c r="E188" s="249"/>
      <c r="F188" s="249"/>
      <c r="G188" s="249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4"/>
      <c r="D189" s="245"/>
      <c r="E189" s="245"/>
      <c r="F189" s="245"/>
      <c r="G189" s="245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68">
        <v>31</v>
      </c>
      <c r="B190" s="169" t="s">
        <v>275</v>
      </c>
      <c r="C190" s="178" t="s">
        <v>276</v>
      </c>
      <c r="D190" s="170" t="s">
        <v>267</v>
      </c>
      <c r="E190" s="171">
        <v>1</v>
      </c>
      <c r="F190" s="172"/>
      <c r="G190" s="173">
        <f>ROUND(E190*F190,2)</f>
        <v>0</v>
      </c>
      <c r="H190" s="172"/>
      <c r="I190" s="173">
        <f>ROUND(E190*H190,2)</f>
        <v>0</v>
      </c>
      <c r="J190" s="172"/>
      <c r="K190" s="173">
        <f>ROUND(E190*J190,2)</f>
        <v>0</v>
      </c>
      <c r="L190" s="173">
        <v>21</v>
      </c>
      <c r="M190" s="173">
        <f>G190*(1+L190/100)</f>
        <v>0</v>
      </c>
      <c r="N190" s="173">
        <v>0</v>
      </c>
      <c r="O190" s="173">
        <f>ROUND(E190*N190,2)</f>
        <v>0</v>
      </c>
      <c r="P190" s="173">
        <v>0</v>
      </c>
      <c r="Q190" s="173">
        <f>ROUND(E190*P190,2)</f>
        <v>0</v>
      </c>
      <c r="R190" s="173"/>
      <c r="S190" s="173" t="s">
        <v>121</v>
      </c>
      <c r="T190" s="174" t="s">
        <v>209</v>
      </c>
      <c r="U190" s="156">
        <v>0</v>
      </c>
      <c r="V190" s="156">
        <f>ROUND(E190*U190,2)</f>
        <v>0</v>
      </c>
      <c r="W190" s="156"/>
      <c r="X190" s="156" t="s">
        <v>268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269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6" t="s">
        <v>277</v>
      </c>
      <c r="D191" s="247"/>
      <c r="E191" s="247"/>
      <c r="F191" s="247"/>
      <c r="G191" s="247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8" t="s">
        <v>278</v>
      </c>
      <c r="D192" s="249"/>
      <c r="E192" s="249"/>
      <c r="F192" s="249"/>
      <c r="G192" s="249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8" t="s">
        <v>279</v>
      </c>
      <c r="D193" s="249"/>
      <c r="E193" s="249"/>
      <c r="F193" s="249"/>
      <c r="G193" s="249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75" t="str">
        <f>C193</f>
        <v>Spotřeba vody a elektrické energie, nebo pohonných hmot pro potřebu sociálních zařízení a kanceláří stavby.</v>
      </c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4"/>
      <c r="D194" s="245"/>
      <c r="E194" s="245"/>
      <c r="F194" s="245"/>
      <c r="G194" s="24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68">
        <v>32</v>
      </c>
      <c r="B195" s="169" t="s">
        <v>280</v>
      </c>
      <c r="C195" s="178" t="s">
        <v>281</v>
      </c>
      <c r="D195" s="170" t="s">
        <v>267</v>
      </c>
      <c r="E195" s="171">
        <v>1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0</v>
      </c>
      <c r="O195" s="173">
        <f>ROUND(E195*N195,2)</f>
        <v>0</v>
      </c>
      <c r="P195" s="173">
        <v>0</v>
      </c>
      <c r="Q195" s="173">
        <f>ROUND(E195*P195,2)</f>
        <v>0</v>
      </c>
      <c r="R195" s="173"/>
      <c r="S195" s="173" t="s">
        <v>121</v>
      </c>
      <c r="T195" s="174" t="s">
        <v>209</v>
      </c>
      <c r="U195" s="156">
        <v>0</v>
      </c>
      <c r="V195" s="156">
        <f>ROUND(E195*U195,2)</f>
        <v>0</v>
      </c>
      <c r="W195" s="156"/>
      <c r="X195" s="156" t="s">
        <v>268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269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6" t="s">
        <v>282</v>
      </c>
      <c r="D196" s="247"/>
      <c r="E196" s="247"/>
      <c r="F196" s="247"/>
      <c r="G196" s="247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75" t="str">
        <f>C196</f>
        <v>Odvoz kontejnerů a ohrazení pro skladování a uvedení zpevněných ploch pro skladování do původního stavu.</v>
      </c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8" t="s">
        <v>283</v>
      </c>
      <c r="D197" s="249"/>
      <c r="E197" s="249"/>
      <c r="F197" s="249"/>
      <c r="G197" s="249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75" t="str">
        <f>C197</f>
        <v>Odvoz mobilních buněk sociálního zařízení, nebo uvedení do původního stavu prostor pronajatých. Případné ohumusování.</v>
      </c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8" t="s">
        <v>284</v>
      </c>
      <c r="D198" s="249"/>
      <c r="E198" s="249"/>
      <c r="F198" s="249"/>
      <c r="G198" s="249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8" t="s">
        <v>285</v>
      </c>
      <c r="D199" s="249"/>
      <c r="E199" s="249"/>
      <c r="F199" s="249"/>
      <c r="G199" s="249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4"/>
      <c r="D200" s="245"/>
      <c r="E200" s="245"/>
      <c r="F200" s="245"/>
      <c r="G200" s="245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8">
        <v>33</v>
      </c>
      <c r="B201" s="169" t="s">
        <v>286</v>
      </c>
      <c r="C201" s="178" t="s">
        <v>287</v>
      </c>
      <c r="D201" s="170" t="s">
        <v>267</v>
      </c>
      <c r="E201" s="171">
        <v>1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3">
        <v>0</v>
      </c>
      <c r="O201" s="173">
        <f>ROUND(E201*N201,2)</f>
        <v>0</v>
      </c>
      <c r="P201" s="173">
        <v>0</v>
      </c>
      <c r="Q201" s="173">
        <f>ROUND(E201*P201,2)</f>
        <v>0</v>
      </c>
      <c r="R201" s="173"/>
      <c r="S201" s="173" t="s">
        <v>121</v>
      </c>
      <c r="T201" s="174" t="s">
        <v>209</v>
      </c>
      <c r="U201" s="156">
        <v>0</v>
      </c>
      <c r="V201" s="156">
        <f>ROUND(E201*U201,2)</f>
        <v>0</v>
      </c>
      <c r="W201" s="156"/>
      <c r="X201" s="156" t="s">
        <v>268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288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54"/>
      <c r="B202" s="155"/>
      <c r="C202" s="246" t="s">
        <v>289</v>
      </c>
      <c r="D202" s="247"/>
      <c r="E202" s="247"/>
      <c r="F202" s="247"/>
      <c r="G202" s="247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75" t="str">
        <f>C202</f>
        <v>Náklady na ztížené provádění stavebních prací v důsledku nepřerušeného provozu na staveništi nebo v případech nepřerušeného provozu v objektech v nichž se stavební práce provádí.</v>
      </c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4"/>
      <c r="D203" s="245"/>
      <c r="E203" s="245"/>
      <c r="F203" s="245"/>
      <c r="G203" s="245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8">
        <v>34</v>
      </c>
      <c r="B204" s="169" t="s">
        <v>290</v>
      </c>
      <c r="C204" s="178" t="s">
        <v>291</v>
      </c>
      <c r="D204" s="170" t="s">
        <v>267</v>
      </c>
      <c r="E204" s="171">
        <v>1</v>
      </c>
      <c r="F204" s="172"/>
      <c r="G204" s="173">
        <f>ROUND(E204*F204,2)</f>
        <v>0</v>
      </c>
      <c r="H204" s="172"/>
      <c r="I204" s="173">
        <f>ROUND(E204*H204,2)</f>
        <v>0</v>
      </c>
      <c r="J204" s="172"/>
      <c r="K204" s="173">
        <f>ROUND(E204*J204,2)</f>
        <v>0</v>
      </c>
      <c r="L204" s="173">
        <v>21</v>
      </c>
      <c r="M204" s="173">
        <f>G204*(1+L204/100)</f>
        <v>0</v>
      </c>
      <c r="N204" s="173">
        <v>0</v>
      </c>
      <c r="O204" s="173">
        <f>ROUND(E204*N204,2)</f>
        <v>0</v>
      </c>
      <c r="P204" s="173">
        <v>0</v>
      </c>
      <c r="Q204" s="173">
        <f>ROUND(E204*P204,2)</f>
        <v>0</v>
      </c>
      <c r="R204" s="173"/>
      <c r="S204" s="173" t="s">
        <v>205</v>
      </c>
      <c r="T204" s="174" t="s">
        <v>209</v>
      </c>
      <c r="U204" s="156">
        <v>0</v>
      </c>
      <c r="V204" s="156">
        <f>ROUND(E204*U204,2)</f>
        <v>0</v>
      </c>
      <c r="W204" s="156"/>
      <c r="X204" s="156" t="s">
        <v>268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269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50"/>
      <c r="D205" s="251"/>
      <c r="E205" s="251"/>
      <c r="F205" s="251"/>
      <c r="G205" s="251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x14ac:dyDescent="0.2">
      <c r="A206" s="162" t="s">
        <v>115</v>
      </c>
      <c r="B206" s="163" t="s">
        <v>88</v>
      </c>
      <c r="C206" s="177" t="s">
        <v>28</v>
      </c>
      <c r="D206" s="164"/>
      <c r="E206" s="165"/>
      <c r="F206" s="166"/>
      <c r="G206" s="166">
        <f>SUMIF(AG207:AG215,"&lt;&gt;NOR",G207:G215)</f>
        <v>0</v>
      </c>
      <c r="H206" s="166"/>
      <c r="I206" s="166">
        <f>SUM(I207:I215)</f>
        <v>0</v>
      </c>
      <c r="J206" s="166"/>
      <c r="K206" s="166">
        <f>SUM(K207:K215)</f>
        <v>0</v>
      </c>
      <c r="L206" s="166"/>
      <c r="M206" s="166">
        <f>SUM(M207:M215)</f>
        <v>0</v>
      </c>
      <c r="N206" s="166"/>
      <c r="O206" s="166">
        <f>SUM(O207:O215)</f>
        <v>0</v>
      </c>
      <c r="P206" s="166"/>
      <c r="Q206" s="166">
        <f>SUM(Q207:Q215)</f>
        <v>0</v>
      </c>
      <c r="R206" s="166"/>
      <c r="S206" s="166"/>
      <c r="T206" s="167"/>
      <c r="U206" s="161"/>
      <c r="V206" s="161">
        <f>SUM(V207:V215)</f>
        <v>0</v>
      </c>
      <c r="W206" s="161"/>
      <c r="X206" s="161"/>
      <c r="AG206" t="s">
        <v>116</v>
      </c>
    </row>
    <row r="207" spans="1:60" outlineLevel="1" x14ac:dyDescent="0.2">
      <c r="A207" s="168">
        <v>35</v>
      </c>
      <c r="B207" s="169" t="s">
        <v>292</v>
      </c>
      <c r="C207" s="178" t="s">
        <v>293</v>
      </c>
      <c r="D207" s="170" t="s">
        <v>267</v>
      </c>
      <c r="E207" s="171">
        <v>1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3">
        <v>0</v>
      </c>
      <c r="O207" s="173">
        <f>ROUND(E207*N207,2)</f>
        <v>0</v>
      </c>
      <c r="P207" s="173">
        <v>0</v>
      </c>
      <c r="Q207" s="173">
        <f>ROUND(E207*P207,2)</f>
        <v>0</v>
      </c>
      <c r="R207" s="173"/>
      <c r="S207" s="173" t="s">
        <v>121</v>
      </c>
      <c r="T207" s="174" t="s">
        <v>209</v>
      </c>
      <c r="U207" s="156">
        <v>0</v>
      </c>
      <c r="V207" s="156">
        <f>ROUND(E207*U207,2)</f>
        <v>0</v>
      </c>
      <c r="W207" s="156"/>
      <c r="X207" s="156" t="s">
        <v>268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294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6" t="s">
        <v>295</v>
      </c>
      <c r="D208" s="247"/>
      <c r="E208" s="247"/>
      <c r="F208" s="247"/>
      <c r="G208" s="247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44"/>
      <c r="D209" s="245"/>
      <c r="E209" s="245"/>
      <c r="F209" s="245"/>
      <c r="G209" s="245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8">
        <v>36</v>
      </c>
      <c r="B210" s="169" t="s">
        <v>296</v>
      </c>
      <c r="C210" s="178" t="s">
        <v>297</v>
      </c>
      <c r="D210" s="170" t="s">
        <v>267</v>
      </c>
      <c r="E210" s="171">
        <v>1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3">
        <v>0</v>
      </c>
      <c r="O210" s="173">
        <f>ROUND(E210*N210,2)</f>
        <v>0</v>
      </c>
      <c r="P210" s="173">
        <v>0</v>
      </c>
      <c r="Q210" s="173">
        <f>ROUND(E210*P210,2)</f>
        <v>0</v>
      </c>
      <c r="R210" s="173"/>
      <c r="S210" s="173" t="s">
        <v>121</v>
      </c>
      <c r="T210" s="174" t="s">
        <v>209</v>
      </c>
      <c r="U210" s="156">
        <v>0</v>
      </c>
      <c r="V210" s="156">
        <f>ROUND(E210*U210,2)</f>
        <v>0</v>
      </c>
      <c r="W210" s="156"/>
      <c r="X210" s="156" t="s">
        <v>268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294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.75" outlineLevel="1" x14ac:dyDescent="0.2">
      <c r="A211" s="154"/>
      <c r="B211" s="155"/>
      <c r="C211" s="246" t="s">
        <v>298</v>
      </c>
      <c r="D211" s="247"/>
      <c r="E211" s="247"/>
      <c r="F211" s="247"/>
      <c r="G211" s="247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75" t="str">
        <f>C211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4"/>
      <c r="D212" s="245"/>
      <c r="E212" s="245"/>
      <c r="F212" s="245"/>
      <c r="G212" s="245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8">
        <v>37</v>
      </c>
      <c r="B213" s="169" t="s">
        <v>299</v>
      </c>
      <c r="C213" s="178" t="s">
        <v>300</v>
      </c>
      <c r="D213" s="170" t="s">
        <v>267</v>
      </c>
      <c r="E213" s="171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/>
      <c r="S213" s="173" t="s">
        <v>121</v>
      </c>
      <c r="T213" s="174" t="s">
        <v>209</v>
      </c>
      <c r="U213" s="156">
        <v>0</v>
      </c>
      <c r="V213" s="156">
        <f>ROUND(E213*U213,2)</f>
        <v>0</v>
      </c>
      <c r="W213" s="156"/>
      <c r="X213" s="156" t="s">
        <v>268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294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6" t="s">
        <v>301</v>
      </c>
      <c r="D214" s="247"/>
      <c r="E214" s="247"/>
      <c r="F214" s="247"/>
      <c r="G214" s="247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5" t="str">
        <f>C214</f>
        <v>Náklady zhotovitele, které vzniknou v souvislosti s povinnostmi zhotovitele při předání a převzetí díla.</v>
      </c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44"/>
      <c r="D215" s="245"/>
      <c r="E215" s="245"/>
      <c r="F215" s="245"/>
      <c r="G215" s="245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128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x14ac:dyDescent="0.2">
      <c r="A216" s="3"/>
      <c r="B216" s="4"/>
      <c r="C216" s="181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v>15</v>
      </c>
      <c r="AF216">
        <v>21</v>
      </c>
      <c r="AG216" t="s">
        <v>102</v>
      </c>
    </row>
    <row r="217" spans="1:60" x14ac:dyDescent="0.2">
      <c r="A217" s="150"/>
      <c r="B217" s="151" t="s">
        <v>29</v>
      </c>
      <c r="C217" s="182"/>
      <c r="D217" s="152"/>
      <c r="E217" s="153"/>
      <c r="F217" s="153"/>
      <c r="G217" s="176">
        <f>G8+G103+G122+G160+G163+G182+G206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f>SUMIF(L7:L215,AE216,G7:G215)</f>
        <v>0</v>
      </c>
      <c r="AF217">
        <f>SUMIF(L7:L215,AF216,G7:G215)</f>
        <v>0</v>
      </c>
      <c r="AG217" t="s">
        <v>302</v>
      </c>
    </row>
    <row r="218" spans="1:60" x14ac:dyDescent="0.2">
      <c r="C218" s="183"/>
      <c r="D218" s="10"/>
      <c r="AG218" t="s">
        <v>303</v>
      </c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qohy/6mXy7OMK+mZf/FSdwX1hM/NyUJkZCnFmaYreynOk3OKw4P3WkzQrw9QI9ic+LaCd85yHZObBDl198wgg==" saltValue="rfIUO4J3EKXH6JdrgqsVBg==" spinCount="100000" sheet="1"/>
  <mergeCells count="89">
    <mergeCell ref="C29:G29"/>
    <mergeCell ref="A1:G1"/>
    <mergeCell ref="C2:G2"/>
    <mergeCell ref="C3:G3"/>
    <mergeCell ref="C4:G4"/>
    <mergeCell ref="C10:G10"/>
    <mergeCell ref="C12:G12"/>
    <mergeCell ref="C14:G14"/>
    <mergeCell ref="C15:G15"/>
    <mergeCell ref="C21:G21"/>
    <mergeCell ref="C23:G23"/>
    <mergeCell ref="C27:G27"/>
    <mergeCell ref="C65:G65"/>
    <mergeCell ref="C35:G35"/>
    <mergeCell ref="C37:G37"/>
    <mergeCell ref="C44:G44"/>
    <mergeCell ref="C46:G46"/>
    <mergeCell ref="C47:G47"/>
    <mergeCell ref="C48:G48"/>
    <mergeCell ref="C49:G49"/>
    <mergeCell ref="C50:G50"/>
    <mergeCell ref="C55:G55"/>
    <mergeCell ref="C57:G57"/>
    <mergeCell ref="C63:G63"/>
    <mergeCell ref="C110:G110"/>
    <mergeCell ref="C70:G70"/>
    <mergeCell ref="C72:G72"/>
    <mergeCell ref="C73:G73"/>
    <mergeCell ref="C78:G78"/>
    <mergeCell ref="C80:G80"/>
    <mergeCell ref="C82:G82"/>
    <mergeCell ref="C84:G84"/>
    <mergeCell ref="C88:G88"/>
    <mergeCell ref="C96:G96"/>
    <mergeCell ref="C102:G102"/>
    <mergeCell ref="C106:G106"/>
    <mergeCell ref="C147:G147"/>
    <mergeCell ref="C112:G112"/>
    <mergeCell ref="C115:G115"/>
    <mergeCell ref="C117:G117"/>
    <mergeCell ref="C121:G121"/>
    <mergeCell ref="C129:G129"/>
    <mergeCell ref="C131:G131"/>
    <mergeCell ref="C138:G138"/>
    <mergeCell ref="C140:G140"/>
    <mergeCell ref="C141:G141"/>
    <mergeCell ref="C142:G142"/>
    <mergeCell ref="C143:G143"/>
    <mergeCell ref="C174:G174"/>
    <mergeCell ref="C149:G149"/>
    <mergeCell ref="C150:G150"/>
    <mergeCell ref="C151:G151"/>
    <mergeCell ref="C152:G152"/>
    <mergeCell ref="C159:G159"/>
    <mergeCell ref="C162:G162"/>
    <mergeCell ref="C165:G165"/>
    <mergeCell ref="C167:G167"/>
    <mergeCell ref="C169:G169"/>
    <mergeCell ref="C170:G170"/>
    <mergeCell ref="C172:G172"/>
    <mergeCell ref="C191:G191"/>
    <mergeCell ref="C175:G175"/>
    <mergeCell ref="C177:G177"/>
    <mergeCell ref="C178:G178"/>
    <mergeCell ref="C180:G180"/>
    <mergeCell ref="C181:G181"/>
    <mergeCell ref="C184:G184"/>
    <mergeCell ref="C185:G185"/>
    <mergeCell ref="C186:G186"/>
    <mergeCell ref="C187:G187"/>
    <mergeCell ref="C188:G188"/>
    <mergeCell ref="C189:G189"/>
    <mergeCell ref="C208:G208"/>
    <mergeCell ref="C192:G192"/>
    <mergeCell ref="C193:G193"/>
    <mergeCell ref="C194:G194"/>
    <mergeCell ref="C196:G196"/>
    <mergeCell ref="C197:G197"/>
    <mergeCell ref="C198:G198"/>
    <mergeCell ref="C199:G199"/>
    <mergeCell ref="C200:G200"/>
    <mergeCell ref="C202:G202"/>
    <mergeCell ref="C203:G203"/>
    <mergeCell ref="C205:G205"/>
    <mergeCell ref="C209:G209"/>
    <mergeCell ref="C211:G211"/>
    <mergeCell ref="C212:G212"/>
    <mergeCell ref="C214:G214"/>
    <mergeCell ref="C215:G2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8EDC-4FA8-4C8A-AB5A-0E9F5D21927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89</v>
      </c>
      <c r="B1" s="254"/>
      <c r="C1" s="254"/>
      <c r="D1" s="254"/>
      <c r="E1" s="254"/>
      <c r="F1" s="254"/>
      <c r="G1" s="254"/>
      <c r="AG1" t="s">
        <v>90</v>
      </c>
    </row>
    <row r="2" spans="1:60" ht="24.95" customHeight="1" x14ac:dyDescent="0.2">
      <c r="A2" s="139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91</v>
      </c>
    </row>
    <row r="3" spans="1:60" ht="24.95" customHeight="1" x14ac:dyDescent="0.2">
      <c r="A3" s="139" t="s">
        <v>8</v>
      </c>
      <c r="B3" s="48" t="s">
        <v>62</v>
      </c>
      <c r="C3" s="255" t="s">
        <v>63</v>
      </c>
      <c r="D3" s="256"/>
      <c r="E3" s="256"/>
      <c r="F3" s="256"/>
      <c r="G3" s="257"/>
      <c r="AC3" s="121" t="s">
        <v>91</v>
      </c>
      <c r="AG3" t="s">
        <v>92</v>
      </c>
    </row>
    <row r="4" spans="1:60" ht="24.95" customHeight="1" x14ac:dyDescent="0.2">
      <c r="A4" s="140" t="s">
        <v>9</v>
      </c>
      <c r="B4" s="141" t="s">
        <v>64</v>
      </c>
      <c r="C4" s="258" t="s">
        <v>63</v>
      </c>
      <c r="D4" s="259"/>
      <c r="E4" s="259"/>
      <c r="F4" s="259"/>
      <c r="G4" s="260"/>
      <c r="AG4" t="s">
        <v>93</v>
      </c>
    </row>
    <row r="5" spans="1:60" x14ac:dyDescent="0.2">
      <c r="D5" s="10"/>
    </row>
    <row r="6" spans="1:60" ht="38.25" x14ac:dyDescent="0.2">
      <c r="A6" s="143" t="s">
        <v>94</v>
      </c>
      <c r="B6" s="145" t="s">
        <v>95</v>
      </c>
      <c r="C6" s="145" t="s">
        <v>96</v>
      </c>
      <c r="D6" s="144" t="s">
        <v>97</v>
      </c>
      <c r="E6" s="143" t="s">
        <v>98</v>
      </c>
      <c r="F6" s="142" t="s">
        <v>99</v>
      </c>
      <c r="G6" s="143" t="s">
        <v>29</v>
      </c>
      <c r="H6" s="146" t="s">
        <v>30</v>
      </c>
      <c r="I6" s="146" t="s">
        <v>100</v>
      </c>
      <c r="J6" s="146" t="s">
        <v>31</v>
      </c>
      <c r="K6" s="146" t="s">
        <v>101</v>
      </c>
      <c r="L6" s="146" t="s">
        <v>102</v>
      </c>
      <c r="M6" s="146" t="s">
        <v>103</v>
      </c>
      <c r="N6" s="146" t="s">
        <v>104</v>
      </c>
      <c r="O6" s="146" t="s">
        <v>105</v>
      </c>
      <c r="P6" s="146" t="s">
        <v>106</v>
      </c>
      <c r="Q6" s="146" t="s">
        <v>107</v>
      </c>
      <c r="R6" s="146" t="s">
        <v>108</v>
      </c>
      <c r="S6" s="146" t="s">
        <v>109</v>
      </c>
      <c r="T6" s="146" t="s">
        <v>110</v>
      </c>
      <c r="U6" s="146" t="s">
        <v>111</v>
      </c>
      <c r="V6" s="146" t="s">
        <v>112</v>
      </c>
      <c r="W6" s="146" t="s">
        <v>113</v>
      </c>
      <c r="X6" s="146" t="s">
        <v>114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115</v>
      </c>
      <c r="B8" s="163" t="s">
        <v>72</v>
      </c>
      <c r="C8" s="177" t="s">
        <v>73</v>
      </c>
      <c r="D8" s="164"/>
      <c r="E8" s="165"/>
      <c r="F8" s="166"/>
      <c r="G8" s="166">
        <f>SUMIF(AG9:AG179,"&lt;&gt;NOR",G9:G179)</f>
        <v>0</v>
      </c>
      <c r="H8" s="166"/>
      <c r="I8" s="166">
        <f>SUM(I9:I179)</f>
        <v>0</v>
      </c>
      <c r="J8" s="166"/>
      <c r="K8" s="166">
        <f>SUM(K9:K179)</f>
        <v>0</v>
      </c>
      <c r="L8" s="166"/>
      <c r="M8" s="166">
        <f>SUM(M9:M179)</f>
        <v>0</v>
      </c>
      <c r="N8" s="166"/>
      <c r="O8" s="166">
        <f>SUM(O9:O179)</f>
        <v>36.119999999999997</v>
      </c>
      <c r="P8" s="166"/>
      <c r="Q8" s="166">
        <f>SUM(Q9:Q179)</f>
        <v>53.129999999999995</v>
      </c>
      <c r="R8" s="166"/>
      <c r="S8" s="166"/>
      <c r="T8" s="167"/>
      <c r="U8" s="161"/>
      <c r="V8" s="161">
        <f>SUM(V9:V179)</f>
        <v>173.20999999999998</v>
      </c>
      <c r="W8" s="161"/>
      <c r="X8" s="161"/>
      <c r="AG8" t="s">
        <v>116</v>
      </c>
    </row>
    <row r="9" spans="1:60" ht="22.5" outlineLevel="1" x14ac:dyDescent="0.2">
      <c r="A9" s="168">
        <v>1</v>
      </c>
      <c r="B9" s="169" t="s">
        <v>117</v>
      </c>
      <c r="C9" s="178" t="s">
        <v>118</v>
      </c>
      <c r="D9" s="170" t="s">
        <v>119</v>
      </c>
      <c r="E9" s="171">
        <v>99.2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0.13200000000000001</v>
      </c>
      <c r="Q9" s="173">
        <f>ROUND(E9*P9,2)</f>
        <v>13.09</v>
      </c>
      <c r="R9" s="173" t="s">
        <v>120</v>
      </c>
      <c r="S9" s="173" t="s">
        <v>121</v>
      </c>
      <c r="T9" s="174" t="s">
        <v>121</v>
      </c>
      <c r="U9" s="156">
        <v>0.03</v>
      </c>
      <c r="V9" s="156">
        <f>ROUND(E9*U9,2)</f>
        <v>2.98</v>
      </c>
      <c r="W9" s="156"/>
      <c r="X9" s="156" t="s">
        <v>122</v>
      </c>
      <c r="Y9" s="147"/>
      <c r="Z9" s="147"/>
      <c r="AA9" s="147"/>
      <c r="AB9" s="147"/>
      <c r="AC9" s="147"/>
      <c r="AD9" s="147"/>
      <c r="AE9" s="147"/>
      <c r="AF9" s="147"/>
      <c r="AG9" s="147" t="s">
        <v>123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6" t="s">
        <v>124</v>
      </c>
      <c r="D10" s="247"/>
      <c r="E10" s="247"/>
      <c r="F10" s="247"/>
      <c r="G10" s="24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9" t="s">
        <v>304</v>
      </c>
      <c r="D11" s="157"/>
      <c r="E11" s="158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79" t="s">
        <v>305</v>
      </c>
      <c r="D12" s="157"/>
      <c r="E12" s="158">
        <v>49.6</v>
      </c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79" t="s">
        <v>306</v>
      </c>
      <c r="D13" s="157"/>
      <c r="E13" s="158">
        <v>49.6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127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4"/>
      <c r="D14" s="245"/>
      <c r="E14" s="245"/>
      <c r="F14" s="245"/>
      <c r="G14" s="245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2</v>
      </c>
      <c r="B15" s="169" t="s">
        <v>129</v>
      </c>
      <c r="C15" s="178" t="s">
        <v>130</v>
      </c>
      <c r="D15" s="170" t="s">
        <v>131</v>
      </c>
      <c r="E15" s="171">
        <v>182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0.22</v>
      </c>
      <c r="Q15" s="173">
        <f>ROUND(E15*P15,2)</f>
        <v>40.04</v>
      </c>
      <c r="R15" s="173" t="s">
        <v>120</v>
      </c>
      <c r="S15" s="173" t="s">
        <v>121</v>
      </c>
      <c r="T15" s="174" t="s">
        <v>121</v>
      </c>
      <c r="U15" s="156">
        <v>0.14000000000000001</v>
      </c>
      <c r="V15" s="156">
        <f>ROUND(E15*U15,2)</f>
        <v>25.48</v>
      </c>
      <c r="W15" s="156"/>
      <c r="X15" s="156" t="s">
        <v>122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123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2" t="s">
        <v>132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133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s vybouráním lože, s přemístěním hmot na skládku na vzdálenost do 3 m nebo naložením na dopravní prostředek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8" t="s">
        <v>134</v>
      </c>
      <c r="D17" s="249"/>
      <c r="E17" s="249"/>
      <c r="F17" s="249"/>
      <c r="G17" s="249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75" t="str">
        <f>C17</f>
        <v>s vybouráním lože a přemístěním na skládku na vzdálenost do 3 m nebo s naložením na dopravní prostředek</v>
      </c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79" t="s">
        <v>307</v>
      </c>
      <c r="D18" s="157"/>
      <c r="E18" s="158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9" t="s">
        <v>308</v>
      </c>
      <c r="D19" s="157"/>
      <c r="E19" s="158">
        <v>65.599999999999994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79" t="s">
        <v>309</v>
      </c>
      <c r="D20" s="157"/>
      <c r="E20" s="158">
        <v>25.4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79" t="s">
        <v>308</v>
      </c>
      <c r="D21" s="157"/>
      <c r="E21" s="158">
        <v>65.599999999999994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79" t="s">
        <v>309</v>
      </c>
      <c r="D22" s="157"/>
      <c r="E22" s="158">
        <v>25.4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/>
      <c r="D23" s="245"/>
      <c r="E23" s="245"/>
      <c r="F23" s="245"/>
      <c r="G23" s="24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3</v>
      </c>
      <c r="B24" s="169" t="s">
        <v>310</v>
      </c>
      <c r="C24" s="178" t="s">
        <v>311</v>
      </c>
      <c r="D24" s="170" t="s">
        <v>142</v>
      </c>
      <c r="E24" s="171">
        <v>11.2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143</v>
      </c>
      <c r="S24" s="173" t="s">
        <v>121</v>
      </c>
      <c r="T24" s="174" t="s">
        <v>121</v>
      </c>
      <c r="U24" s="156">
        <v>2.335</v>
      </c>
      <c r="V24" s="156">
        <f>ROUND(E24*U24,2)</f>
        <v>26.15</v>
      </c>
      <c r="W24" s="156"/>
      <c r="X24" s="156" t="s">
        <v>122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123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2" t="s">
        <v>144</v>
      </c>
      <c r="D25" s="253"/>
      <c r="E25" s="253"/>
      <c r="F25" s="253"/>
      <c r="G25" s="25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133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79" t="s">
        <v>135</v>
      </c>
      <c r="D26" s="157"/>
      <c r="E26" s="158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127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79" t="s">
        <v>312</v>
      </c>
      <c r="D27" s="157"/>
      <c r="E27" s="158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127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79" t="s">
        <v>313</v>
      </c>
      <c r="D28" s="157"/>
      <c r="E28" s="158">
        <v>3.3250000000000002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9" t="s">
        <v>314</v>
      </c>
      <c r="D29" s="157"/>
      <c r="E29" s="158">
        <v>7.875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4"/>
      <c r="D30" s="245"/>
      <c r="E30" s="245"/>
      <c r="F30" s="245"/>
      <c r="G30" s="245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8">
        <v>4</v>
      </c>
      <c r="B31" s="169" t="s">
        <v>140</v>
      </c>
      <c r="C31" s="178" t="s">
        <v>141</v>
      </c>
      <c r="D31" s="170" t="s">
        <v>142</v>
      </c>
      <c r="E31" s="171">
        <v>1.72888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 t="s">
        <v>143</v>
      </c>
      <c r="S31" s="173" t="s">
        <v>121</v>
      </c>
      <c r="T31" s="174" t="s">
        <v>121</v>
      </c>
      <c r="U31" s="156">
        <v>3.53</v>
      </c>
      <c r="V31" s="156">
        <f>ROUND(E31*U31,2)</f>
        <v>6.1</v>
      </c>
      <c r="W31" s="156"/>
      <c r="X31" s="156" t="s">
        <v>122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2" t="s">
        <v>144</v>
      </c>
      <c r="D32" s="253"/>
      <c r="E32" s="253"/>
      <c r="F32" s="253"/>
      <c r="G32" s="253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133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79" t="s">
        <v>307</v>
      </c>
      <c r="D33" s="157"/>
      <c r="E33" s="158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79" t="s">
        <v>145</v>
      </c>
      <c r="D34" s="157"/>
      <c r="E34" s="158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54"/>
      <c r="B35" s="155"/>
      <c r="C35" s="179" t="s">
        <v>315</v>
      </c>
      <c r="D35" s="157"/>
      <c r="E35" s="158">
        <v>1.72888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4"/>
      <c r="D36" s="245"/>
      <c r="E36" s="245"/>
      <c r="F36" s="245"/>
      <c r="G36" s="245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8">
        <v>5</v>
      </c>
      <c r="B37" s="169" t="s">
        <v>316</v>
      </c>
      <c r="C37" s="178" t="s">
        <v>317</v>
      </c>
      <c r="D37" s="170" t="s">
        <v>142</v>
      </c>
      <c r="E37" s="171">
        <v>3.8601800000000002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 t="s">
        <v>143</v>
      </c>
      <c r="S37" s="173" t="s">
        <v>121</v>
      </c>
      <c r="T37" s="174" t="s">
        <v>121</v>
      </c>
      <c r="U37" s="156">
        <v>1.0999999999999999E-2</v>
      </c>
      <c r="V37" s="156">
        <f>ROUND(E37*U37,2)</f>
        <v>0.04</v>
      </c>
      <c r="W37" s="156"/>
      <c r="X37" s="156" t="s">
        <v>122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2" t="s">
        <v>318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133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9" t="s">
        <v>135</v>
      </c>
      <c r="D39" s="157"/>
      <c r="E39" s="158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79" t="s">
        <v>145</v>
      </c>
      <c r="D40" s="157"/>
      <c r="E40" s="158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127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179" t="s">
        <v>315</v>
      </c>
      <c r="D41" s="157"/>
      <c r="E41" s="158">
        <v>1.72888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127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0" t="s">
        <v>197</v>
      </c>
      <c r="D42" s="159"/>
      <c r="E42" s="160">
        <v>1.72888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127</v>
      </c>
      <c r="AH42" s="147">
        <v>1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79" t="s">
        <v>319</v>
      </c>
      <c r="D43" s="157"/>
      <c r="E43" s="158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127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79" t="s">
        <v>312</v>
      </c>
      <c r="D44" s="157"/>
      <c r="E44" s="158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127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79" t="s">
        <v>313</v>
      </c>
      <c r="D45" s="157"/>
      <c r="E45" s="158">
        <v>3.3250000000000002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127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79" t="s">
        <v>314</v>
      </c>
      <c r="D46" s="157"/>
      <c r="E46" s="158">
        <v>7.875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179" t="s">
        <v>320</v>
      </c>
      <c r="D47" s="157"/>
      <c r="E47" s="158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79" t="s">
        <v>321</v>
      </c>
      <c r="D48" s="157"/>
      <c r="E48" s="158">
        <v>-4.1741999999999999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54"/>
      <c r="B49" s="155"/>
      <c r="C49" s="179" t="s">
        <v>322</v>
      </c>
      <c r="D49" s="157"/>
      <c r="E49" s="158">
        <v>-4.8944999999999999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0" t="s">
        <v>197</v>
      </c>
      <c r="D50" s="159"/>
      <c r="E50" s="160">
        <v>2.1313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127</v>
      </c>
      <c r="AH50" s="147">
        <v>1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4"/>
      <c r="D51" s="245"/>
      <c r="E51" s="245"/>
      <c r="F51" s="245"/>
      <c r="G51" s="24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6</v>
      </c>
      <c r="B52" s="169" t="s">
        <v>147</v>
      </c>
      <c r="C52" s="178" t="s">
        <v>148</v>
      </c>
      <c r="D52" s="170" t="s">
        <v>142</v>
      </c>
      <c r="E52" s="171">
        <v>28.934979999999999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143</v>
      </c>
      <c r="S52" s="173" t="s">
        <v>121</v>
      </c>
      <c r="T52" s="174" t="s">
        <v>121</v>
      </c>
      <c r="U52" s="156">
        <v>0.66800000000000004</v>
      </c>
      <c r="V52" s="156">
        <f>ROUND(E52*U52,2)</f>
        <v>19.329999999999998</v>
      </c>
      <c r="W52" s="156"/>
      <c r="X52" s="156" t="s">
        <v>122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123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149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133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79" t="s">
        <v>135</v>
      </c>
      <c r="D54" s="157"/>
      <c r="E54" s="158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9" t="s">
        <v>145</v>
      </c>
      <c r="D55" s="157"/>
      <c r="E55" s="158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179" t="s">
        <v>315</v>
      </c>
      <c r="D56" s="157"/>
      <c r="E56" s="158">
        <v>1.72888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127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0" t="s">
        <v>197</v>
      </c>
      <c r="D57" s="159"/>
      <c r="E57" s="160">
        <v>1.72888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127</v>
      </c>
      <c r="AH57" s="147">
        <v>1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79" t="s">
        <v>319</v>
      </c>
      <c r="D58" s="157"/>
      <c r="E58" s="158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54"/>
      <c r="B59" s="155"/>
      <c r="C59" s="179" t="s">
        <v>323</v>
      </c>
      <c r="D59" s="157"/>
      <c r="E59" s="158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79" t="s">
        <v>324</v>
      </c>
      <c r="D60" s="157"/>
      <c r="E60" s="158">
        <v>4.1741999999999999</v>
      </c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179" t="s">
        <v>325</v>
      </c>
      <c r="D61" s="157"/>
      <c r="E61" s="158">
        <v>4.8944999999999999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127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6" t="s">
        <v>326</v>
      </c>
      <c r="D62" s="184"/>
      <c r="E62" s="185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7" t="s">
        <v>327</v>
      </c>
      <c r="D63" s="184"/>
      <c r="E63" s="185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127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7" t="s">
        <v>328</v>
      </c>
      <c r="D64" s="184"/>
      <c r="E64" s="185">
        <v>3.3250000000000002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127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7" t="s">
        <v>329</v>
      </c>
      <c r="D65" s="184"/>
      <c r="E65" s="185">
        <v>7.875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127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330</v>
      </c>
      <c r="D66" s="184"/>
      <c r="E66" s="185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0" t="s">
        <v>197</v>
      </c>
      <c r="D67" s="159"/>
      <c r="E67" s="160">
        <v>9.0686999999999998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127</v>
      </c>
      <c r="AH67" s="147">
        <v>1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9" t="s">
        <v>319</v>
      </c>
      <c r="D68" s="157"/>
      <c r="E68" s="158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79" t="s">
        <v>331</v>
      </c>
      <c r="D69" s="157"/>
      <c r="E69" s="158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127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79" t="s">
        <v>332</v>
      </c>
      <c r="D70" s="157"/>
      <c r="E70" s="158">
        <v>8.3483999999999998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127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54"/>
      <c r="B71" s="155"/>
      <c r="C71" s="179" t="s">
        <v>333</v>
      </c>
      <c r="D71" s="157"/>
      <c r="E71" s="158">
        <v>9.7889999999999997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0" t="s">
        <v>197</v>
      </c>
      <c r="D72" s="159"/>
      <c r="E72" s="160">
        <v>18.1374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127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4"/>
      <c r="D73" s="245"/>
      <c r="E73" s="245"/>
      <c r="F73" s="245"/>
      <c r="G73" s="24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68">
        <v>7</v>
      </c>
      <c r="B74" s="169" t="s">
        <v>154</v>
      </c>
      <c r="C74" s="178" t="s">
        <v>155</v>
      </c>
      <c r="D74" s="170" t="s">
        <v>142</v>
      </c>
      <c r="E74" s="171">
        <v>19.86628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</v>
      </c>
      <c r="O74" s="173">
        <f>ROUND(E74*N74,2)</f>
        <v>0</v>
      </c>
      <c r="P74" s="173">
        <v>0</v>
      </c>
      <c r="Q74" s="173">
        <f>ROUND(E74*P74,2)</f>
        <v>0</v>
      </c>
      <c r="R74" s="173" t="s">
        <v>143</v>
      </c>
      <c r="S74" s="173" t="s">
        <v>121</v>
      </c>
      <c r="T74" s="174" t="s">
        <v>121</v>
      </c>
      <c r="U74" s="156">
        <v>0.59099999999999997</v>
      </c>
      <c r="V74" s="156">
        <f>ROUND(E74*U74,2)</f>
        <v>11.74</v>
      </c>
      <c r="W74" s="156"/>
      <c r="X74" s="156" t="s">
        <v>122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2" t="s">
        <v>149</v>
      </c>
      <c r="D75" s="253"/>
      <c r="E75" s="253"/>
      <c r="F75" s="253"/>
      <c r="G75" s="253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133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79" t="s">
        <v>334</v>
      </c>
      <c r="D76" s="157"/>
      <c r="E76" s="158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127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79" t="s">
        <v>307</v>
      </c>
      <c r="D77" s="157"/>
      <c r="E77" s="158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127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79" t="s">
        <v>145</v>
      </c>
      <c r="D78" s="157"/>
      <c r="E78" s="158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54"/>
      <c r="B79" s="155"/>
      <c r="C79" s="179" t="s">
        <v>315</v>
      </c>
      <c r="D79" s="157"/>
      <c r="E79" s="158">
        <v>1.72888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127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79" t="s">
        <v>319</v>
      </c>
      <c r="D80" s="157"/>
      <c r="E80" s="158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79" t="s">
        <v>331</v>
      </c>
      <c r="D81" s="157"/>
      <c r="E81" s="158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127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79" t="s">
        <v>335</v>
      </c>
      <c r="D82" s="157"/>
      <c r="E82" s="158">
        <v>8.3483999999999998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54"/>
      <c r="B83" s="155"/>
      <c r="C83" s="179" t="s">
        <v>333</v>
      </c>
      <c r="D83" s="157"/>
      <c r="E83" s="158">
        <v>9.7889999999999997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127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4"/>
      <c r="D84" s="245"/>
      <c r="E84" s="245"/>
      <c r="F84" s="245"/>
      <c r="G84" s="245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128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68">
        <v>8</v>
      </c>
      <c r="B85" s="169" t="s">
        <v>159</v>
      </c>
      <c r="C85" s="178" t="s">
        <v>160</v>
      </c>
      <c r="D85" s="170" t="s">
        <v>142</v>
      </c>
      <c r="E85" s="171">
        <v>9.0686999999999998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3">
        <v>0</v>
      </c>
      <c r="O85" s="173">
        <f>ROUND(E85*N85,2)</f>
        <v>0</v>
      </c>
      <c r="P85" s="173">
        <v>0</v>
      </c>
      <c r="Q85" s="173">
        <f>ROUND(E85*P85,2)</f>
        <v>0</v>
      </c>
      <c r="R85" s="173" t="s">
        <v>161</v>
      </c>
      <c r="S85" s="173" t="s">
        <v>121</v>
      </c>
      <c r="T85" s="174" t="s">
        <v>121</v>
      </c>
      <c r="U85" s="156">
        <v>9.2999999999999999E-2</v>
      </c>
      <c r="V85" s="156">
        <f>ROUND(E85*U85,2)</f>
        <v>0.84</v>
      </c>
      <c r="W85" s="156"/>
      <c r="X85" s="156" t="s">
        <v>122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123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54"/>
      <c r="B86" s="155"/>
      <c r="C86" s="252" t="s">
        <v>162</v>
      </c>
      <c r="D86" s="253"/>
      <c r="E86" s="253"/>
      <c r="F86" s="253"/>
      <c r="G86" s="253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133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75" t="str">
        <f>C86</f>
        <v>bez naložení, avšak se složením zemin schopných zúrodnění, kamenouhelných hlušin a výsypkových materiálů, příplatek za každých dalších i započatých 1000 m,</v>
      </c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8" t="s">
        <v>163</v>
      </c>
      <c r="D87" s="249"/>
      <c r="E87" s="249"/>
      <c r="F87" s="249"/>
      <c r="G87" s="249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8" t="s">
        <v>164</v>
      </c>
      <c r="D88" s="249"/>
      <c r="E88" s="249"/>
      <c r="F88" s="249"/>
      <c r="G88" s="249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8" t="s">
        <v>165</v>
      </c>
      <c r="D89" s="249"/>
      <c r="E89" s="249"/>
      <c r="F89" s="249"/>
      <c r="G89" s="249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125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5" t="str">
        <f>C89</f>
        <v>- udržování sjízdnosti cest uvnitř násypiště i výkopiště, pokud vrcholky nerovností nejsou   vyšší než +- 0,5 m,</v>
      </c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8" t="s">
        <v>166</v>
      </c>
      <c r="D90" s="249"/>
      <c r="E90" s="249"/>
      <c r="F90" s="249"/>
      <c r="G90" s="249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79" t="s">
        <v>135</v>
      </c>
      <c r="D91" s="157"/>
      <c r="E91" s="158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127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54"/>
      <c r="B92" s="155"/>
      <c r="C92" s="179" t="s">
        <v>323</v>
      </c>
      <c r="D92" s="157"/>
      <c r="E92" s="158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9" t="s">
        <v>324</v>
      </c>
      <c r="D93" s="157"/>
      <c r="E93" s="158">
        <v>4.1741999999999999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127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54"/>
      <c r="B94" s="155"/>
      <c r="C94" s="179" t="s">
        <v>325</v>
      </c>
      <c r="D94" s="157"/>
      <c r="E94" s="158">
        <v>4.8944999999999999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127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0" t="s">
        <v>197</v>
      </c>
      <c r="D95" s="159"/>
      <c r="E95" s="160">
        <v>9.0686999999999998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127</v>
      </c>
      <c r="AH95" s="147">
        <v>1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4"/>
      <c r="D96" s="245"/>
      <c r="E96" s="245"/>
      <c r="F96" s="245"/>
      <c r="G96" s="245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68">
        <v>9</v>
      </c>
      <c r="B97" s="169" t="s">
        <v>167</v>
      </c>
      <c r="C97" s="178" t="s">
        <v>168</v>
      </c>
      <c r="D97" s="170" t="s">
        <v>142</v>
      </c>
      <c r="E97" s="171">
        <v>90.686999999999998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3">
        <v>0</v>
      </c>
      <c r="O97" s="173">
        <f>ROUND(E97*N97,2)</f>
        <v>0</v>
      </c>
      <c r="P97" s="173">
        <v>0</v>
      </c>
      <c r="Q97" s="173">
        <f>ROUND(E97*P97,2)</f>
        <v>0</v>
      </c>
      <c r="R97" s="173" t="s">
        <v>161</v>
      </c>
      <c r="S97" s="173" t="s">
        <v>121</v>
      </c>
      <c r="T97" s="174" t="s">
        <v>121</v>
      </c>
      <c r="U97" s="156">
        <v>0</v>
      </c>
      <c r="V97" s="156">
        <f>ROUND(E97*U97,2)</f>
        <v>0</v>
      </c>
      <c r="W97" s="156"/>
      <c r="X97" s="156" t="s">
        <v>122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123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54"/>
      <c r="B98" s="155"/>
      <c r="C98" s="252" t="s">
        <v>162</v>
      </c>
      <c r="D98" s="253"/>
      <c r="E98" s="253"/>
      <c r="F98" s="253"/>
      <c r="G98" s="253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133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5" t="str">
        <f>C98</f>
        <v>bez naložení, avšak se složením zemin schopných zúrodnění, kamenouhelných hlušin a výsypkových materiálů, příplatek za každých dalších i započatých 1000 m,</v>
      </c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79" t="s">
        <v>169</v>
      </c>
      <c r="D99" s="157"/>
      <c r="E99" s="158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127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79" t="s">
        <v>135</v>
      </c>
      <c r="D100" s="157"/>
      <c r="E100" s="158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127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54"/>
      <c r="B101" s="155"/>
      <c r="C101" s="179" t="s">
        <v>323</v>
      </c>
      <c r="D101" s="157"/>
      <c r="E101" s="158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127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79" t="s">
        <v>336</v>
      </c>
      <c r="D102" s="157"/>
      <c r="E102" s="158">
        <v>41.741999999999997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127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54"/>
      <c r="B103" s="155"/>
      <c r="C103" s="179" t="s">
        <v>337</v>
      </c>
      <c r="D103" s="157"/>
      <c r="E103" s="158">
        <v>48.945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127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0" t="s">
        <v>197</v>
      </c>
      <c r="D104" s="159"/>
      <c r="E104" s="160">
        <v>90.686999999999998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127</v>
      </c>
      <c r="AH104" s="147">
        <v>1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4"/>
      <c r="D105" s="245"/>
      <c r="E105" s="245"/>
      <c r="F105" s="245"/>
      <c r="G105" s="245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8">
        <v>10</v>
      </c>
      <c r="B106" s="169" t="s">
        <v>172</v>
      </c>
      <c r="C106" s="178" t="s">
        <v>173</v>
      </c>
      <c r="D106" s="170" t="s">
        <v>142</v>
      </c>
      <c r="E106" s="171">
        <v>9.0686999999999998</v>
      </c>
      <c r="F106" s="172"/>
      <c r="G106" s="173">
        <f>ROUND(E106*F106,2)</f>
        <v>0</v>
      </c>
      <c r="H106" s="172"/>
      <c r="I106" s="173">
        <f>ROUND(E106*H106,2)</f>
        <v>0</v>
      </c>
      <c r="J106" s="172"/>
      <c r="K106" s="173">
        <f>ROUND(E106*J106,2)</f>
        <v>0</v>
      </c>
      <c r="L106" s="173">
        <v>21</v>
      </c>
      <c r="M106" s="173">
        <f>G106*(1+L106/100)</f>
        <v>0</v>
      </c>
      <c r="N106" s="173">
        <v>0</v>
      </c>
      <c r="O106" s="173">
        <f>ROUND(E106*N106,2)</f>
        <v>0</v>
      </c>
      <c r="P106" s="173">
        <v>0</v>
      </c>
      <c r="Q106" s="173">
        <f>ROUND(E106*P106,2)</f>
        <v>0</v>
      </c>
      <c r="R106" s="173" t="s">
        <v>161</v>
      </c>
      <c r="S106" s="173" t="s">
        <v>121</v>
      </c>
      <c r="T106" s="174" t="s">
        <v>121</v>
      </c>
      <c r="U106" s="156">
        <v>6.7000000000000004E-2</v>
      </c>
      <c r="V106" s="156">
        <f>ROUND(E106*U106,2)</f>
        <v>0.61</v>
      </c>
      <c r="W106" s="156"/>
      <c r="X106" s="156" t="s">
        <v>122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123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2" t="s">
        <v>174</v>
      </c>
      <c r="D107" s="253"/>
      <c r="E107" s="253"/>
      <c r="F107" s="253"/>
      <c r="G107" s="253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133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79" t="s">
        <v>135</v>
      </c>
      <c r="D108" s="157"/>
      <c r="E108" s="158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54"/>
      <c r="B109" s="155"/>
      <c r="C109" s="179" t="s">
        <v>323</v>
      </c>
      <c r="D109" s="157"/>
      <c r="E109" s="158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127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79" t="s">
        <v>324</v>
      </c>
      <c r="D110" s="157"/>
      <c r="E110" s="158">
        <v>4.1741999999999999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54"/>
      <c r="B111" s="155"/>
      <c r="C111" s="179" t="s">
        <v>325</v>
      </c>
      <c r="D111" s="157"/>
      <c r="E111" s="158">
        <v>4.8944999999999999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0" t="s">
        <v>197</v>
      </c>
      <c r="D112" s="159"/>
      <c r="E112" s="160">
        <v>9.0686999999999998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127</v>
      </c>
      <c r="AH112" s="147">
        <v>1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4"/>
      <c r="D113" s="245"/>
      <c r="E113" s="245"/>
      <c r="F113" s="245"/>
      <c r="G113" s="245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68">
        <v>11</v>
      </c>
      <c r="B114" s="169" t="s">
        <v>338</v>
      </c>
      <c r="C114" s="178" t="s">
        <v>339</v>
      </c>
      <c r="D114" s="170" t="s">
        <v>142</v>
      </c>
      <c r="E114" s="171">
        <v>3.8601800000000002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21</v>
      </c>
      <c r="M114" s="173">
        <f>G114*(1+L114/100)</f>
        <v>0</v>
      </c>
      <c r="N114" s="173">
        <v>0</v>
      </c>
      <c r="O114" s="173">
        <f>ROUND(E114*N114,2)</f>
        <v>0</v>
      </c>
      <c r="P114" s="173">
        <v>0</v>
      </c>
      <c r="Q114" s="173">
        <f>ROUND(E114*P114,2)</f>
        <v>0</v>
      </c>
      <c r="R114" s="173" t="s">
        <v>143</v>
      </c>
      <c r="S114" s="173" t="s">
        <v>121</v>
      </c>
      <c r="T114" s="174" t="s">
        <v>121</v>
      </c>
      <c r="U114" s="156">
        <v>3.1E-2</v>
      </c>
      <c r="V114" s="156">
        <f>ROUND(E114*U114,2)</f>
        <v>0.12</v>
      </c>
      <c r="W114" s="156"/>
      <c r="X114" s="156" t="s">
        <v>122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123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6" t="s">
        <v>340</v>
      </c>
      <c r="D115" s="247"/>
      <c r="E115" s="247"/>
      <c r="F115" s="247"/>
      <c r="G115" s="24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75" t="str">
        <f>C115</f>
        <v>Uložení sypaniny do násypů nebo na skládku s rozprostřením sypaniny ve vrstvách a s hrubým urovnáním.</v>
      </c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79" t="s">
        <v>135</v>
      </c>
      <c r="D116" s="157"/>
      <c r="E116" s="158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127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79" t="s">
        <v>145</v>
      </c>
      <c r="D117" s="157"/>
      <c r="E117" s="158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54"/>
      <c r="B118" s="155"/>
      <c r="C118" s="179" t="s">
        <v>315</v>
      </c>
      <c r="D118" s="157"/>
      <c r="E118" s="158">
        <v>1.72888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0" t="s">
        <v>197</v>
      </c>
      <c r="D119" s="159"/>
      <c r="E119" s="160">
        <v>1.72888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127</v>
      </c>
      <c r="AH119" s="147">
        <v>1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79" t="s">
        <v>319</v>
      </c>
      <c r="D120" s="157"/>
      <c r="E120" s="158"/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79" t="s">
        <v>312</v>
      </c>
      <c r="D121" s="157"/>
      <c r="E121" s="158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9" t="s">
        <v>313</v>
      </c>
      <c r="D122" s="157"/>
      <c r="E122" s="158">
        <v>3.3250000000000002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79" t="s">
        <v>314</v>
      </c>
      <c r="D123" s="157"/>
      <c r="E123" s="158">
        <v>7.875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127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179" t="s">
        <v>320</v>
      </c>
      <c r="D124" s="157"/>
      <c r="E124" s="158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127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9" t="s">
        <v>321</v>
      </c>
      <c r="D125" s="157"/>
      <c r="E125" s="158">
        <v>-4.1741999999999999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54"/>
      <c r="B126" s="155"/>
      <c r="C126" s="179" t="s">
        <v>322</v>
      </c>
      <c r="D126" s="157"/>
      <c r="E126" s="158">
        <v>-4.8944999999999999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127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0" t="s">
        <v>197</v>
      </c>
      <c r="D127" s="159"/>
      <c r="E127" s="160">
        <v>2.1313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127</v>
      </c>
      <c r="AH127" s="147">
        <v>1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4"/>
      <c r="D128" s="245"/>
      <c r="E128" s="245"/>
      <c r="F128" s="245"/>
      <c r="G128" s="245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68">
        <v>12</v>
      </c>
      <c r="B129" s="169" t="s">
        <v>341</v>
      </c>
      <c r="C129" s="178" t="s">
        <v>342</v>
      </c>
      <c r="D129" s="170" t="s">
        <v>142</v>
      </c>
      <c r="E129" s="171">
        <v>10.8192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3">
        <v>0</v>
      </c>
      <c r="O129" s="173">
        <f>ROUND(E129*N129,2)</f>
        <v>0</v>
      </c>
      <c r="P129" s="173">
        <v>0</v>
      </c>
      <c r="Q129" s="173">
        <f>ROUND(E129*P129,2)</f>
        <v>0</v>
      </c>
      <c r="R129" s="173" t="s">
        <v>161</v>
      </c>
      <c r="S129" s="173" t="s">
        <v>121</v>
      </c>
      <c r="T129" s="174" t="s">
        <v>121</v>
      </c>
      <c r="U129" s="156">
        <v>0</v>
      </c>
      <c r="V129" s="156">
        <f>ROUND(E129*U129,2)</f>
        <v>0</v>
      </c>
      <c r="W129" s="156"/>
      <c r="X129" s="156" t="s">
        <v>122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343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2" t="s">
        <v>344</v>
      </c>
      <c r="D130" s="253"/>
      <c r="E130" s="253"/>
      <c r="F130" s="253"/>
      <c r="G130" s="253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133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8" t="s">
        <v>345</v>
      </c>
      <c r="D131" s="249"/>
      <c r="E131" s="249"/>
      <c r="F131" s="249"/>
      <c r="G131" s="249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79" t="s">
        <v>346</v>
      </c>
      <c r="D132" s="157"/>
      <c r="E132" s="158">
        <v>10.8192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127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4"/>
      <c r="D133" s="245"/>
      <c r="E133" s="245"/>
      <c r="F133" s="245"/>
      <c r="G133" s="245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8">
        <v>13</v>
      </c>
      <c r="B134" s="169" t="s">
        <v>175</v>
      </c>
      <c r="C134" s="178" t="s">
        <v>176</v>
      </c>
      <c r="D134" s="170" t="s">
        <v>119</v>
      </c>
      <c r="E134" s="171">
        <v>237.03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 t="s">
        <v>177</v>
      </c>
      <c r="S134" s="173" t="s">
        <v>121</v>
      </c>
      <c r="T134" s="174" t="s">
        <v>121</v>
      </c>
      <c r="U134" s="156">
        <v>0.20300000000000001</v>
      </c>
      <c r="V134" s="156">
        <f>ROUND(E134*U134,2)</f>
        <v>48.12</v>
      </c>
      <c r="W134" s="156"/>
      <c r="X134" s="156" t="s">
        <v>122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123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54"/>
      <c r="B135" s="155"/>
      <c r="C135" s="252" t="s">
        <v>178</v>
      </c>
      <c r="D135" s="253"/>
      <c r="E135" s="253"/>
      <c r="F135" s="253"/>
      <c r="G135" s="253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133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75" t="str">
        <f>C135</f>
        <v>s vyprofilováním, s přihnojením organickým hnojivem, naložením a odvozem shrabků a pokosené trávy na vzdálenost do 10 km a s jejich složením,</v>
      </c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8" t="s">
        <v>179</v>
      </c>
      <c r="D136" s="249"/>
      <c r="E136" s="249"/>
      <c r="F136" s="249"/>
      <c r="G136" s="249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79" t="s">
        <v>135</v>
      </c>
      <c r="D137" s="157"/>
      <c r="E137" s="158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127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79" t="s">
        <v>347</v>
      </c>
      <c r="D138" s="157"/>
      <c r="E138" s="158">
        <v>237.03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4"/>
      <c r="D139" s="245"/>
      <c r="E139" s="245"/>
      <c r="F139" s="245"/>
      <c r="G139" s="245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128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68">
        <v>14</v>
      </c>
      <c r="B140" s="169" t="s">
        <v>183</v>
      </c>
      <c r="C140" s="178" t="s">
        <v>184</v>
      </c>
      <c r="D140" s="170" t="s">
        <v>119</v>
      </c>
      <c r="E140" s="171">
        <v>49.6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3" t="s">
        <v>143</v>
      </c>
      <c r="S140" s="173" t="s">
        <v>121</v>
      </c>
      <c r="T140" s="174" t="s">
        <v>121</v>
      </c>
      <c r="U140" s="156">
        <v>1.7999999999999999E-2</v>
      </c>
      <c r="V140" s="156">
        <f>ROUND(E140*U140,2)</f>
        <v>0.89</v>
      </c>
      <c r="W140" s="156"/>
      <c r="X140" s="156" t="s">
        <v>122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123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2" t="s">
        <v>185</v>
      </c>
      <c r="D141" s="253"/>
      <c r="E141" s="253"/>
      <c r="F141" s="253"/>
      <c r="G141" s="253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133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79" t="s">
        <v>348</v>
      </c>
      <c r="D142" s="157"/>
      <c r="E142" s="158">
        <v>49.6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4"/>
      <c r="D143" s="245"/>
      <c r="E143" s="245"/>
      <c r="F143" s="245"/>
      <c r="G143" s="245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68">
        <v>15</v>
      </c>
      <c r="B144" s="169" t="s">
        <v>186</v>
      </c>
      <c r="C144" s="178" t="s">
        <v>187</v>
      </c>
      <c r="D144" s="170" t="s">
        <v>119</v>
      </c>
      <c r="E144" s="171">
        <v>237.03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0</v>
      </c>
      <c r="O144" s="173">
        <f>ROUND(E144*N144,2)</f>
        <v>0</v>
      </c>
      <c r="P144" s="173">
        <v>0</v>
      </c>
      <c r="Q144" s="173">
        <f>ROUND(E144*P144,2)</f>
        <v>0</v>
      </c>
      <c r="R144" s="173" t="s">
        <v>143</v>
      </c>
      <c r="S144" s="173" t="s">
        <v>121</v>
      </c>
      <c r="T144" s="174" t="s">
        <v>121</v>
      </c>
      <c r="U144" s="156">
        <v>0.13</v>
      </c>
      <c r="V144" s="156">
        <f>ROUND(E144*U144,2)</f>
        <v>30.81</v>
      </c>
      <c r="W144" s="156"/>
      <c r="X144" s="156" t="s">
        <v>122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123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54"/>
      <c r="B145" s="155"/>
      <c r="C145" s="252" t="s">
        <v>188</v>
      </c>
      <c r="D145" s="253"/>
      <c r="E145" s="253"/>
      <c r="F145" s="253"/>
      <c r="G145" s="253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133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75" t="str">
        <f>C145</f>
        <v>s případným nutným přemístěním hromad nebo dočasných skládek na místo potřeby ze vzdálenosti do 30 m, v rovině nebo ve svahu do 1 : 5,</v>
      </c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79" t="s">
        <v>135</v>
      </c>
      <c r="D146" s="157"/>
      <c r="E146" s="158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127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79" t="s">
        <v>349</v>
      </c>
      <c r="D147" s="157"/>
      <c r="E147" s="158">
        <v>139.13999999999999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54"/>
      <c r="B148" s="155"/>
      <c r="C148" s="179" t="s">
        <v>350</v>
      </c>
      <c r="D148" s="157"/>
      <c r="E148" s="158">
        <v>97.89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127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4"/>
      <c r="D149" s="245"/>
      <c r="E149" s="245"/>
      <c r="F149" s="245"/>
      <c r="G149" s="245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68">
        <v>16</v>
      </c>
      <c r="B150" s="169" t="s">
        <v>351</v>
      </c>
      <c r="C150" s="178" t="s">
        <v>352</v>
      </c>
      <c r="D150" s="170" t="s">
        <v>142</v>
      </c>
      <c r="E150" s="171">
        <v>3.8601800000000002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3">
        <v>0</v>
      </c>
      <c r="O150" s="173">
        <f>ROUND(E150*N150,2)</f>
        <v>0</v>
      </c>
      <c r="P150" s="173">
        <v>0</v>
      </c>
      <c r="Q150" s="173">
        <f>ROUND(E150*P150,2)</f>
        <v>0</v>
      </c>
      <c r="R150" s="173" t="s">
        <v>143</v>
      </c>
      <c r="S150" s="173" t="s">
        <v>121</v>
      </c>
      <c r="T150" s="174" t="s">
        <v>121</v>
      </c>
      <c r="U150" s="156">
        <v>0</v>
      </c>
      <c r="V150" s="156">
        <f>ROUND(E150*U150,2)</f>
        <v>0</v>
      </c>
      <c r="W150" s="156"/>
      <c r="X150" s="156" t="s">
        <v>122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123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79" t="s">
        <v>135</v>
      </c>
      <c r="D151" s="157"/>
      <c r="E151" s="158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127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79" t="s">
        <v>145</v>
      </c>
      <c r="D152" s="157"/>
      <c r="E152" s="158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127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54"/>
      <c r="B153" s="155"/>
      <c r="C153" s="179" t="s">
        <v>315</v>
      </c>
      <c r="D153" s="157"/>
      <c r="E153" s="158">
        <v>1.72888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0" t="s">
        <v>197</v>
      </c>
      <c r="D154" s="159"/>
      <c r="E154" s="160">
        <v>1.72888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127</v>
      </c>
      <c r="AH154" s="147">
        <v>1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79" t="s">
        <v>319</v>
      </c>
      <c r="D155" s="157"/>
      <c r="E155" s="158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79" t="s">
        <v>312</v>
      </c>
      <c r="D156" s="157"/>
      <c r="E156" s="158"/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79" t="s">
        <v>313</v>
      </c>
      <c r="D157" s="157"/>
      <c r="E157" s="158">
        <v>3.3250000000000002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79" t="s">
        <v>314</v>
      </c>
      <c r="D158" s="157"/>
      <c r="E158" s="158">
        <v>7.875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54"/>
      <c r="B159" s="155"/>
      <c r="C159" s="179" t="s">
        <v>320</v>
      </c>
      <c r="D159" s="157"/>
      <c r="E159" s="158"/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127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79" t="s">
        <v>321</v>
      </c>
      <c r="D160" s="157"/>
      <c r="E160" s="158">
        <v>-4.1741999999999999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127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54"/>
      <c r="B161" s="155"/>
      <c r="C161" s="179" t="s">
        <v>322</v>
      </c>
      <c r="D161" s="157"/>
      <c r="E161" s="158">
        <v>-4.8944999999999999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0" t="s">
        <v>197</v>
      </c>
      <c r="D162" s="159"/>
      <c r="E162" s="160">
        <v>2.1313</v>
      </c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127</v>
      </c>
      <c r="AH162" s="147">
        <v>1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4"/>
      <c r="D163" s="245"/>
      <c r="E163" s="245"/>
      <c r="F163" s="245"/>
      <c r="G163" s="245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8">
        <v>17</v>
      </c>
      <c r="B164" s="169" t="s">
        <v>189</v>
      </c>
      <c r="C164" s="178" t="s">
        <v>190</v>
      </c>
      <c r="D164" s="170" t="s">
        <v>191</v>
      </c>
      <c r="E164" s="171">
        <v>9.9552600000000009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1E-3</v>
      </c>
      <c r="O164" s="173">
        <f>ROUND(E164*N164,2)</f>
        <v>0.01</v>
      </c>
      <c r="P164" s="173">
        <v>0</v>
      </c>
      <c r="Q164" s="173">
        <f>ROUND(E164*P164,2)</f>
        <v>0</v>
      </c>
      <c r="R164" s="173" t="s">
        <v>192</v>
      </c>
      <c r="S164" s="173" t="s">
        <v>121</v>
      </c>
      <c r="T164" s="174" t="s">
        <v>121</v>
      </c>
      <c r="U164" s="156">
        <v>0</v>
      </c>
      <c r="V164" s="156">
        <f>ROUND(E164*U164,2)</f>
        <v>0</v>
      </c>
      <c r="W164" s="156"/>
      <c r="X164" s="156" t="s">
        <v>193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194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79" t="s">
        <v>180</v>
      </c>
      <c r="D165" s="157"/>
      <c r="E165" s="158"/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79" t="s">
        <v>353</v>
      </c>
      <c r="D166" s="157"/>
      <c r="E166" s="158">
        <v>9.4811999999999994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127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79" t="s">
        <v>354</v>
      </c>
      <c r="D167" s="157"/>
      <c r="E167" s="158">
        <v>0.47405999999999998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4"/>
      <c r="D168" s="245"/>
      <c r="E168" s="245"/>
      <c r="F168" s="245"/>
      <c r="G168" s="245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68">
        <v>18</v>
      </c>
      <c r="B169" s="169" t="s">
        <v>199</v>
      </c>
      <c r="C169" s="178" t="s">
        <v>200</v>
      </c>
      <c r="D169" s="170" t="s">
        <v>142</v>
      </c>
      <c r="E169" s="171">
        <v>9.0686999999999998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3">
        <v>1.67</v>
      </c>
      <c r="O169" s="173">
        <f>ROUND(E169*N169,2)</f>
        <v>15.14</v>
      </c>
      <c r="P169" s="173">
        <v>0</v>
      </c>
      <c r="Q169" s="173">
        <f>ROUND(E169*P169,2)</f>
        <v>0</v>
      </c>
      <c r="R169" s="173" t="s">
        <v>192</v>
      </c>
      <c r="S169" s="173" t="s">
        <v>121</v>
      </c>
      <c r="T169" s="174" t="s">
        <v>121</v>
      </c>
      <c r="U169" s="156">
        <v>0</v>
      </c>
      <c r="V169" s="156">
        <f>ROUND(E169*U169,2)</f>
        <v>0</v>
      </c>
      <c r="W169" s="156"/>
      <c r="X169" s="156" t="s">
        <v>193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194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79" t="s">
        <v>135</v>
      </c>
      <c r="D170" s="157"/>
      <c r="E170" s="158"/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127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54"/>
      <c r="B171" s="155"/>
      <c r="C171" s="179" t="s">
        <v>323</v>
      </c>
      <c r="D171" s="157"/>
      <c r="E171" s="158"/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79" t="s">
        <v>324</v>
      </c>
      <c r="D172" s="157"/>
      <c r="E172" s="158">
        <v>4.1741999999999999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127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54"/>
      <c r="B173" s="155"/>
      <c r="C173" s="179" t="s">
        <v>325</v>
      </c>
      <c r="D173" s="157"/>
      <c r="E173" s="158">
        <v>4.8944999999999999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0" t="s">
        <v>197</v>
      </c>
      <c r="D174" s="159"/>
      <c r="E174" s="160">
        <v>9.0686999999999998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127</v>
      </c>
      <c r="AH174" s="147">
        <v>1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4"/>
      <c r="D175" s="245"/>
      <c r="E175" s="245"/>
      <c r="F175" s="245"/>
      <c r="G175" s="245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8">
        <v>19</v>
      </c>
      <c r="B176" s="169" t="s">
        <v>355</v>
      </c>
      <c r="C176" s="178" t="s">
        <v>356</v>
      </c>
      <c r="D176" s="170" t="s">
        <v>240</v>
      </c>
      <c r="E176" s="171">
        <v>20.967610000000001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3">
        <v>1</v>
      </c>
      <c r="O176" s="173">
        <f>ROUND(E176*N176,2)</f>
        <v>20.97</v>
      </c>
      <c r="P176" s="173">
        <v>0</v>
      </c>
      <c r="Q176" s="173">
        <f>ROUND(E176*P176,2)</f>
        <v>0</v>
      </c>
      <c r="R176" s="173" t="s">
        <v>192</v>
      </c>
      <c r="S176" s="173" t="s">
        <v>121</v>
      </c>
      <c r="T176" s="174" t="s">
        <v>121</v>
      </c>
      <c r="U176" s="156">
        <v>0</v>
      </c>
      <c r="V176" s="156">
        <f>ROUND(E176*U176,2)</f>
        <v>0</v>
      </c>
      <c r="W176" s="156"/>
      <c r="X176" s="156" t="s">
        <v>193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357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79" t="s">
        <v>358</v>
      </c>
      <c r="D177" s="157"/>
      <c r="E177" s="158">
        <v>20.556480000000001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79" t="s">
        <v>359</v>
      </c>
      <c r="D178" s="157"/>
      <c r="E178" s="158">
        <v>0.41113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127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4"/>
      <c r="D179" s="245"/>
      <c r="E179" s="245"/>
      <c r="F179" s="245"/>
      <c r="G179" s="245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2" t="s">
        <v>115</v>
      </c>
      <c r="B180" s="163" t="s">
        <v>74</v>
      </c>
      <c r="C180" s="177" t="s">
        <v>75</v>
      </c>
      <c r="D180" s="164"/>
      <c r="E180" s="165"/>
      <c r="F180" s="166"/>
      <c r="G180" s="166">
        <f>SUMIF(AG181:AG187,"&lt;&gt;NOR",G181:G187)</f>
        <v>0</v>
      </c>
      <c r="H180" s="166"/>
      <c r="I180" s="166">
        <f>SUM(I181:I187)</f>
        <v>0</v>
      </c>
      <c r="J180" s="166"/>
      <c r="K180" s="166">
        <f>SUM(K181:K187)</f>
        <v>0</v>
      </c>
      <c r="L180" s="166"/>
      <c r="M180" s="166">
        <f>SUM(M181:M187)</f>
        <v>0</v>
      </c>
      <c r="N180" s="166"/>
      <c r="O180" s="166">
        <f>SUM(O181:O187)</f>
        <v>0.01</v>
      </c>
      <c r="P180" s="166"/>
      <c r="Q180" s="166">
        <f>SUM(Q181:Q187)</f>
        <v>0</v>
      </c>
      <c r="R180" s="166"/>
      <c r="S180" s="166"/>
      <c r="T180" s="167"/>
      <c r="U180" s="161"/>
      <c r="V180" s="161">
        <f>SUM(V181:V187)</f>
        <v>1.59</v>
      </c>
      <c r="W180" s="161"/>
      <c r="X180" s="161"/>
      <c r="AG180" t="s">
        <v>116</v>
      </c>
    </row>
    <row r="181" spans="1:60" outlineLevel="1" x14ac:dyDescent="0.2">
      <c r="A181" s="168">
        <v>20</v>
      </c>
      <c r="B181" s="169" t="s">
        <v>360</v>
      </c>
      <c r="C181" s="178" t="s">
        <v>361</v>
      </c>
      <c r="D181" s="170" t="s">
        <v>119</v>
      </c>
      <c r="E181" s="171">
        <v>36.08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3">
        <v>3.0000000000000001E-5</v>
      </c>
      <c r="O181" s="173">
        <f>ROUND(E181*N181,2)</f>
        <v>0</v>
      </c>
      <c r="P181" s="173">
        <v>0</v>
      </c>
      <c r="Q181" s="173">
        <f>ROUND(E181*P181,2)</f>
        <v>0</v>
      </c>
      <c r="R181" s="173" t="s">
        <v>362</v>
      </c>
      <c r="S181" s="173" t="s">
        <v>121</v>
      </c>
      <c r="T181" s="174" t="s">
        <v>121</v>
      </c>
      <c r="U181" s="156">
        <v>4.3999999999999997E-2</v>
      </c>
      <c r="V181" s="156">
        <f>ROUND(E181*U181,2)</f>
        <v>1.59</v>
      </c>
      <c r="W181" s="156"/>
      <c r="X181" s="156" t="s">
        <v>122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343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79" t="s">
        <v>363</v>
      </c>
      <c r="D182" s="157"/>
      <c r="E182" s="158">
        <v>36.08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127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4"/>
      <c r="D183" s="245"/>
      <c r="E183" s="245"/>
      <c r="F183" s="245"/>
      <c r="G183" s="245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68">
        <v>21</v>
      </c>
      <c r="B184" s="169" t="s">
        <v>364</v>
      </c>
      <c r="C184" s="178" t="s">
        <v>365</v>
      </c>
      <c r="D184" s="170" t="s">
        <v>119</v>
      </c>
      <c r="E184" s="171">
        <v>43.295999999999999</v>
      </c>
      <c r="F184" s="172"/>
      <c r="G184" s="173">
        <f>ROUND(E184*F184,2)</f>
        <v>0</v>
      </c>
      <c r="H184" s="172"/>
      <c r="I184" s="173">
        <f>ROUND(E184*H184,2)</f>
        <v>0</v>
      </c>
      <c r="J184" s="172"/>
      <c r="K184" s="173">
        <f>ROUND(E184*J184,2)</f>
        <v>0</v>
      </c>
      <c r="L184" s="173">
        <v>21</v>
      </c>
      <c r="M184" s="173">
        <f>G184*(1+L184/100)</f>
        <v>0</v>
      </c>
      <c r="N184" s="173">
        <v>2.9999999999999997E-4</v>
      </c>
      <c r="O184" s="173">
        <f>ROUND(E184*N184,2)</f>
        <v>0.01</v>
      </c>
      <c r="P184" s="173">
        <v>0</v>
      </c>
      <c r="Q184" s="173">
        <f>ROUND(E184*P184,2)</f>
        <v>0</v>
      </c>
      <c r="R184" s="173" t="s">
        <v>192</v>
      </c>
      <c r="S184" s="173" t="s">
        <v>121</v>
      </c>
      <c r="T184" s="174" t="s">
        <v>121</v>
      </c>
      <c r="U184" s="156">
        <v>0</v>
      </c>
      <c r="V184" s="156">
        <f>ROUND(E184*U184,2)</f>
        <v>0</v>
      </c>
      <c r="W184" s="156"/>
      <c r="X184" s="156" t="s">
        <v>193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357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79" t="s">
        <v>363</v>
      </c>
      <c r="D185" s="157"/>
      <c r="E185" s="158">
        <v>36.08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79" t="s">
        <v>366</v>
      </c>
      <c r="D186" s="157"/>
      <c r="E186" s="158">
        <v>7.2160000000000002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127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4"/>
      <c r="D187" s="245"/>
      <c r="E187" s="245"/>
      <c r="F187" s="245"/>
      <c r="G187" s="245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162" t="s">
        <v>115</v>
      </c>
      <c r="B188" s="163" t="s">
        <v>76</v>
      </c>
      <c r="C188" s="177" t="s">
        <v>77</v>
      </c>
      <c r="D188" s="164"/>
      <c r="E188" s="165"/>
      <c r="F188" s="166"/>
      <c r="G188" s="166">
        <f>SUMIF(AG189:AG198,"&lt;&gt;NOR",G189:G198)</f>
        <v>0</v>
      </c>
      <c r="H188" s="166"/>
      <c r="I188" s="166">
        <f>SUM(I189:I198)</f>
        <v>0</v>
      </c>
      <c r="J188" s="166"/>
      <c r="K188" s="166">
        <f>SUM(K189:K198)</f>
        <v>0</v>
      </c>
      <c r="L188" s="166"/>
      <c r="M188" s="166">
        <f>SUM(M189:M198)</f>
        <v>0</v>
      </c>
      <c r="N188" s="166"/>
      <c r="O188" s="166">
        <f>SUM(O189:O198)</f>
        <v>21.76</v>
      </c>
      <c r="P188" s="166"/>
      <c r="Q188" s="166">
        <f>SUM(Q189:Q198)</f>
        <v>0</v>
      </c>
      <c r="R188" s="166"/>
      <c r="S188" s="166"/>
      <c r="T188" s="167"/>
      <c r="U188" s="161"/>
      <c r="V188" s="161">
        <f>SUM(V189:V198)</f>
        <v>21.36</v>
      </c>
      <c r="W188" s="161"/>
      <c r="X188" s="161"/>
      <c r="AG188" t="s">
        <v>116</v>
      </c>
    </row>
    <row r="189" spans="1:60" ht="22.5" outlineLevel="1" x14ac:dyDescent="0.2">
      <c r="A189" s="168">
        <v>22</v>
      </c>
      <c r="B189" s="169" t="s">
        <v>201</v>
      </c>
      <c r="C189" s="178" t="s">
        <v>202</v>
      </c>
      <c r="D189" s="170" t="s">
        <v>119</v>
      </c>
      <c r="E189" s="171">
        <v>49.6</v>
      </c>
      <c r="F189" s="172"/>
      <c r="G189" s="173">
        <f>ROUND(E189*F189,2)</f>
        <v>0</v>
      </c>
      <c r="H189" s="172"/>
      <c r="I189" s="173">
        <f>ROUND(E189*H189,2)</f>
        <v>0</v>
      </c>
      <c r="J189" s="172"/>
      <c r="K189" s="173">
        <f>ROUND(E189*J189,2)</f>
        <v>0</v>
      </c>
      <c r="L189" s="173">
        <v>21</v>
      </c>
      <c r="M189" s="173">
        <f>G189*(1+L189/100)</f>
        <v>0</v>
      </c>
      <c r="N189" s="173">
        <v>0.28799999999999998</v>
      </c>
      <c r="O189" s="173">
        <f>ROUND(E189*N189,2)</f>
        <v>14.28</v>
      </c>
      <c r="P189" s="173">
        <v>0</v>
      </c>
      <c r="Q189" s="173">
        <f>ROUND(E189*P189,2)</f>
        <v>0</v>
      </c>
      <c r="R189" s="173" t="s">
        <v>120</v>
      </c>
      <c r="S189" s="173" t="s">
        <v>121</v>
      </c>
      <c r="T189" s="174" t="s">
        <v>121</v>
      </c>
      <c r="U189" s="156">
        <v>2.3E-2</v>
      </c>
      <c r="V189" s="156">
        <f>ROUND(E189*U189,2)</f>
        <v>1.1399999999999999</v>
      </c>
      <c r="W189" s="156"/>
      <c r="X189" s="156" t="s">
        <v>122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123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79" t="s">
        <v>367</v>
      </c>
      <c r="D190" s="157"/>
      <c r="E190" s="158">
        <v>49.6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127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4"/>
      <c r="D191" s="245"/>
      <c r="E191" s="245"/>
      <c r="F191" s="245"/>
      <c r="G191" s="245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8">
        <v>23</v>
      </c>
      <c r="B192" s="169" t="s">
        <v>203</v>
      </c>
      <c r="C192" s="178" t="s">
        <v>204</v>
      </c>
      <c r="D192" s="170" t="s">
        <v>119</v>
      </c>
      <c r="E192" s="171">
        <v>49.6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3">
        <v>0.12</v>
      </c>
      <c r="O192" s="173">
        <f>ROUND(E192*N192,2)</f>
        <v>5.95</v>
      </c>
      <c r="P192" s="173">
        <v>0</v>
      </c>
      <c r="Q192" s="173">
        <f>ROUND(E192*P192,2)</f>
        <v>0</v>
      </c>
      <c r="R192" s="173"/>
      <c r="S192" s="173" t="s">
        <v>205</v>
      </c>
      <c r="T192" s="174" t="s">
        <v>206</v>
      </c>
      <c r="U192" s="156">
        <v>2.5000000000000001E-2</v>
      </c>
      <c r="V192" s="156">
        <f>ROUND(E192*U192,2)</f>
        <v>1.24</v>
      </c>
      <c r="W192" s="156"/>
      <c r="X192" s="156" t="s">
        <v>122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123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79" t="s">
        <v>367</v>
      </c>
      <c r="D193" s="157"/>
      <c r="E193" s="158">
        <v>49.6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127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4"/>
      <c r="D194" s="245"/>
      <c r="E194" s="245"/>
      <c r="F194" s="245"/>
      <c r="G194" s="245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1" x14ac:dyDescent="0.2">
      <c r="A195" s="168">
        <v>24</v>
      </c>
      <c r="B195" s="169" t="s">
        <v>207</v>
      </c>
      <c r="C195" s="178" t="s">
        <v>208</v>
      </c>
      <c r="D195" s="170" t="s">
        <v>119</v>
      </c>
      <c r="E195" s="171">
        <v>49.6</v>
      </c>
      <c r="F195" s="172"/>
      <c r="G195" s="173">
        <f>ROUND(E195*F195,2)</f>
        <v>0</v>
      </c>
      <c r="H195" s="172"/>
      <c r="I195" s="173">
        <f>ROUND(E195*H195,2)</f>
        <v>0</v>
      </c>
      <c r="J195" s="172"/>
      <c r="K195" s="173">
        <f>ROUND(E195*J195,2)</f>
        <v>0</v>
      </c>
      <c r="L195" s="173">
        <v>21</v>
      </c>
      <c r="M195" s="173">
        <f>G195*(1+L195/100)</f>
        <v>0</v>
      </c>
      <c r="N195" s="173">
        <v>3.0779999999999998E-2</v>
      </c>
      <c r="O195" s="173">
        <f>ROUND(E195*N195,2)</f>
        <v>1.53</v>
      </c>
      <c r="P195" s="173">
        <v>0</v>
      </c>
      <c r="Q195" s="173">
        <f>ROUND(E195*P195,2)</f>
        <v>0</v>
      </c>
      <c r="R195" s="173" t="s">
        <v>177</v>
      </c>
      <c r="S195" s="173" t="s">
        <v>121</v>
      </c>
      <c r="T195" s="174" t="s">
        <v>121</v>
      </c>
      <c r="U195" s="156">
        <v>0.38269999999999998</v>
      </c>
      <c r="V195" s="156">
        <f>ROUND(E195*U195,2)</f>
        <v>18.98</v>
      </c>
      <c r="W195" s="156"/>
      <c r="X195" s="156" t="s">
        <v>122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123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6" t="s">
        <v>210</v>
      </c>
      <c r="D196" s="247"/>
      <c r="E196" s="247"/>
      <c r="F196" s="247"/>
      <c r="G196" s="247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79" t="s">
        <v>367</v>
      </c>
      <c r="D197" s="157"/>
      <c r="E197" s="158">
        <v>49.6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127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4"/>
      <c r="D198" s="245"/>
      <c r="E198" s="245"/>
      <c r="F198" s="245"/>
      <c r="G198" s="245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62" t="s">
        <v>115</v>
      </c>
      <c r="B199" s="163" t="s">
        <v>78</v>
      </c>
      <c r="C199" s="177" t="s">
        <v>79</v>
      </c>
      <c r="D199" s="164"/>
      <c r="E199" s="165"/>
      <c r="F199" s="166"/>
      <c r="G199" s="166">
        <f>SUMIF(AG200:AG225,"&lt;&gt;NOR",G200:G225)</f>
        <v>0</v>
      </c>
      <c r="H199" s="166"/>
      <c r="I199" s="166">
        <f>SUM(I200:I225)</f>
        <v>0</v>
      </c>
      <c r="J199" s="166"/>
      <c r="K199" s="166">
        <f>SUM(K200:K225)</f>
        <v>0</v>
      </c>
      <c r="L199" s="166"/>
      <c r="M199" s="166">
        <f>SUM(M200:M225)</f>
        <v>0</v>
      </c>
      <c r="N199" s="166"/>
      <c r="O199" s="166">
        <f>SUM(O200:O225)</f>
        <v>14.419999999999998</v>
      </c>
      <c r="P199" s="166"/>
      <c r="Q199" s="166">
        <f>SUM(Q200:Q225)</f>
        <v>0</v>
      </c>
      <c r="R199" s="166"/>
      <c r="S199" s="166"/>
      <c r="T199" s="167"/>
      <c r="U199" s="161"/>
      <c r="V199" s="161">
        <f>SUM(V200:V225)</f>
        <v>14.559999999999999</v>
      </c>
      <c r="W199" s="161"/>
      <c r="X199" s="161"/>
      <c r="AG199" t="s">
        <v>116</v>
      </c>
    </row>
    <row r="200" spans="1:60" outlineLevel="1" x14ac:dyDescent="0.2">
      <c r="A200" s="168">
        <v>25</v>
      </c>
      <c r="B200" s="169" t="s">
        <v>215</v>
      </c>
      <c r="C200" s="178" t="s">
        <v>216</v>
      </c>
      <c r="D200" s="170" t="s">
        <v>131</v>
      </c>
      <c r="E200" s="171">
        <v>86.6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3">
        <v>9.4710000000000003E-2</v>
      </c>
      <c r="O200" s="173">
        <f>ROUND(E200*N200,2)</f>
        <v>8.1999999999999993</v>
      </c>
      <c r="P200" s="173">
        <v>0</v>
      </c>
      <c r="Q200" s="173">
        <f>ROUND(E200*P200,2)</f>
        <v>0</v>
      </c>
      <c r="R200" s="173" t="s">
        <v>177</v>
      </c>
      <c r="S200" s="173" t="s">
        <v>121</v>
      </c>
      <c r="T200" s="174" t="s">
        <v>121</v>
      </c>
      <c r="U200" s="156">
        <v>0.14000000000000001</v>
      </c>
      <c r="V200" s="156">
        <f>ROUND(E200*U200,2)</f>
        <v>12.12</v>
      </c>
      <c r="W200" s="156"/>
      <c r="X200" s="156" t="s">
        <v>122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123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79" t="s">
        <v>135</v>
      </c>
      <c r="D201" s="157"/>
      <c r="E201" s="158"/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127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79" t="s">
        <v>368</v>
      </c>
      <c r="D202" s="157"/>
      <c r="E202" s="158">
        <v>63.7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127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79" t="s">
        <v>369</v>
      </c>
      <c r="D203" s="157"/>
      <c r="E203" s="158">
        <v>22.9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127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4"/>
      <c r="D204" s="245"/>
      <c r="E204" s="245"/>
      <c r="F204" s="245"/>
      <c r="G204" s="245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8">
        <v>26</v>
      </c>
      <c r="B205" s="169" t="s">
        <v>217</v>
      </c>
      <c r="C205" s="178" t="s">
        <v>218</v>
      </c>
      <c r="D205" s="170" t="s">
        <v>142</v>
      </c>
      <c r="E205" s="171">
        <v>1.69278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3">
        <v>2.5249999999999999</v>
      </c>
      <c r="O205" s="173">
        <f>ROUND(E205*N205,2)</f>
        <v>4.2699999999999996</v>
      </c>
      <c r="P205" s="173">
        <v>0</v>
      </c>
      <c r="Q205" s="173">
        <f>ROUND(E205*P205,2)</f>
        <v>0</v>
      </c>
      <c r="R205" s="173" t="s">
        <v>120</v>
      </c>
      <c r="S205" s="173" t="s">
        <v>121</v>
      </c>
      <c r="T205" s="174" t="s">
        <v>121</v>
      </c>
      <c r="U205" s="156">
        <v>1.4419999999999999</v>
      </c>
      <c r="V205" s="156">
        <f>ROUND(E205*U205,2)</f>
        <v>2.44</v>
      </c>
      <c r="W205" s="156"/>
      <c r="X205" s="156" t="s">
        <v>122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123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2" t="s">
        <v>219</v>
      </c>
      <c r="D206" s="253"/>
      <c r="E206" s="253"/>
      <c r="F206" s="253"/>
      <c r="G206" s="253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133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79" t="s">
        <v>220</v>
      </c>
      <c r="D207" s="157"/>
      <c r="E207" s="158"/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127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79" t="s">
        <v>135</v>
      </c>
      <c r="D208" s="157"/>
      <c r="E208" s="158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79" t="s">
        <v>370</v>
      </c>
      <c r="D209" s="157"/>
      <c r="E209" s="158">
        <v>0.97143000000000002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127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79" t="s">
        <v>371</v>
      </c>
      <c r="D210" s="157"/>
      <c r="E210" s="158">
        <v>0.72135000000000005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127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4"/>
      <c r="D211" s="245"/>
      <c r="E211" s="245"/>
      <c r="F211" s="245"/>
      <c r="G211" s="245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128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68">
        <v>27</v>
      </c>
      <c r="B212" s="169" t="s">
        <v>372</v>
      </c>
      <c r="C212" s="178" t="s">
        <v>373</v>
      </c>
      <c r="D212" s="170" t="s">
        <v>227</v>
      </c>
      <c r="E212" s="171">
        <v>23.358000000000001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3">
        <v>1.01E-2</v>
      </c>
      <c r="O212" s="173">
        <f>ROUND(E212*N212,2)</f>
        <v>0.24</v>
      </c>
      <c r="P212" s="173">
        <v>0</v>
      </c>
      <c r="Q212" s="173">
        <f>ROUND(E212*P212,2)</f>
        <v>0</v>
      </c>
      <c r="R212" s="173" t="s">
        <v>192</v>
      </c>
      <c r="S212" s="173" t="s">
        <v>121</v>
      </c>
      <c r="T212" s="174" t="s">
        <v>121</v>
      </c>
      <c r="U212" s="156">
        <v>0</v>
      </c>
      <c r="V212" s="156">
        <f>ROUND(E212*U212,2)</f>
        <v>0</v>
      </c>
      <c r="W212" s="156"/>
      <c r="X212" s="156" t="s">
        <v>193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194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79" t="s">
        <v>135</v>
      </c>
      <c r="D213" s="157"/>
      <c r="E213" s="158"/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127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79" t="s">
        <v>369</v>
      </c>
      <c r="D214" s="157"/>
      <c r="E214" s="158">
        <v>22.9</v>
      </c>
      <c r="F214" s="156"/>
      <c r="G214" s="156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127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79" t="s">
        <v>374</v>
      </c>
      <c r="D215" s="157"/>
      <c r="E215" s="158">
        <v>0.45800000000000002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127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4"/>
      <c r="D216" s="245"/>
      <c r="E216" s="245"/>
      <c r="F216" s="245"/>
      <c r="G216" s="245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8">
        <v>28</v>
      </c>
      <c r="B217" s="169" t="s">
        <v>225</v>
      </c>
      <c r="C217" s="178" t="s">
        <v>226</v>
      </c>
      <c r="D217" s="170" t="s">
        <v>227</v>
      </c>
      <c r="E217" s="171">
        <v>64.974000000000004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3">
        <v>2.63E-2</v>
      </c>
      <c r="O217" s="173">
        <f>ROUND(E217*N217,2)</f>
        <v>1.71</v>
      </c>
      <c r="P217" s="173">
        <v>0</v>
      </c>
      <c r="Q217" s="173">
        <f>ROUND(E217*P217,2)</f>
        <v>0</v>
      </c>
      <c r="R217" s="173"/>
      <c r="S217" s="173" t="s">
        <v>205</v>
      </c>
      <c r="T217" s="174" t="s">
        <v>206</v>
      </c>
      <c r="U217" s="156">
        <v>0</v>
      </c>
      <c r="V217" s="156">
        <f>ROUND(E217*U217,2)</f>
        <v>0</v>
      </c>
      <c r="W217" s="156"/>
      <c r="X217" s="156" t="s">
        <v>193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194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6" t="s">
        <v>228</v>
      </c>
      <c r="D218" s="247"/>
      <c r="E218" s="247"/>
      <c r="F218" s="247"/>
      <c r="G218" s="247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75" t="str">
        <f>C218</f>
        <v>obrubníky z vibrolisovaného betonu vyráběné dvouvrstvou technologií, obrubníky ošetřeny systémem QSAVE</v>
      </c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8" t="s">
        <v>229</v>
      </c>
      <c r="D219" s="249"/>
      <c r="E219" s="249"/>
      <c r="F219" s="249"/>
      <c r="G219" s="249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75" t="str">
        <f>C219</f>
        <v>složení betonu obrubníků splňuje požadavky normy ČSN EN 206-1 na mezní složení betonu pro stupeň vlivu prostředí XF4</v>
      </c>
      <c r="BB219" s="147"/>
      <c r="BC219" s="147"/>
      <c r="BD219" s="147"/>
      <c r="BE219" s="147"/>
      <c r="BF219" s="147"/>
      <c r="BG219" s="147"/>
      <c r="BH219" s="147"/>
    </row>
    <row r="220" spans="1:60" ht="22.5" outlineLevel="1" x14ac:dyDescent="0.2">
      <c r="A220" s="154"/>
      <c r="B220" s="155"/>
      <c r="C220" s="248" t="s">
        <v>230</v>
      </c>
      <c r="D220" s="249"/>
      <c r="E220" s="249"/>
      <c r="F220" s="249"/>
      <c r="G220" s="249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75" t="str">
        <f>C220</f>
        <v>optimální poměr vrchní pohledové a spodní jádrové vrstvy betonu zajišťuje maximální užitné vlastnosti, zejména: vysokou pevnost, mrazuvzdornost</v>
      </c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48" t="s">
        <v>231</v>
      </c>
      <c r="D221" s="249"/>
      <c r="E221" s="249"/>
      <c r="F221" s="249"/>
      <c r="G221" s="249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79" t="s">
        <v>135</v>
      </c>
      <c r="D222" s="157"/>
      <c r="E222" s="158"/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127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79" t="s">
        <v>368</v>
      </c>
      <c r="D223" s="157"/>
      <c r="E223" s="158">
        <v>63.7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127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79" t="s">
        <v>375</v>
      </c>
      <c r="D224" s="157"/>
      <c r="E224" s="158">
        <v>1.274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127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44"/>
      <c r="D225" s="245"/>
      <c r="E225" s="245"/>
      <c r="F225" s="245"/>
      <c r="G225" s="245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x14ac:dyDescent="0.2">
      <c r="A226" s="162" t="s">
        <v>115</v>
      </c>
      <c r="B226" s="163" t="s">
        <v>80</v>
      </c>
      <c r="C226" s="177" t="s">
        <v>81</v>
      </c>
      <c r="D226" s="164"/>
      <c r="E226" s="165"/>
      <c r="F226" s="166"/>
      <c r="G226" s="166">
        <f>SUMIF(AG227:AG228,"&lt;&gt;NOR",G227:G228)</f>
        <v>0</v>
      </c>
      <c r="H226" s="166"/>
      <c r="I226" s="166">
        <f>SUM(I227:I228)</f>
        <v>0</v>
      </c>
      <c r="J226" s="166"/>
      <c r="K226" s="166">
        <f>SUM(K227:K228)</f>
        <v>0</v>
      </c>
      <c r="L226" s="166"/>
      <c r="M226" s="166">
        <f>SUM(M227:M228)</f>
        <v>0</v>
      </c>
      <c r="N226" s="166"/>
      <c r="O226" s="166">
        <f>SUM(O227:O228)</f>
        <v>0</v>
      </c>
      <c r="P226" s="166"/>
      <c r="Q226" s="166">
        <f>SUM(Q227:Q228)</f>
        <v>0</v>
      </c>
      <c r="R226" s="166"/>
      <c r="S226" s="166"/>
      <c r="T226" s="167"/>
      <c r="U226" s="161"/>
      <c r="V226" s="161">
        <f>SUM(V227:V228)</f>
        <v>5.42</v>
      </c>
      <c r="W226" s="161"/>
      <c r="X226" s="161"/>
      <c r="AG226" t="s">
        <v>116</v>
      </c>
    </row>
    <row r="227" spans="1:60" outlineLevel="1" x14ac:dyDescent="0.2">
      <c r="A227" s="168">
        <v>29</v>
      </c>
      <c r="B227" s="169" t="s">
        <v>238</v>
      </c>
      <c r="C227" s="178" t="s">
        <v>239</v>
      </c>
      <c r="D227" s="170" t="s">
        <v>240</v>
      </c>
      <c r="E227" s="171">
        <v>72.320740000000001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3">
        <v>0</v>
      </c>
      <c r="O227" s="173">
        <f>ROUND(E227*N227,2)</f>
        <v>0</v>
      </c>
      <c r="P227" s="173">
        <v>0</v>
      </c>
      <c r="Q227" s="173">
        <f>ROUND(E227*P227,2)</f>
        <v>0</v>
      </c>
      <c r="R227" s="173" t="s">
        <v>177</v>
      </c>
      <c r="S227" s="173" t="s">
        <v>121</v>
      </c>
      <c r="T227" s="174" t="s">
        <v>121</v>
      </c>
      <c r="U227" s="156">
        <v>7.4999999999999997E-2</v>
      </c>
      <c r="V227" s="156">
        <f>ROUND(E227*U227,2)</f>
        <v>5.42</v>
      </c>
      <c r="W227" s="156"/>
      <c r="X227" s="156" t="s">
        <v>241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242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0"/>
      <c r="D228" s="251"/>
      <c r="E228" s="251"/>
      <c r="F228" s="251"/>
      <c r="G228" s="251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x14ac:dyDescent="0.2">
      <c r="A229" s="162" t="s">
        <v>115</v>
      </c>
      <c r="B229" s="163" t="s">
        <v>82</v>
      </c>
      <c r="C229" s="177" t="s">
        <v>83</v>
      </c>
      <c r="D229" s="164"/>
      <c r="E229" s="165"/>
      <c r="F229" s="166"/>
      <c r="G229" s="166">
        <f>SUMIF(AG230:AG234,"&lt;&gt;NOR",G230:G234)</f>
        <v>0</v>
      </c>
      <c r="H229" s="166"/>
      <c r="I229" s="166">
        <f>SUM(I230:I234)</f>
        <v>0</v>
      </c>
      <c r="J229" s="166"/>
      <c r="K229" s="166">
        <f>SUM(K230:K234)</f>
        <v>0</v>
      </c>
      <c r="L229" s="166"/>
      <c r="M229" s="166">
        <f>SUM(M230:M234)</f>
        <v>0</v>
      </c>
      <c r="N229" s="166"/>
      <c r="O229" s="166">
        <f>SUM(O230:O234)</f>
        <v>0</v>
      </c>
      <c r="P229" s="166"/>
      <c r="Q229" s="166">
        <f>SUM(Q230:Q234)</f>
        <v>0</v>
      </c>
      <c r="R229" s="166"/>
      <c r="S229" s="166"/>
      <c r="T229" s="167"/>
      <c r="U229" s="161"/>
      <c r="V229" s="161">
        <f>SUM(V230:V234)</f>
        <v>0</v>
      </c>
      <c r="W229" s="161"/>
      <c r="X229" s="161"/>
      <c r="AG229" t="s">
        <v>116</v>
      </c>
    </row>
    <row r="230" spans="1:60" outlineLevel="1" x14ac:dyDescent="0.2">
      <c r="A230" s="168">
        <v>30</v>
      </c>
      <c r="B230" s="169" t="s">
        <v>376</v>
      </c>
      <c r="C230" s="178" t="s">
        <v>377</v>
      </c>
      <c r="D230" s="170" t="s">
        <v>378</v>
      </c>
      <c r="E230" s="171">
        <v>1</v>
      </c>
      <c r="F230" s="172"/>
      <c r="G230" s="173">
        <f>ROUND(E230*F230,2)</f>
        <v>0</v>
      </c>
      <c r="H230" s="172"/>
      <c r="I230" s="173">
        <f>ROUND(E230*H230,2)</f>
        <v>0</v>
      </c>
      <c r="J230" s="172"/>
      <c r="K230" s="173">
        <f>ROUND(E230*J230,2)</f>
        <v>0</v>
      </c>
      <c r="L230" s="173">
        <v>21</v>
      </c>
      <c r="M230" s="173">
        <f>G230*(1+L230/100)</f>
        <v>0</v>
      </c>
      <c r="N230" s="173">
        <v>0</v>
      </c>
      <c r="O230" s="173">
        <f>ROUND(E230*N230,2)</f>
        <v>0</v>
      </c>
      <c r="P230" s="173">
        <v>0</v>
      </c>
      <c r="Q230" s="173">
        <f>ROUND(E230*P230,2)</f>
        <v>0</v>
      </c>
      <c r="R230" s="173"/>
      <c r="S230" s="173" t="s">
        <v>205</v>
      </c>
      <c r="T230" s="174" t="s">
        <v>209</v>
      </c>
      <c r="U230" s="156">
        <v>0</v>
      </c>
      <c r="V230" s="156">
        <f>ROUND(E230*U230,2)</f>
        <v>0</v>
      </c>
      <c r="W230" s="156"/>
      <c r="X230" s="156" t="s">
        <v>122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343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46" t="s">
        <v>379</v>
      </c>
      <c r="D231" s="247"/>
      <c r="E231" s="247"/>
      <c r="F231" s="247"/>
      <c r="G231" s="247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79" t="s">
        <v>135</v>
      </c>
      <c r="D232" s="157"/>
      <c r="E232" s="158"/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79" t="s">
        <v>380</v>
      </c>
      <c r="D233" s="157"/>
      <c r="E233" s="158">
        <v>1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127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4"/>
      <c r="D234" s="245"/>
      <c r="E234" s="245"/>
      <c r="F234" s="245"/>
      <c r="G234" s="245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128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2" t="s">
        <v>115</v>
      </c>
      <c r="B235" s="163" t="s">
        <v>84</v>
      </c>
      <c r="C235" s="177" t="s">
        <v>85</v>
      </c>
      <c r="D235" s="164"/>
      <c r="E235" s="165"/>
      <c r="F235" s="166"/>
      <c r="G235" s="166">
        <f>SUMIF(AG236:AG253,"&lt;&gt;NOR",G236:G253)</f>
        <v>0</v>
      </c>
      <c r="H235" s="166"/>
      <c r="I235" s="166">
        <f>SUM(I236:I253)</f>
        <v>0</v>
      </c>
      <c r="J235" s="166"/>
      <c r="K235" s="166">
        <f>SUM(K236:K253)</f>
        <v>0</v>
      </c>
      <c r="L235" s="166"/>
      <c r="M235" s="166">
        <f>SUM(M236:M253)</f>
        <v>0</v>
      </c>
      <c r="N235" s="166"/>
      <c r="O235" s="166">
        <f>SUM(O236:O253)</f>
        <v>0</v>
      </c>
      <c r="P235" s="166"/>
      <c r="Q235" s="166">
        <f>SUM(Q236:Q253)</f>
        <v>0</v>
      </c>
      <c r="R235" s="166"/>
      <c r="S235" s="166"/>
      <c r="T235" s="167"/>
      <c r="U235" s="161"/>
      <c r="V235" s="161">
        <f>SUM(V236:V253)</f>
        <v>40.200000000000003</v>
      </c>
      <c r="W235" s="161"/>
      <c r="X235" s="161"/>
      <c r="AG235" t="s">
        <v>116</v>
      </c>
    </row>
    <row r="236" spans="1:60" ht="22.5" outlineLevel="1" x14ac:dyDescent="0.2">
      <c r="A236" s="168">
        <v>31</v>
      </c>
      <c r="B236" s="169" t="s">
        <v>243</v>
      </c>
      <c r="C236" s="178" t="s">
        <v>244</v>
      </c>
      <c r="D236" s="170" t="s">
        <v>240</v>
      </c>
      <c r="E236" s="171">
        <v>53.134399999999999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3">
        <v>0</v>
      </c>
      <c r="O236" s="173">
        <f>ROUND(E236*N236,2)</f>
        <v>0</v>
      </c>
      <c r="P236" s="173">
        <v>0</v>
      </c>
      <c r="Q236" s="173">
        <f>ROUND(E236*P236,2)</f>
        <v>0</v>
      </c>
      <c r="R236" s="173" t="s">
        <v>120</v>
      </c>
      <c r="S236" s="173" t="s">
        <v>121</v>
      </c>
      <c r="T236" s="174" t="s">
        <v>121</v>
      </c>
      <c r="U236" s="156">
        <v>0.68799999999999994</v>
      </c>
      <c r="V236" s="156">
        <f>ROUND(E236*U236,2)</f>
        <v>36.56</v>
      </c>
      <c r="W236" s="156"/>
      <c r="X236" s="156" t="s">
        <v>245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246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0"/>
      <c r="D237" s="251"/>
      <c r="E237" s="251"/>
      <c r="F237" s="251"/>
      <c r="G237" s="251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68">
        <v>32</v>
      </c>
      <c r="B238" s="169" t="s">
        <v>247</v>
      </c>
      <c r="C238" s="178" t="s">
        <v>248</v>
      </c>
      <c r="D238" s="170" t="s">
        <v>240</v>
      </c>
      <c r="E238" s="171">
        <v>53.134399999999999</v>
      </c>
      <c r="F238" s="172"/>
      <c r="G238" s="173">
        <f>ROUND(E238*F238,2)</f>
        <v>0</v>
      </c>
      <c r="H238" s="172"/>
      <c r="I238" s="173">
        <f>ROUND(E238*H238,2)</f>
        <v>0</v>
      </c>
      <c r="J238" s="172"/>
      <c r="K238" s="173">
        <f>ROUND(E238*J238,2)</f>
        <v>0</v>
      </c>
      <c r="L238" s="173">
        <v>21</v>
      </c>
      <c r="M238" s="173">
        <f>G238*(1+L238/100)</f>
        <v>0</v>
      </c>
      <c r="N238" s="173">
        <v>0</v>
      </c>
      <c r="O238" s="173">
        <f>ROUND(E238*N238,2)</f>
        <v>0</v>
      </c>
      <c r="P238" s="173">
        <v>0</v>
      </c>
      <c r="Q238" s="173">
        <f>ROUND(E238*P238,2)</f>
        <v>0</v>
      </c>
      <c r="R238" s="173" t="s">
        <v>120</v>
      </c>
      <c r="S238" s="173" t="s">
        <v>121</v>
      </c>
      <c r="T238" s="174" t="s">
        <v>121</v>
      </c>
      <c r="U238" s="156">
        <v>0</v>
      </c>
      <c r="V238" s="156">
        <f>ROUND(E238*U238,2)</f>
        <v>0</v>
      </c>
      <c r="W238" s="156"/>
      <c r="X238" s="156" t="s">
        <v>245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246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50"/>
      <c r="D239" s="251"/>
      <c r="E239" s="251"/>
      <c r="F239" s="251"/>
      <c r="G239" s="251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68">
        <v>33</v>
      </c>
      <c r="B240" s="169" t="s">
        <v>249</v>
      </c>
      <c r="C240" s="178" t="s">
        <v>250</v>
      </c>
      <c r="D240" s="170" t="s">
        <v>240</v>
      </c>
      <c r="E240" s="171">
        <v>13.2836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3">
        <v>0</v>
      </c>
      <c r="O240" s="173">
        <f>ROUND(E240*N240,2)</f>
        <v>0</v>
      </c>
      <c r="P240" s="173">
        <v>0</v>
      </c>
      <c r="Q240" s="173">
        <f>ROUND(E240*P240,2)</f>
        <v>0</v>
      </c>
      <c r="R240" s="173" t="s">
        <v>120</v>
      </c>
      <c r="S240" s="173" t="s">
        <v>121</v>
      </c>
      <c r="T240" s="174" t="s">
        <v>121</v>
      </c>
      <c r="U240" s="156">
        <v>0.25</v>
      </c>
      <c r="V240" s="156">
        <f>ROUND(E240*U240,2)</f>
        <v>3.32</v>
      </c>
      <c r="W240" s="156"/>
      <c r="X240" s="156" t="s">
        <v>245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246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2" t="s">
        <v>251</v>
      </c>
      <c r="D241" s="253"/>
      <c r="E241" s="253"/>
      <c r="F241" s="253"/>
      <c r="G241" s="253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133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4"/>
      <c r="D242" s="245"/>
      <c r="E242" s="245"/>
      <c r="F242" s="245"/>
      <c r="G242" s="245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128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68">
        <v>34</v>
      </c>
      <c r="B243" s="169" t="s">
        <v>252</v>
      </c>
      <c r="C243" s="178" t="s">
        <v>253</v>
      </c>
      <c r="D243" s="170" t="s">
        <v>240</v>
      </c>
      <c r="E243" s="171">
        <v>13.2836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3">
        <v>0</v>
      </c>
      <c r="O243" s="173">
        <f>ROUND(E243*N243,2)</f>
        <v>0</v>
      </c>
      <c r="P243" s="173">
        <v>0</v>
      </c>
      <c r="Q243" s="173">
        <f>ROUND(E243*P243,2)</f>
        <v>0</v>
      </c>
      <c r="R243" s="173" t="s">
        <v>254</v>
      </c>
      <c r="S243" s="173" t="s">
        <v>121</v>
      </c>
      <c r="T243" s="174" t="s">
        <v>121</v>
      </c>
      <c r="U243" s="156">
        <v>0</v>
      </c>
      <c r="V243" s="156">
        <f>ROUND(E243*U243,2)</f>
        <v>0</v>
      </c>
      <c r="W243" s="156"/>
      <c r="X243" s="156" t="s">
        <v>245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246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50"/>
      <c r="D244" s="251"/>
      <c r="E244" s="251"/>
      <c r="F244" s="251"/>
      <c r="G244" s="251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68">
        <v>35</v>
      </c>
      <c r="B245" s="169" t="s">
        <v>255</v>
      </c>
      <c r="C245" s="178" t="s">
        <v>256</v>
      </c>
      <c r="D245" s="170" t="s">
        <v>240</v>
      </c>
      <c r="E245" s="171">
        <v>36.131390000000003</v>
      </c>
      <c r="F245" s="172"/>
      <c r="G245" s="173">
        <f>ROUND(E245*F245,2)</f>
        <v>0</v>
      </c>
      <c r="H245" s="172"/>
      <c r="I245" s="173">
        <f>ROUND(E245*H245,2)</f>
        <v>0</v>
      </c>
      <c r="J245" s="172"/>
      <c r="K245" s="173">
        <f>ROUND(E245*J245,2)</f>
        <v>0</v>
      </c>
      <c r="L245" s="173">
        <v>21</v>
      </c>
      <c r="M245" s="173">
        <f>G245*(1+L245/100)</f>
        <v>0</v>
      </c>
      <c r="N245" s="173">
        <v>0</v>
      </c>
      <c r="O245" s="173">
        <f>ROUND(E245*N245,2)</f>
        <v>0</v>
      </c>
      <c r="P245" s="173">
        <v>0</v>
      </c>
      <c r="Q245" s="173">
        <f>ROUND(E245*P245,2)</f>
        <v>0</v>
      </c>
      <c r="R245" s="173" t="s">
        <v>254</v>
      </c>
      <c r="S245" s="173" t="s">
        <v>121</v>
      </c>
      <c r="T245" s="174" t="s">
        <v>121</v>
      </c>
      <c r="U245" s="156">
        <v>0</v>
      </c>
      <c r="V245" s="156">
        <f>ROUND(E245*U245,2)</f>
        <v>0</v>
      </c>
      <c r="W245" s="156"/>
      <c r="X245" s="156" t="s">
        <v>245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246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6" t="s">
        <v>257</v>
      </c>
      <c r="D246" s="247"/>
      <c r="E246" s="247"/>
      <c r="F246" s="247"/>
      <c r="G246" s="247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125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4"/>
      <c r="D247" s="245"/>
      <c r="E247" s="245"/>
      <c r="F247" s="245"/>
      <c r="G247" s="245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128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68">
        <v>36</v>
      </c>
      <c r="B248" s="169" t="s">
        <v>258</v>
      </c>
      <c r="C248" s="178" t="s">
        <v>259</v>
      </c>
      <c r="D248" s="170" t="s">
        <v>240</v>
      </c>
      <c r="E248" s="171">
        <v>3.7194099999999999</v>
      </c>
      <c r="F248" s="172"/>
      <c r="G248" s="173">
        <f>ROUND(E248*F248,2)</f>
        <v>0</v>
      </c>
      <c r="H248" s="172"/>
      <c r="I248" s="173">
        <f>ROUND(E248*H248,2)</f>
        <v>0</v>
      </c>
      <c r="J248" s="172"/>
      <c r="K248" s="173">
        <f>ROUND(E248*J248,2)</f>
        <v>0</v>
      </c>
      <c r="L248" s="173">
        <v>21</v>
      </c>
      <c r="M248" s="173">
        <f>G248*(1+L248/100)</f>
        <v>0</v>
      </c>
      <c r="N248" s="173">
        <v>0</v>
      </c>
      <c r="O248" s="173">
        <f>ROUND(E248*N248,2)</f>
        <v>0</v>
      </c>
      <c r="P248" s="173">
        <v>0</v>
      </c>
      <c r="Q248" s="173">
        <f>ROUND(E248*P248,2)</f>
        <v>0</v>
      </c>
      <c r="R248" s="173" t="s">
        <v>254</v>
      </c>
      <c r="S248" s="173" t="s">
        <v>121</v>
      </c>
      <c r="T248" s="174" t="s">
        <v>121</v>
      </c>
      <c r="U248" s="156">
        <v>0</v>
      </c>
      <c r="V248" s="156">
        <f>ROUND(E248*U248,2)</f>
        <v>0</v>
      </c>
      <c r="W248" s="156"/>
      <c r="X248" s="156" t="s">
        <v>245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246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46" t="s">
        <v>260</v>
      </c>
      <c r="D249" s="247"/>
      <c r="E249" s="247"/>
      <c r="F249" s="247"/>
      <c r="G249" s="247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125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4"/>
      <c r="D250" s="245"/>
      <c r="E250" s="245"/>
      <c r="F250" s="245"/>
      <c r="G250" s="245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128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68">
        <v>37</v>
      </c>
      <c r="B251" s="169" t="s">
        <v>261</v>
      </c>
      <c r="C251" s="178" t="s">
        <v>262</v>
      </c>
      <c r="D251" s="170" t="s">
        <v>240</v>
      </c>
      <c r="E251" s="171">
        <v>53.134399999999999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3">
        <v>0</v>
      </c>
      <c r="O251" s="173">
        <f>ROUND(E251*N251,2)</f>
        <v>0</v>
      </c>
      <c r="P251" s="173">
        <v>0</v>
      </c>
      <c r="Q251" s="173">
        <f>ROUND(E251*P251,2)</f>
        <v>0</v>
      </c>
      <c r="R251" s="173" t="s">
        <v>263</v>
      </c>
      <c r="S251" s="173" t="s">
        <v>121</v>
      </c>
      <c r="T251" s="174" t="s">
        <v>121</v>
      </c>
      <c r="U251" s="156">
        <v>6.0000000000000001E-3</v>
      </c>
      <c r="V251" s="156">
        <f>ROUND(E251*U251,2)</f>
        <v>0.32</v>
      </c>
      <c r="W251" s="156"/>
      <c r="X251" s="156" t="s">
        <v>245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246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252" t="s">
        <v>264</v>
      </c>
      <c r="D252" s="253"/>
      <c r="E252" s="253"/>
      <c r="F252" s="253"/>
      <c r="G252" s="253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133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44"/>
      <c r="D253" s="245"/>
      <c r="E253" s="245"/>
      <c r="F253" s="245"/>
      <c r="G253" s="245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128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x14ac:dyDescent="0.2">
      <c r="A254" s="162" t="s">
        <v>115</v>
      </c>
      <c r="B254" s="163" t="s">
        <v>87</v>
      </c>
      <c r="C254" s="177" t="s">
        <v>27</v>
      </c>
      <c r="D254" s="164"/>
      <c r="E254" s="165"/>
      <c r="F254" s="166"/>
      <c r="G254" s="166">
        <f>SUMIF(AG255:AG277,"&lt;&gt;NOR",G255:G277)</f>
        <v>0</v>
      </c>
      <c r="H254" s="166"/>
      <c r="I254" s="166">
        <f>SUM(I255:I277)</f>
        <v>0</v>
      </c>
      <c r="J254" s="166"/>
      <c r="K254" s="166">
        <f>SUM(K255:K277)</f>
        <v>0</v>
      </c>
      <c r="L254" s="166"/>
      <c r="M254" s="166">
        <f>SUM(M255:M277)</f>
        <v>0</v>
      </c>
      <c r="N254" s="166"/>
      <c r="O254" s="166">
        <f>SUM(O255:O277)</f>
        <v>0</v>
      </c>
      <c r="P254" s="166"/>
      <c r="Q254" s="166">
        <f>SUM(Q255:Q277)</f>
        <v>0</v>
      </c>
      <c r="R254" s="166"/>
      <c r="S254" s="166"/>
      <c r="T254" s="167"/>
      <c r="U254" s="161"/>
      <c r="V254" s="161">
        <f>SUM(V255:V277)</f>
        <v>0</v>
      </c>
      <c r="W254" s="161"/>
      <c r="X254" s="161"/>
      <c r="AG254" t="s">
        <v>116</v>
      </c>
    </row>
    <row r="255" spans="1:60" outlineLevel="1" x14ac:dyDescent="0.2">
      <c r="A255" s="168">
        <v>38</v>
      </c>
      <c r="B255" s="169" t="s">
        <v>265</v>
      </c>
      <c r="C255" s="178" t="s">
        <v>266</v>
      </c>
      <c r="D255" s="170" t="s">
        <v>267</v>
      </c>
      <c r="E255" s="171">
        <v>1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3">
        <v>0</v>
      </c>
      <c r="O255" s="173">
        <f>ROUND(E255*N255,2)</f>
        <v>0</v>
      </c>
      <c r="P255" s="173">
        <v>0</v>
      </c>
      <c r="Q255" s="173">
        <f>ROUND(E255*P255,2)</f>
        <v>0</v>
      </c>
      <c r="R255" s="173"/>
      <c r="S255" s="173" t="s">
        <v>121</v>
      </c>
      <c r="T255" s="174" t="s">
        <v>209</v>
      </c>
      <c r="U255" s="156">
        <v>0</v>
      </c>
      <c r="V255" s="156">
        <f>ROUND(E255*U255,2)</f>
        <v>0</v>
      </c>
      <c r="W255" s="156"/>
      <c r="X255" s="156" t="s">
        <v>268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269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246" t="s">
        <v>270</v>
      </c>
      <c r="D256" s="247"/>
      <c r="E256" s="247"/>
      <c r="F256" s="247"/>
      <c r="G256" s="24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125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48" t="s">
        <v>271</v>
      </c>
      <c r="D257" s="249"/>
      <c r="E257" s="249"/>
      <c r="F257" s="249"/>
      <c r="G257" s="249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125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75" t="str">
        <f>C257</f>
        <v>Sejmutí ornice, hrubá úprava terénu a zpevnění ploch pro osazení objektů sociálního zařízení staveniště a kanceláří stavby.</v>
      </c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8" t="s">
        <v>272</v>
      </c>
      <c r="D258" s="249"/>
      <c r="E258" s="249"/>
      <c r="F258" s="249"/>
      <c r="G258" s="249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125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48" t="s">
        <v>273</v>
      </c>
      <c r="D259" s="249"/>
      <c r="E259" s="249"/>
      <c r="F259" s="249"/>
      <c r="G259" s="249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125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48" t="s">
        <v>274</v>
      </c>
      <c r="D260" s="249"/>
      <c r="E260" s="249"/>
      <c r="F260" s="249"/>
      <c r="G260" s="249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6"/>
      <c r="U260" s="156"/>
      <c r="V260" s="156"/>
      <c r="W260" s="156"/>
      <c r="X260" s="156"/>
      <c r="Y260" s="147"/>
      <c r="Z260" s="147"/>
      <c r="AA260" s="147"/>
      <c r="AB260" s="147"/>
      <c r="AC260" s="147"/>
      <c r="AD260" s="147"/>
      <c r="AE260" s="147"/>
      <c r="AF260" s="147"/>
      <c r="AG260" s="147" t="s">
        <v>125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44"/>
      <c r="D261" s="245"/>
      <c r="E261" s="245"/>
      <c r="F261" s="245"/>
      <c r="G261" s="245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128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68">
        <v>39</v>
      </c>
      <c r="B262" s="169" t="s">
        <v>275</v>
      </c>
      <c r="C262" s="178" t="s">
        <v>276</v>
      </c>
      <c r="D262" s="170" t="s">
        <v>267</v>
      </c>
      <c r="E262" s="171">
        <v>1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3">
        <v>0</v>
      </c>
      <c r="O262" s="173">
        <f>ROUND(E262*N262,2)</f>
        <v>0</v>
      </c>
      <c r="P262" s="173">
        <v>0</v>
      </c>
      <c r="Q262" s="173">
        <f>ROUND(E262*P262,2)</f>
        <v>0</v>
      </c>
      <c r="R262" s="173"/>
      <c r="S262" s="173" t="s">
        <v>121</v>
      </c>
      <c r="T262" s="174" t="s">
        <v>209</v>
      </c>
      <c r="U262" s="156">
        <v>0</v>
      </c>
      <c r="V262" s="156">
        <f>ROUND(E262*U262,2)</f>
        <v>0</v>
      </c>
      <c r="W262" s="156"/>
      <c r="X262" s="156" t="s">
        <v>268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269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6" t="s">
        <v>277</v>
      </c>
      <c r="D263" s="247"/>
      <c r="E263" s="247"/>
      <c r="F263" s="247"/>
      <c r="G263" s="24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125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8" t="s">
        <v>278</v>
      </c>
      <c r="D264" s="249"/>
      <c r="E264" s="249"/>
      <c r="F264" s="249"/>
      <c r="G264" s="249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125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48" t="s">
        <v>279</v>
      </c>
      <c r="D265" s="249"/>
      <c r="E265" s="249"/>
      <c r="F265" s="249"/>
      <c r="G265" s="249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125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75" t="str">
        <f>C265</f>
        <v>Spotřeba vody a elektrické energie, nebo pohonných hmot pro potřebu sociálních zařízení a kanceláří stavby.</v>
      </c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4"/>
      <c r="D266" s="245"/>
      <c r="E266" s="245"/>
      <c r="F266" s="245"/>
      <c r="G266" s="245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128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8">
        <v>40</v>
      </c>
      <c r="B267" s="169" t="s">
        <v>280</v>
      </c>
      <c r="C267" s="178" t="s">
        <v>281</v>
      </c>
      <c r="D267" s="170" t="s">
        <v>267</v>
      </c>
      <c r="E267" s="171">
        <v>1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3">
        <v>0</v>
      </c>
      <c r="O267" s="173">
        <f>ROUND(E267*N267,2)</f>
        <v>0</v>
      </c>
      <c r="P267" s="173">
        <v>0</v>
      </c>
      <c r="Q267" s="173">
        <f>ROUND(E267*P267,2)</f>
        <v>0</v>
      </c>
      <c r="R267" s="173"/>
      <c r="S267" s="173" t="s">
        <v>121</v>
      </c>
      <c r="T267" s="174" t="s">
        <v>209</v>
      </c>
      <c r="U267" s="156">
        <v>0</v>
      </c>
      <c r="V267" s="156">
        <f>ROUND(E267*U267,2)</f>
        <v>0</v>
      </c>
      <c r="W267" s="156"/>
      <c r="X267" s="156" t="s">
        <v>268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269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6" t="s">
        <v>282</v>
      </c>
      <c r="D268" s="247"/>
      <c r="E268" s="247"/>
      <c r="F268" s="247"/>
      <c r="G268" s="24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125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75" t="str">
        <f>C268</f>
        <v>Odvoz kontejnerů a ohrazení pro skladování a uvedení zpevněných ploch pro skladování do původního stavu.</v>
      </c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48" t="s">
        <v>283</v>
      </c>
      <c r="D269" s="249"/>
      <c r="E269" s="249"/>
      <c r="F269" s="249"/>
      <c r="G269" s="249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125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75" t="str">
        <f>C269</f>
        <v>Odvoz mobilních buněk sociálního zařízení, nebo uvedení do původního stavu prostor pronajatých. Případné ohumusování.</v>
      </c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8" t="s">
        <v>284</v>
      </c>
      <c r="D270" s="249"/>
      <c r="E270" s="249"/>
      <c r="F270" s="249"/>
      <c r="G270" s="249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125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8" t="s">
        <v>285</v>
      </c>
      <c r="D271" s="249"/>
      <c r="E271" s="249"/>
      <c r="F271" s="249"/>
      <c r="G271" s="249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125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44"/>
      <c r="D272" s="245"/>
      <c r="E272" s="245"/>
      <c r="F272" s="245"/>
      <c r="G272" s="245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128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8">
        <v>41</v>
      </c>
      <c r="B273" s="169" t="s">
        <v>286</v>
      </c>
      <c r="C273" s="178" t="s">
        <v>287</v>
      </c>
      <c r="D273" s="170" t="s">
        <v>267</v>
      </c>
      <c r="E273" s="171">
        <v>1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3">
        <v>0</v>
      </c>
      <c r="O273" s="173">
        <f>ROUND(E273*N273,2)</f>
        <v>0</v>
      </c>
      <c r="P273" s="173">
        <v>0</v>
      </c>
      <c r="Q273" s="173">
        <f>ROUND(E273*P273,2)</f>
        <v>0</v>
      </c>
      <c r="R273" s="173"/>
      <c r="S273" s="173" t="s">
        <v>121</v>
      </c>
      <c r="T273" s="174" t="s">
        <v>209</v>
      </c>
      <c r="U273" s="156">
        <v>0</v>
      </c>
      <c r="V273" s="156">
        <f>ROUND(E273*U273,2)</f>
        <v>0</v>
      </c>
      <c r="W273" s="156"/>
      <c r="X273" s="156" t="s">
        <v>268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288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54"/>
      <c r="B274" s="155"/>
      <c r="C274" s="246" t="s">
        <v>289</v>
      </c>
      <c r="D274" s="247"/>
      <c r="E274" s="247"/>
      <c r="F274" s="247"/>
      <c r="G274" s="24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125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75" t="str">
        <f>C274</f>
        <v>Náklady na ztížené provádění stavebních prací v důsledku nepřerušeného provozu na staveništi nebo v případech nepřerušeného provozu v objektech v nichž se stavební práce provádí.</v>
      </c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4"/>
      <c r="D275" s="245"/>
      <c r="E275" s="245"/>
      <c r="F275" s="245"/>
      <c r="G275" s="245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128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8">
        <v>42</v>
      </c>
      <c r="B276" s="169" t="s">
        <v>290</v>
      </c>
      <c r="C276" s="178" t="s">
        <v>291</v>
      </c>
      <c r="D276" s="170" t="s">
        <v>267</v>
      </c>
      <c r="E276" s="171">
        <v>1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3">
        <v>0</v>
      </c>
      <c r="O276" s="173">
        <f>ROUND(E276*N276,2)</f>
        <v>0</v>
      </c>
      <c r="P276" s="173">
        <v>0</v>
      </c>
      <c r="Q276" s="173">
        <f>ROUND(E276*P276,2)</f>
        <v>0</v>
      </c>
      <c r="R276" s="173"/>
      <c r="S276" s="173" t="s">
        <v>205</v>
      </c>
      <c r="T276" s="174" t="s">
        <v>209</v>
      </c>
      <c r="U276" s="156">
        <v>0</v>
      </c>
      <c r="V276" s="156">
        <f>ROUND(E276*U276,2)</f>
        <v>0</v>
      </c>
      <c r="W276" s="156"/>
      <c r="X276" s="156" t="s">
        <v>268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269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0"/>
      <c r="D277" s="251"/>
      <c r="E277" s="251"/>
      <c r="F277" s="251"/>
      <c r="G277" s="251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128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">
      <c r="A278" s="162" t="s">
        <v>115</v>
      </c>
      <c r="B278" s="163" t="s">
        <v>88</v>
      </c>
      <c r="C278" s="177" t="s">
        <v>28</v>
      </c>
      <c r="D278" s="164"/>
      <c r="E278" s="165"/>
      <c r="F278" s="166"/>
      <c r="G278" s="166">
        <f>SUMIF(AG279:AG287,"&lt;&gt;NOR",G279:G287)</f>
        <v>0</v>
      </c>
      <c r="H278" s="166"/>
      <c r="I278" s="166">
        <f>SUM(I279:I287)</f>
        <v>0</v>
      </c>
      <c r="J278" s="166"/>
      <c r="K278" s="166">
        <f>SUM(K279:K287)</f>
        <v>0</v>
      </c>
      <c r="L278" s="166"/>
      <c r="M278" s="166">
        <f>SUM(M279:M287)</f>
        <v>0</v>
      </c>
      <c r="N278" s="166"/>
      <c r="O278" s="166">
        <f>SUM(O279:O287)</f>
        <v>0</v>
      </c>
      <c r="P278" s="166"/>
      <c r="Q278" s="166">
        <f>SUM(Q279:Q287)</f>
        <v>0</v>
      </c>
      <c r="R278" s="166"/>
      <c r="S278" s="166"/>
      <c r="T278" s="167"/>
      <c r="U278" s="161"/>
      <c r="V278" s="161">
        <f>SUM(V279:V287)</f>
        <v>0</v>
      </c>
      <c r="W278" s="161"/>
      <c r="X278" s="161"/>
      <c r="AG278" t="s">
        <v>116</v>
      </c>
    </row>
    <row r="279" spans="1:60" outlineLevel="1" x14ac:dyDescent="0.2">
      <c r="A279" s="168">
        <v>43</v>
      </c>
      <c r="B279" s="169" t="s">
        <v>292</v>
      </c>
      <c r="C279" s="178" t="s">
        <v>293</v>
      </c>
      <c r="D279" s="170" t="s">
        <v>267</v>
      </c>
      <c r="E279" s="171">
        <v>1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3">
        <v>0</v>
      </c>
      <c r="O279" s="173">
        <f>ROUND(E279*N279,2)</f>
        <v>0</v>
      </c>
      <c r="P279" s="173">
        <v>0</v>
      </c>
      <c r="Q279" s="173">
        <f>ROUND(E279*P279,2)</f>
        <v>0</v>
      </c>
      <c r="R279" s="173"/>
      <c r="S279" s="173" t="s">
        <v>121</v>
      </c>
      <c r="T279" s="174" t="s">
        <v>209</v>
      </c>
      <c r="U279" s="156">
        <v>0</v>
      </c>
      <c r="V279" s="156">
        <f>ROUND(E279*U279,2)</f>
        <v>0</v>
      </c>
      <c r="W279" s="156"/>
      <c r="X279" s="156" t="s">
        <v>268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294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6" t="s">
        <v>295</v>
      </c>
      <c r="D280" s="247"/>
      <c r="E280" s="247"/>
      <c r="F280" s="247"/>
      <c r="G280" s="24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125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44"/>
      <c r="D281" s="245"/>
      <c r="E281" s="245"/>
      <c r="F281" s="245"/>
      <c r="G281" s="245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128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68">
        <v>44</v>
      </c>
      <c r="B282" s="169" t="s">
        <v>296</v>
      </c>
      <c r="C282" s="178" t="s">
        <v>297</v>
      </c>
      <c r="D282" s="170" t="s">
        <v>267</v>
      </c>
      <c r="E282" s="171">
        <v>1</v>
      </c>
      <c r="F282" s="172"/>
      <c r="G282" s="173">
        <f>ROUND(E282*F282,2)</f>
        <v>0</v>
      </c>
      <c r="H282" s="172"/>
      <c r="I282" s="173">
        <f>ROUND(E282*H282,2)</f>
        <v>0</v>
      </c>
      <c r="J282" s="172"/>
      <c r="K282" s="173">
        <f>ROUND(E282*J282,2)</f>
        <v>0</v>
      </c>
      <c r="L282" s="173">
        <v>21</v>
      </c>
      <c r="M282" s="173">
        <f>G282*(1+L282/100)</f>
        <v>0</v>
      </c>
      <c r="N282" s="173">
        <v>0</v>
      </c>
      <c r="O282" s="173">
        <f>ROUND(E282*N282,2)</f>
        <v>0</v>
      </c>
      <c r="P282" s="173">
        <v>0</v>
      </c>
      <c r="Q282" s="173">
        <f>ROUND(E282*P282,2)</f>
        <v>0</v>
      </c>
      <c r="R282" s="173"/>
      <c r="S282" s="173" t="s">
        <v>121</v>
      </c>
      <c r="T282" s="174" t="s">
        <v>209</v>
      </c>
      <c r="U282" s="156">
        <v>0</v>
      </c>
      <c r="V282" s="156">
        <f>ROUND(E282*U282,2)</f>
        <v>0</v>
      </c>
      <c r="W282" s="156"/>
      <c r="X282" s="156" t="s">
        <v>268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294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33.75" outlineLevel="1" x14ac:dyDescent="0.2">
      <c r="A283" s="154"/>
      <c r="B283" s="155"/>
      <c r="C283" s="246" t="s">
        <v>298</v>
      </c>
      <c r="D283" s="247"/>
      <c r="E283" s="247"/>
      <c r="F283" s="247"/>
      <c r="G283" s="24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125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75" t="str">
        <f>C283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4"/>
      <c r="D284" s="245"/>
      <c r="E284" s="245"/>
      <c r="F284" s="245"/>
      <c r="G284" s="245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128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8">
        <v>45</v>
      </c>
      <c r="B285" s="169" t="s">
        <v>299</v>
      </c>
      <c r="C285" s="178" t="s">
        <v>300</v>
      </c>
      <c r="D285" s="170" t="s">
        <v>267</v>
      </c>
      <c r="E285" s="171">
        <v>1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3">
        <v>0</v>
      </c>
      <c r="O285" s="173">
        <f>ROUND(E285*N285,2)</f>
        <v>0</v>
      </c>
      <c r="P285" s="173">
        <v>0</v>
      </c>
      <c r="Q285" s="173">
        <f>ROUND(E285*P285,2)</f>
        <v>0</v>
      </c>
      <c r="R285" s="173"/>
      <c r="S285" s="173" t="s">
        <v>121</v>
      </c>
      <c r="T285" s="174" t="s">
        <v>209</v>
      </c>
      <c r="U285" s="156">
        <v>0</v>
      </c>
      <c r="V285" s="156">
        <f>ROUND(E285*U285,2)</f>
        <v>0</v>
      </c>
      <c r="W285" s="156"/>
      <c r="X285" s="156" t="s">
        <v>268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294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6" t="s">
        <v>301</v>
      </c>
      <c r="D286" s="247"/>
      <c r="E286" s="247"/>
      <c r="F286" s="247"/>
      <c r="G286" s="24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125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75" t="str">
        <f>C286</f>
        <v>Náklady zhotovitele, které vzniknou v souvislosti s povinnostmi zhotovitele při předání a převzetí díla.</v>
      </c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244"/>
      <c r="D287" s="245"/>
      <c r="E287" s="245"/>
      <c r="F287" s="245"/>
      <c r="G287" s="245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128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x14ac:dyDescent="0.2">
      <c r="A288" s="3"/>
      <c r="B288" s="4"/>
      <c r="C288" s="181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v>15</v>
      </c>
      <c r="AF288">
        <v>21</v>
      </c>
      <c r="AG288" t="s">
        <v>102</v>
      </c>
    </row>
    <row r="289" spans="1:33" x14ac:dyDescent="0.2">
      <c r="A289" s="150"/>
      <c r="B289" s="151" t="s">
        <v>29</v>
      </c>
      <c r="C289" s="182"/>
      <c r="D289" s="152"/>
      <c r="E289" s="153"/>
      <c r="F289" s="153"/>
      <c r="G289" s="176">
        <f>G8+G180+G188+G199+G226+G229+G235+G254+G278</f>
        <v>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f>SUMIF(L7:L287,AE288,G7:G287)</f>
        <v>0</v>
      </c>
      <c r="AF289">
        <f>SUMIF(L7:L287,AF288,G7:G287)</f>
        <v>0</v>
      </c>
      <c r="AG289" t="s">
        <v>302</v>
      </c>
    </row>
    <row r="290" spans="1:33" x14ac:dyDescent="0.2">
      <c r="C290" s="183"/>
      <c r="D290" s="10"/>
      <c r="AG290" t="s">
        <v>303</v>
      </c>
    </row>
    <row r="291" spans="1:33" x14ac:dyDescent="0.2">
      <c r="D291" s="10"/>
    </row>
    <row r="292" spans="1:33" x14ac:dyDescent="0.2">
      <c r="D292" s="10"/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FiVGjDjfNSACd/88aAgoSwZngglPcuk8iikcRImJ2YGGp8ZdKP5mLTnXfNslXtZ9yVFEN6gpl4iUYC/nYlQpw==" saltValue="fGTpe7oBrXEQHByrPCiXUw==" spinCount="100000" sheet="1"/>
  <mergeCells count="98">
    <mergeCell ref="C14:G14"/>
    <mergeCell ref="A1:G1"/>
    <mergeCell ref="C2:G2"/>
    <mergeCell ref="C3:G3"/>
    <mergeCell ref="C4:G4"/>
    <mergeCell ref="C10:G10"/>
    <mergeCell ref="C75:G75"/>
    <mergeCell ref="C16:G16"/>
    <mergeCell ref="C17:G17"/>
    <mergeCell ref="C23:G23"/>
    <mergeCell ref="C25:G25"/>
    <mergeCell ref="C30:G30"/>
    <mergeCell ref="C32:G32"/>
    <mergeCell ref="C36:G36"/>
    <mergeCell ref="C38:G38"/>
    <mergeCell ref="C51:G51"/>
    <mergeCell ref="C53:G53"/>
    <mergeCell ref="C73:G73"/>
    <mergeCell ref="C115:G115"/>
    <mergeCell ref="C84:G84"/>
    <mergeCell ref="C86:G86"/>
    <mergeCell ref="C87:G87"/>
    <mergeCell ref="C88:G88"/>
    <mergeCell ref="C89:G89"/>
    <mergeCell ref="C90:G90"/>
    <mergeCell ref="C96:G96"/>
    <mergeCell ref="C98:G98"/>
    <mergeCell ref="C105:G105"/>
    <mergeCell ref="C107:G107"/>
    <mergeCell ref="C113:G113"/>
    <mergeCell ref="C163:G163"/>
    <mergeCell ref="C128:G128"/>
    <mergeCell ref="C130:G130"/>
    <mergeCell ref="C131:G131"/>
    <mergeCell ref="C133:G133"/>
    <mergeCell ref="C135:G135"/>
    <mergeCell ref="C136:G136"/>
    <mergeCell ref="C139:G139"/>
    <mergeCell ref="C141:G141"/>
    <mergeCell ref="C143:G143"/>
    <mergeCell ref="C145:G145"/>
    <mergeCell ref="C149:G149"/>
    <mergeCell ref="C211:G211"/>
    <mergeCell ref="C168:G168"/>
    <mergeCell ref="C175:G175"/>
    <mergeCell ref="C179:G179"/>
    <mergeCell ref="C183:G183"/>
    <mergeCell ref="C187:G187"/>
    <mergeCell ref="C191:G191"/>
    <mergeCell ref="C194:G194"/>
    <mergeCell ref="C196:G196"/>
    <mergeCell ref="C198:G198"/>
    <mergeCell ref="C204:G204"/>
    <mergeCell ref="C206:G206"/>
    <mergeCell ref="C241:G241"/>
    <mergeCell ref="C216:G216"/>
    <mergeCell ref="C218:G218"/>
    <mergeCell ref="C219:G219"/>
    <mergeCell ref="C220:G220"/>
    <mergeCell ref="C221:G221"/>
    <mergeCell ref="C225:G225"/>
    <mergeCell ref="C228:G228"/>
    <mergeCell ref="C231:G231"/>
    <mergeCell ref="C234:G234"/>
    <mergeCell ref="C237:G237"/>
    <mergeCell ref="C239:G239"/>
    <mergeCell ref="C259:G259"/>
    <mergeCell ref="C242:G242"/>
    <mergeCell ref="C244:G244"/>
    <mergeCell ref="C246:G246"/>
    <mergeCell ref="C247:G247"/>
    <mergeCell ref="C249:G249"/>
    <mergeCell ref="C250:G250"/>
    <mergeCell ref="C252:G252"/>
    <mergeCell ref="C253:G253"/>
    <mergeCell ref="C256:G256"/>
    <mergeCell ref="C257:G257"/>
    <mergeCell ref="C258:G258"/>
    <mergeCell ref="C274:G274"/>
    <mergeCell ref="C260:G260"/>
    <mergeCell ref="C261:G261"/>
    <mergeCell ref="C263:G263"/>
    <mergeCell ref="C264:G264"/>
    <mergeCell ref="C265:G265"/>
    <mergeCell ref="C266:G266"/>
    <mergeCell ref="C268:G268"/>
    <mergeCell ref="C269:G269"/>
    <mergeCell ref="C270:G270"/>
    <mergeCell ref="C271:G271"/>
    <mergeCell ref="C272:G272"/>
    <mergeCell ref="C286:G286"/>
    <mergeCell ref="C287:G287"/>
    <mergeCell ref="C275:G275"/>
    <mergeCell ref="C277:G277"/>
    <mergeCell ref="C280:G280"/>
    <mergeCell ref="C281:G281"/>
    <mergeCell ref="C283:G283"/>
    <mergeCell ref="C284:G28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A932-9C13-4389-8DF1-2F25E54506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89</v>
      </c>
      <c r="B1" s="254"/>
      <c r="C1" s="254"/>
      <c r="D1" s="254"/>
      <c r="E1" s="254"/>
      <c r="F1" s="254"/>
      <c r="G1" s="254"/>
      <c r="AG1" t="s">
        <v>90</v>
      </c>
    </row>
    <row r="2" spans="1:60" ht="24.95" customHeight="1" x14ac:dyDescent="0.2">
      <c r="A2" s="139" t="s">
        <v>7</v>
      </c>
      <c r="B2" s="48" t="s">
        <v>43</v>
      </c>
      <c r="C2" s="255" t="s">
        <v>44</v>
      </c>
      <c r="D2" s="256"/>
      <c r="E2" s="256"/>
      <c r="F2" s="256"/>
      <c r="G2" s="257"/>
      <c r="AG2" t="s">
        <v>91</v>
      </c>
    </row>
    <row r="3" spans="1:60" ht="24.95" customHeight="1" x14ac:dyDescent="0.2">
      <c r="A3" s="139" t="s">
        <v>8</v>
      </c>
      <c r="B3" s="48" t="s">
        <v>65</v>
      </c>
      <c r="C3" s="255" t="s">
        <v>66</v>
      </c>
      <c r="D3" s="256"/>
      <c r="E3" s="256"/>
      <c r="F3" s="256"/>
      <c r="G3" s="257"/>
      <c r="AC3" s="121" t="s">
        <v>91</v>
      </c>
      <c r="AG3" t="s">
        <v>92</v>
      </c>
    </row>
    <row r="4" spans="1:60" ht="24.95" customHeight="1" x14ac:dyDescent="0.2">
      <c r="A4" s="140" t="s">
        <v>9</v>
      </c>
      <c r="B4" s="141" t="s">
        <v>67</v>
      </c>
      <c r="C4" s="258" t="s">
        <v>66</v>
      </c>
      <c r="D4" s="259"/>
      <c r="E4" s="259"/>
      <c r="F4" s="259"/>
      <c r="G4" s="260"/>
      <c r="AG4" t="s">
        <v>93</v>
      </c>
    </row>
    <row r="5" spans="1:60" x14ac:dyDescent="0.2">
      <c r="D5" s="10"/>
    </row>
    <row r="6" spans="1:60" ht="38.25" x14ac:dyDescent="0.2">
      <c r="A6" s="143" t="s">
        <v>94</v>
      </c>
      <c r="B6" s="145" t="s">
        <v>95</v>
      </c>
      <c r="C6" s="145" t="s">
        <v>96</v>
      </c>
      <c r="D6" s="144" t="s">
        <v>97</v>
      </c>
      <c r="E6" s="143" t="s">
        <v>98</v>
      </c>
      <c r="F6" s="142" t="s">
        <v>99</v>
      </c>
      <c r="G6" s="143" t="s">
        <v>29</v>
      </c>
      <c r="H6" s="146" t="s">
        <v>30</v>
      </c>
      <c r="I6" s="146" t="s">
        <v>100</v>
      </c>
      <c r="J6" s="146" t="s">
        <v>31</v>
      </c>
      <c r="K6" s="146" t="s">
        <v>101</v>
      </c>
      <c r="L6" s="146" t="s">
        <v>102</v>
      </c>
      <c r="M6" s="146" t="s">
        <v>103</v>
      </c>
      <c r="N6" s="146" t="s">
        <v>104</v>
      </c>
      <c r="O6" s="146" t="s">
        <v>105</v>
      </c>
      <c r="P6" s="146" t="s">
        <v>106</v>
      </c>
      <c r="Q6" s="146" t="s">
        <v>107</v>
      </c>
      <c r="R6" s="146" t="s">
        <v>108</v>
      </c>
      <c r="S6" s="146" t="s">
        <v>109</v>
      </c>
      <c r="T6" s="146" t="s">
        <v>110</v>
      </c>
      <c r="U6" s="146" t="s">
        <v>111</v>
      </c>
      <c r="V6" s="146" t="s">
        <v>112</v>
      </c>
      <c r="W6" s="146" t="s">
        <v>113</v>
      </c>
      <c r="X6" s="146" t="s">
        <v>114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115</v>
      </c>
      <c r="B8" s="163" t="s">
        <v>72</v>
      </c>
      <c r="C8" s="177" t="s">
        <v>73</v>
      </c>
      <c r="D8" s="164"/>
      <c r="E8" s="165"/>
      <c r="F8" s="166"/>
      <c r="G8" s="166">
        <f>SUMIF(AG9:AG12,"&lt;&gt;NOR",G9:G12)</f>
        <v>0</v>
      </c>
      <c r="H8" s="166"/>
      <c r="I8" s="166">
        <f>SUM(I9:I12)</f>
        <v>0</v>
      </c>
      <c r="J8" s="166"/>
      <c r="K8" s="166">
        <f>SUM(K9:K12)</f>
        <v>0</v>
      </c>
      <c r="L8" s="166"/>
      <c r="M8" s="166">
        <f>SUM(M9:M12)</f>
        <v>0</v>
      </c>
      <c r="N8" s="166"/>
      <c r="O8" s="166">
        <f>SUM(O9:O12)</f>
        <v>0</v>
      </c>
      <c r="P8" s="166"/>
      <c r="Q8" s="166">
        <f>SUM(Q9:Q12)</f>
        <v>17.04</v>
      </c>
      <c r="R8" s="166"/>
      <c r="S8" s="166"/>
      <c r="T8" s="167"/>
      <c r="U8" s="161"/>
      <c r="V8" s="161">
        <f>SUM(V9:V12)</f>
        <v>3.87</v>
      </c>
      <c r="W8" s="161"/>
      <c r="X8" s="161"/>
      <c r="AG8" t="s">
        <v>116</v>
      </c>
    </row>
    <row r="9" spans="1:60" ht="22.5" outlineLevel="1" x14ac:dyDescent="0.2">
      <c r="A9" s="168">
        <v>1</v>
      </c>
      <c r="B9" s="169" t="s">
        <v>117</v>
      </c>
      <c r="C9" s="178" t="s">
        <v>118</v>
      </c>
      <c r="D9" s="170" t="s">
        <v>119</v>
      </c>
      <c r="E9" s="171">
        <v>129.1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0.13200000000000001</v>
      </c>
      <c r="Q9" s="173">
        <f>ROUND(E9*P9,2)</f>
        <v>17.04</v>
      </c>
      <c r="R9" s="173" t="s">
        <v>120</v>
      </c>
      <c r="S9" s="173" t="s">
        <v>121</v>
      </c>
      <c r="T9" s="174" t="s">
        <v>121</v>
      </c>
      <c r="U9" s="156">
        <v>0.03</v>
      </c>
      <c r="V9" s="156">
        <f>ROUND(E9*U9,2)</f>
        <v>3.87</v>
      </c>
      <c r="W9" s="156"/>
      <c r="X9" s="156" t="s">
        <v>122</v>
      </c>
      <c r="Y9" s="147"/>
      <c r="Z9" s="147"/>
      <c r="AA9" s="147"/>
      <c r="AB9" s="147"/>
      <c r="AC9" s="147"/>
      <c r="AD9" s="147"/>
      <c r="AE9" s="147"/>
      <c r="AF9" s="147"/>
      <c r="AG9" s="147" t="s">
        <v>123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6" t="s">
        <v>124</v>
      </c>
      <c r="D10" s="247"/>
      <c r="E10" s="247"/>
      <c r="F10" s="247"/>
      <c r="G10" s="24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125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9" t="s">
        <v>381</v>
      </c>
      <c r="D11" s="157"/>
      <c r="E11" s="158">
        <v>129.1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127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/>
      <c r="D12" s="245"/>
      <c r="E12" s="245"/>
      <c r="F12" s="245"/>
      <c r="G12" s="24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2" t="s">
        <v>115</v>
      </c>
      <c r="B13" s="163" t="s">
        <v>76</v>
      </c>
      <c r="C13" s="177" t="s">
        <v>77</v>
      </c>
      <c r="D13" s="164"/>
      <c r="E13" s="165"/>
      <c r="F13" s="166"/>
      <c r="G13" s="166">
        <f>SUMIF(AG14:AG16,"&lt;&gt;NOR",G14:G16)</f>
        <v>0</v>
      </c>
      <c r="H13" s="166"/>
      <c r="I13" s="166">
        <f>SUM(I14:I16)</f>
        <v>0</v>
      </c>
      <c r="J13" s="166"/>
      <c r="K13" s="166">
        <f>SUM(K14:K16)</f>
        <v>0</v>
      </c>
      <c r="L13" s="166"/>
      <c r="M13" s="166">
        <f>SUM(M14:M16)</f>
        <v>0</v>
      </c>
      <c r="N13" s="166"/>
      <c r="O13" s="166">
        <f>SUM(O14:O16)</f>
        <v>15.49</v>
      </c>
      <c r="P13" s="166"/>
      <c r="Q13" s="166">
        <f>SUM(Q14:Q16)</f>
        <v>0</v>
      </c>
      <c r="R13" s="166"/>
      <c r="S13" s="166"/>
      <c r="T13" s="167"/>
      <c r="U13" s="161"/>
      <c r="V13" s="161">
        <f>SUM(V14:V16)</f>
        <v>3.23</v>
      </c>
      <c r="W13" s="161"/>
      <c r="X13" s="161"/>
      <c r="AG13" t="s">
        <v>116</v>
      </c>
    </row>
    <row r="14" spans="1:60" outlineLevel="1" x14ac:dyDescent="0.2">
      <c r="A14" s="168">
        <v>2</v>
      </c>
      <c r="B14" s="169" t="s">
        <v>203</v>
      </c>
      <c r="C14" s="178" t="s">
        <v>204</v>
      </c>
      <c r="D14" s="170" t="s">
        <v>119</v>
      </c>
      <c r="E14" s="171">
        <v>129.1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0.12</v>
      </c>
      <c r="O14" s="173">
        <f>ROUND(E14*N14,2)</f>
        <v>15.49</v>
      </c>
      <c r="P14" s="173">
        <v>0</v>
      </c>
      <c r="Q14" s="173">
        <f>ROUND(E14*P14,2)</f>
        <v>0</v>
      </c>
      <c r="R14" s="173"/>
      <c r="S14" s="173" t="s">
        <v>205</v>
      </c>
      <c r="T14" s="174" t="s">
        <v>206</v>
      </c>
      <c r="U14" s="156">
        <v>2.5000000000000001E-2</v>
      </c>
      <c r="V14" s="156">
        <f>ROUND(E14*U14,2)</f>
        <v>3.23</v>
      </c>
      <c r="W14" s="156"/>
      <c r="X14" s="156" t="s">
        <v>122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123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79" t="s">
        <v>381</v>
      </c>
      <c r="D15" s="157"/>
      <c r="E15" s="158">
        <v>129.1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4"/>
      <c r="D16" s="245"/>
      <c r="E16" s="245"/>
      <c r="F16" s="245"/>
      <c r="G16" s="24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115</v>
      </c>
      <c r="B17" s="163" t="s">
        <v>80</v>
      </c>
      <c r="C17" s="177" t="s">
        <v>81</v>
      </c>
      <c r="D17" s="164"/>
      <c r="E17" s="165"/>
      <c r="F17" s="166"/>
      <c r="G17" s="166">
        <f>SUMIF(AG18:AG19,"&lt;&gt;NOR",G18:G19)</f>
        <v>0</v>
      </c>
      <c r="H17" s="166"/>
      <c r="I17" s="166">
        <f>SUM(I18:I19)</f>
        <v>0</v>
      </c>
      <c r="J17" s="166"/>
      <c r="K17" s="166">
        <f>SUM(K18:K19)</f>
        <v>0</v>
      </c>
      <c r="L17" s="166"/>
      <c r="M17" s="166">
        <f>SUM(M18:M19)</f>
        <v>0</v>
      </c>
      <c r="N17" s="166"/>
      <c r="O17" s="166">
        <f>SUM(O18:O19)</f>
        <v>0</v>
      </c>
      <c r="P17" s="166"/>
      <c r="Q17" s="166">
        <f>SUM(Q18:Q19)</f>
        <v>0</v>
      </c>
      <c r="R17" s="166"/>
      <c r="S17" s="166"/>
      <c r="T17" s="167"/>
      <c r="U17" s="161"/>
      <c r="V17" s="161">
        <f>SUM(V18:V19)</f>
        <v>1.1599999999999999</v>
      </c>
      <c r="W17" s="161"/>
      <c r="X17" s="161"/>
      <c r="AG17" t="s">
        <v>116</v>
      </c>
    </row>
    <row r="18" spans="1:60" outlineLevel="1" x14ac:dyDescent="0.2">
      <c r="A18" s="168">
        <v>3</v>
      </c>
      <c r="B18" s="169" t="s">
        <v>238</v>
      </c>
      <c r="C18" s="178" t="s">
        <v>239</v>
      </c>
      <c r="D18" s="170" t="s">
        <v>240</v>
      </c>
      <c r="E18" s="171">
        <v>15.492000000000001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177</v>
      </c>
      <c r="S18" s="173" t="s">
        <v>121</v>
      </c>
      <c r="T18" s="174" t="s">
        <v>121</v>
      </c>
      <c r="U18" s="156">
        <v>7.4999999999999997E-2</v>
      </c>
      <c r="V18" s="156">
        <f>ROUND(E18*U18,2)</f>
        <v>1.1599999999999999</v>
      </c>
      <c r="W18" s="156"/>
      <c r="X18" s="156" t="s">
        <v>241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0"/>
      <c r="D19" s="251"/>
      <c r="E19" s="251"/>
      <c r="F19" s="251"/>
      <c r="G19" s="251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115</v>
      </c>
      <c r="B20" s="163" t="s">
        <v>84</v>
      </c>
      <c r="C20" s="177" t="s">
        <v>85</v>
      </c>
      <c r="D20" s="164"/>
      <c r="E20" s="165"/>
      <c r="F20" s="166"/>
      <c r="G20" s="166">
        <f>SUMIF(AG21:AG29,"&lt;&gt;NOR",G21:G29)</f>
        <v>0</v>
      </c>
      <c r="H20" s="166"/>
      <c r="I20" s="166">
        <f>SUM(I21:I29)</f>
        <v>0</v>
      </c>
      <c r="J20" s="166"/>
      <c r="K20" s="166">
        <f>SUM(K21:K29)</f>
        <v>0</v>
      </c>
      <c r="L20" s="166"/>
      <c r="M20" s="166">
        <f>SUM(M21:M29)</f>
        <v>0</v>
      </c>
      <c r="N20" s="166"/>
      <c r="O20" s="166">
        <f>SUM(O21:O29)</f>
        <v>0</v>
      </c>
      <c r="P20" s="166"/>
      <c r="Q20" s="166">
        <f>SUM(Q21:Q29)</f>
        <v>0</v>
      </c>
      <c r="R20" s="166"/>
      <c r="S20" s="166"/>
      <c r="T20" s="167"/>
      <c r="U20" s="161"/>
      <c r="V20" s="161">
        <f>SUM(V21:V29)</f>
        <v>11.82</v>
      </c>
      <c r="W20" s="161"/>
      <c r="X20" s="161"/>
      <c r="AG20" t="s">
        <v>116</v>
      </c>
    </row>
    <row r="21" spans="1:60" ht="22.5" outlineLevel="1" x14ac:dyDescent="0.2">
      <c r="A21" s="168">
        <v>4</v>
      </c>
      <c r="B21" s="169" t="s">
        <v>243</v>
      </c>
      <c r="C21" s="178" t="s">
        <v>244</v>
      </c>
      <c r="D21" s="170" t="s">
        <v>240</v>
      </c>
      <c r="E21" s="171">
        <v>17.0412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3" t="s">
        <v>120</v>
      </c>
      <c r="S21" s="173" t="s">
        <v>121</v>
      </c>
      <c r="T21" s="174" t="s">
        <v>121</v>
      </c>
      <c r="U21" s="156">
        <v>0.68799999999999994</v>
      </c>
      <c r="V21" s="156">
        <f>ROUND(E21*U21,2)</f>
        <v>11.72</v>
      </c>
      <c r="W21" s="156"/>
      <c r="X21" s="156" t="s">
        <v>245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246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0"/>
      <c r="D22" s="251"/>
      <c r="E22" s="251"/>
      <c r="F22" s="251"/>
      <c r="G22" s="251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8">
        <v>5</v>
      </c>
      <c r="B23" s="169" t="s">
        <v>247</v>
      </c>
      <c r="C23" s="178" t="s">
        <v>248</v>
      </c>
      <c r="D23" s="170" t="s">
        <v>240</v>
      </c>
      <c r="E23" s="171">
        <v>17.0412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120</v>
      </c>
      <c r="S23" s="173" t="s">
        <v>121</v>
      </c>
      <c r="T23" s="174" t="s">
        <v>121</v>
      </c>
      <c r="U23" s="156">
        <v>0</v>
      </c>
      <c r="V23" s="156">
        <f>ROUND(E23*U23,2)</f>
        <v>0</v>
      </c>
      <c r="W23" s="156"/>
      <c r="X23" s="156" t="s">
        <v>245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0"/>
      <c r="D24" s="251"/>
      <c r="E24" s="251"/>
      <c r="F24" s="251"/>
      <c r="G24" s="251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252</v>
      </c>
      <c r="C25" s="178" t="s">
        <v>253</v>
      </c>
      <c r="D25" s="170" t="s">
        <v>240</v>
      </c>
      <c r="E25" s="171">
        <v>17.0412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254</v>
      </c>
      <c r="S25" s="173" t="s">
        <v>121</v>
      </c>
      <c r="T25" s="174" t="s">
        <v>121</v>
      </c>
      <c r="U25" s="156">
        <v>0</v>
      </c>
      <c r="V25" s="156">
        <f>ROUND(E25*U25,2)</f>
        <v>0</v>
      </c>
      <c r="W25" s="156"/>
      <c r="X25" s="156" t="s">
        <v>245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246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0"/>
      <c r="D26" s="251"/>
      <c r="E26" s="251"/>
      <c r="F26" s="251"/>
      <c r="G26" s="251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7</v>
      </c>
      <c r="B27" s="169" t="s">
        <v>261</v>
      </c>
      <c r="C27" s="178" t="s">
        <v>262</v>
      </c>
      <c r="D27" s="170" t="s">
        <v>240</v>
      </c>
      <c r="E27" s="171">
        <v>17.0412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3" t="s">
        <v>263</v>
      </c>
      <c r="S27" s="173" t="s">
        <v>121</v>
      </c>
      <c r="T27" s="174" t="s">
        <v>121</v>
      </c>
      <c r="U27" s="156">
        <v>6.0000000000000001E-3</v>
      </c>
      <c r="V27" s="156">
        <f>ROUND(E27*U27,2)</f>
        <v>0.1</v>
      </c>
      <c r="W27" s="156"/>
      <c r="X27" s="156" t="s">
        <v>245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246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2" t="s">
        <v>264</v>
      </c>
      <c r="D28" s="253"/>
      <c r="E28" s="253"/>
      <c r="F28" s="253"/>
      <c r="G28" s="253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133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4"/>
      <c r="D29" s="245"/>
      <c r="E29" s="245"/>
      <c r="F29" s="245"/>
      <c r="G29" s="24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2" t="s">
        <v>115</v>
      </c>
      <c r="B30" s="163" t="s">
        <v>87</v>
      </c>
      <c r="C30" s="177" t="s">
        <v>27</v>
      </c>
      <c r="D30" s="164"/>
      <c r="E30" s="165"/>
      <c r="F30" s="166"/>
      <c r="G30" s="166">
        <f>SUMIF(AG31:AG53,"&lt;&gt;NOR",G31:G53)</f>
        <v>0</v>
      </c>
      <c r="H30" s="166"/>
      <c r="I30" s="166">
        <f>SUM(I31:I53)</f>
        <v>0</v>
      </c>
      <c r="J30" s="166"/>
      <c r="K30" s="166">
        <f>SUM(K31:K53)</f>
        <v>0</v>
      </c>
      <c r="L30" s="166"/>
      <c r="M30" s="166">
        <f>SUM(M31:M53)</f>
        <v>0</v>
      </c>
      <c r="N30" s="166"/>
      <c r="O30" s="166">
        <f>SUM(O31:O53)</f>
        <v>0</v>
      </c>
      <c r="P30" s="166"/>
      <c r="Q30" s="166">
        <f>SUM(Q31:Q53)</f>
        <v>0</v>
      </c>
      <c r="R30" s="166"/>
      <c r="S30" s="166"/>
      <c r="T30" s="167"/>
      <c r="U30" s="161"/>
      <c r="V30" s="161">
        <f>SUM(V31:V53)</f>
        <v>0</v>
      </c>
      <c r="W30" s="161"/>
      <c r="X30" s="161"/>
      <c r="AG30" t="s">
        <v>116</v>
      </c>
    </row>
    <row r="31" spans="1:60" outlineLevel="1" x14ac:dyDescent="0.2">
      <c r="A31" s="168">
        <v>8</v>
      </c>
      <c r="B31" s="169" t="s">
        <v>265</v>
      </c>
      <c r="C31" s="178" t="s">
        <v>266</v>
      </c>
      <c r="D31" s="170" t="s">
        <v>267</v>
      </c>
      <c r="E31" s="171">
        <v>1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21</v>
      </c>
      <c r="M31" s="173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3"/>
      <c r="S31" s="173" t="s">
        <v>121</v>
      </c>
      <c r="T31" s="174" t="s">
        <v>209</v>
      </c>
      <c r="U31" s="156">
        <v>0</v>
      </c>
      <c r="V31" s="156">
        <f>ROUND(E31*U31,2)</f>
        <v>0</v>
      </c>
      <c r="W31" s="156"/>
      <c r="X31" s="156" t="s">
        <v>268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6" t="s">
        <v>270</v>
      </c>
      <c r="D32" s="247"/>
      <c r="E32" s="247"/>
      <c r="F32" s="247"/>
      <c r="G32" s="247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8" t="s">
        <v>271</v>
      </c>
      <c r="D33" s="249"/>
      <c r="E33" s="249"/>
      <c r="F33" s="249"/>
      <c r="G33" s="249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125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5" t="str">
        <f>C33</f>
        <v>Sejmutí ornice, hrubá úprava terénu a zpevnění ploch pro osazení objektů sociálního zařízení staveniště a kanceláří stavby.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8" t="s">
        <v>272</v>
      </c>
      <c r="D34" s="249"/>
      <c r="E34" s="249"/>
      <c r="F34" s="249"/>
      <c r="G34" s="249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8" t="s">
        <v>273</v>
      </c>
      <c r="D35" s="249"/>
      <c r="E35" s="249"/>
      <c r="F35" s="249"/>
      <c r="G35" s="249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8" t="s">
        <v>274</v>
      </c>
      <c r="D36" s="249"/>
      <c r="E36" s="249"/>
      <c r="F36" s="249"/>
      <c r="G36" s="249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4"/>
      <c r="D37" s="245"/>
      <c r="E37" s="245"/>
      <c r="F37" s="245"/>
      <c r="G37" s="245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8">
        <v>9</v>
      </c>
      <c r="B38" s="169" t="s">
        <v>275</v>
      </c>
      <c r="C38" s="178" t="s">
        <v>276</v>
      </c>
      <c r="D38" s="170" t="s">
        <v>267</v>
      </c>
      <c r="E38" s="171">
        <v>1</v>
      </c>
      <c r="F38" s="172"/>
      <c r="G38" s="173">
        <f>ROUND(E38*F38,2)</f>
        <v>0</v>
      </c>
      <c r="H38" s="172"/>
      <c r="I38" s="173">
        <f>ROUND(E38*H38,2)</f>
        <v>0</v>
      </c>
      <c r="J38" s="172"/>
      <c r="K38" s="173">
        <f>ROUND(E38*J38,2)</f>
        <v>0</v>
      </c>
      <c r="L38" s="173">
        <v>21</v>
      </c>
      <c r="M38" s="173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3"/>
      <c r="S38" s="173" t="s">
        <v>121</v>
      </c>
      <c r="T38" s="174" t="s">
        <v>209</v>
      </c>
      <c r="U38" s="156">
        <v>0</v>
      </c>
      <c r="V38" s="156">
        <f>ROUND(E38*U38,2)</f>
        <v>0</v>
      </c>
      <c r="W38" s="156"/>
      <c r="X38" s="156" t="s">
        <v>268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6" t="s">
        <v>277</v>
      </c>
      <c r="D39" s="247"/>
      <c r="E39" s="247"/>
      <c r="F39" s="247"/>
      <c r="G39" s="247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8" t="s">
        <v>278</v>
      </c>
      <c r="D40" s="249"/>
      <c r="E40" s="249"/>
      <c r="F40" s="249"/>
      <c r="G40" s="249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8" t="s">
        <v>279</v>
      </c>
      <c r="D41" s="249"/>
      <c r="E41" s="249"/>
      <c r="F41" s="249"/>
      <c r="G41" s="249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75" t="str">
        <f>C41</f>
        <v>Spotřeba vody a elektrické energie, nebo pohonných hmot pro potřebu sociálních zařízení a kanceláří stavby.</v>
      </c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4"/>
      <c r="D42" s="245"/>
      <c r="E42" s="245"/>
      <c r="F42" s="245"/>
      <c r="G42" s="245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128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8">
        <v>10</v>
      </c>
      <c r="B43" s="169" t="s">
        <v>280</v>
      </c>
      <c r="C43" s="178" t="s">
        <v>281</v>
      </c>
      <c r="D43" s="170" t="s">
        <v>267</v>
      </c>
      <c r="E43" s="171">
        <v>1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3"/>
      <c r="S43" s="173" t="s">
        <v>121</v>
      </c>
      <c r="T43" s="174" t="s">
        <v>209</v>
      </c>
      <c r="U43" s="156">
        <v>0</v>
      </c>
      <c r="V43" s="156">
        <f>ROUND(E43*U43,2)</f>
        <v>0</v>
      </c>
      <c r="W43" s="156"/>
      <c r="X43" s="156" t="s">
        <v>268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6" t="s">
        <v>282</v>
      </c>
      <c r="D44" s="247"/>
      <c r="E44" s="247"/>
      <c r="F44" s="247"/>
      <c r="G44" s="24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75" t="str">
        <f>C44</f>
        <v>Odvoz kontejnerů a ohrazení pro skladování a uvedení zpevněných ploch pro skladování do původního stavu.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8" t="s">
        <v>283</v>
      </c>
      <c r="D45" s="249"/>
      <c r="E45" s="249"/>
      <c r="F45" s="249"/>
      <c r="G45" s="249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5" t="str">
        <f>C45</f>
        <v>Odvoz mobilních buněk sociálního zařízení, nebo uvedení do původního stavu prostor pronajatých. Případné ohumusování.</v>
      </c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8" t="s">
        <v>284</v>
      </c>
      <c r="D46" s="249"/>
      <c r="E46" s="249"/>
      <c r="F46" s="249"/>
      <c r="G46" s="249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8" t="s">
        <v>285</v>
      </c>
      <c r="D47" s="249"/>
      <c r="E47" s="249"/>
      <c r="F47" s="249"/>
      <c r="G47" s="249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/>
      <c r="D48" s="245"/>
      <c r="E48" s="245"/>
      <c r="F48" s="245"/>
      <c r="G48" s="245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11</v>
      </c>
      <c r="B49" s="169" t="s">
        <v>286</v>
      </c>
      <c r="C49" s="178" t="s">
        <v>287</v>
      </c>
      <c r="D49" s="170" t="s">
        <v>267</v>
      </c>
      <c r="E49" s="171">
        <v>1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/>
      <c r="S49" s="173" t="s">
        <v>121</v>
      </c>
      <c r="T49" s="174" t="s">
        <v>209</v>
      </c>
      <c r="U49" s="156">
        <v>0</v>
      </c>
      <c r="V49" s="156">
        <f>ROUND(E49*U49,2)</f>
        <v>0</v>
      </c>
      <c r="W49" s="156"/>
      <c r="X49" s="156" t="s">
        <v>268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288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54"/>
      <c r="B50" s="155"/>
      <c r="C50" s="246" t="s">
        <v>289</v>
      </c>
      <c r="D50" s="247"/>
      <c r="E50" s="247"/>
      <c r="F50" s="247"/>
      <c r="G50" s="24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5" t="str">
        <f>C50</f>
        <v>Náklady na ztížené provádění stavebních prací v důsledku nepřerušeného provozu na staveništi nebo v případech nepřerušeného provozu v objektech v nichž se stavební práce provádí.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4"/>
      <c r="D51" s="245"/>
      <c r="E51" s="245"/>
      <c r="F51" s="245"/>
      <c r="G51" s="245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12</v>
      </c>
      <c r="B52" s="169" t="s">
        <v>290</v>
      </c>
      <c r="C52" s="178" t="s">
        <v>291</v>
      </c>
      <c r="D52" s="170" t="s">
        <v>267</v>
      </c>
      <c r="E52" s="171">
        <v>1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/>
      <c r="S52" s="173" t="s">
        <v>205</v>
      </c>
      <c r="T52" s="174" t="s">
        <v>209</v>
      </c>
      <c r="U52" s="156">
        <v>0</v>
      </c>
      <c r="V52" s="156">
        <f>ROUND(E52*U52,2)</f>
        <v>0</v>
      </c>
      <c r="W52" s="156"/>
      <c r="X52" s="156" t="s">
        <v>268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269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0"/>
      <c r="D53" s="251"/>
      <c r="E53" s="251"/>
      <c r="F53" s="251"/>
      <c r="G53" s="251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2" t="s">
        <v>115</v>
      </c>
      <c r="B54" s="163" t="s">
        <v>88</v>
      </c>
      <c r="C54" s="177" t="s">
        <v>28</v>
      </c>
      <c r="D54" s="164"/>
      <c r="E54" s="165"/>
      <c r="F54" s="166"/>
      <c r="G54" s="166">
        <f>SUMIF(AG55:AG63,"&lt;&gt;NOR",G55:G63)</f>
        <v>0</v>
      </c>
      <c r="H54" s="166"/>
      <c r="I54" s="166">
        <f>SUM(I55:I63)</f>
        <v>0</v>
      </c>
      <c r="J54" s="166"/>
      <c r="K54" s="166">
        <f>SUM(K55:K63)</f>
        <v>0</v>
      </c>
      <c r="L54" s="166"/>
      <c r="M54" s="166">
        <f>SUM(M55:M63)</f>
        <v>0</v>
      </c>
      <c r="N54" s="166"/>
      <c r="O54" s="166">
        <f>SUM(O55:O63)</f>
        <v>0</v>
      </c>
      <c r="P54" s="166"/>
      <c r="Q54" s="166">
        <f>SUM(Q55:Q63)</f>
        <v>0</v>
      </c>
      <c r="R54" s="166"/>
      <c r="S54" s="166"/>
      <c r="T54" s="167"/>
      <c r="U54" s="161"/>
      <c r="V54" s="161">
        <f>SUM(V55:V63)</f>
        <v>0</v>
      </c>
      <c r="W54" s="161"/>
      <c r="X54" s="161"/>
      <c r="AG54" t="s">
        <v>116</v>
      </c>
    </row>
    <row r="55" spans="1:60" outlineLevel="1" x14ac:dyDescent="0.2">
      <c r="A55" s="168">
        <v>13</v>
      </c>
      <c r="B55" s="169" t="s">
        <v>292</v>
      </c>
      <c r="C55" s="178" t="s">
        <v>293</v>
      </c>
      <c r="D55" s="170" t="s">
        <v>267</v>
      </c>
      <c r="E55" s="171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 t="s">
        <v>121</v>
      </c>
      <c r="T55" s="174" t="s">
        <v>209</v>
      </c>
      <c r="U55" s="156">
        <v>0</v>
      </c>
      <c r="V55" s="156">
        <f>ROUND(E55*U55,2)</f>
        <v>0</v>
      </c>
      <c r="W55" s="156"/>
      <c r="X55" s="156" t="s">
        <v>268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294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6" t="s">
        <v>295</v>
      </c>
      <c r="D56" s="247"/>
      <c r="E56" s="247"/>
      <c r="F56" s="247"/>
      <c r="G56" s="247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4"/>
      <c r="D57" s="245"/>
      <c r="E57" s="245"/>
      <c r="F57" s="245"/>
      <c r="G57" s="245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68">
        <v>14</v>
      </c>
      <c r="B58" s="169" t="s">
        <v>296</v>
      </c>
      <c r="C58" s="178" t="s">
        <v>297</v>
      </c>
      <c r="D58" s="170" t="s">
        <v>267</v>
      </c>
      <c r="E58" s="171">
        <v>1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0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 t="s">
        <v>121</v>
      </c>
      <c r="T58" s="174" t="s">
        <v>209</v>
      </c>
      <c r="U58" s="156">
        <v>0</v>
      </c>
      <c r="V58" s="156">
        <f>ROUND(E58*U58,2)</f>
        <v>0</v>
      </c>
      <c r="W58" s="156"/>
      <c r="X58" s="156" t="s">
        <v>268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294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54"/>
      <c r="B59" s="155"/>
      <c r="C59" s="246" t="s">
        <v>298</v>
      </c>
      <c r="D59" s="247"/>
      <c r="E59" s="247"/>
      <c r="F59" s="247"/>
      <c r="G59" s="247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75" t="str">
        <f>C59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4"/>
      <c r="D60" s="245"/>
      <c r="E60" s="245"/>
      <c r="F60" s="245"/>
      <c r="G60" s="245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8">
        <v>15</v>
      </c>
      <c r="B61" s="169" t="s">
        <v>299</v>
      </c>
      <c r="C61" s="178" t="s">
        <v>300</v>
      </c>
      <c r="D61" s="170" t="s">
        <v>267</v>
      </c>
      <c r="E61" s="171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/>
      <c r="S61" s="173" t="s">
        <v>121</v>
      </c>
      <c r="T61" s="174" t="s">
        <v>209</v>
      </c>
      <c r="U61" s="156">
        <v>0</v>
      </c>
      <c r="V61" s="156">
        <f>ROUND(E61*U61,2)</f>
        <v>0</v>
      </c>
      <c r="W61" s="156"/>
      <c r="X61" s="156" t="s">
        <v>268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294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6" t="s">
        <v>301</v>
      </c>
      <c r="D62" s="247"/>
      <c r="E62" s="247"/>
      <c r="F62" s="247"/>
      <c r="G62" s="247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5" t="str">
        <f>C62</f>
        <v>Náklady zhotovitele, které vzniknou v souvislosti s povinnostmi zhotovitele při předání a převzetí díla.</v>
      </c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4"/>
      <c r="D63" s="245"/>
      <c r="E63" s="245"/>
      <c r="F63" s="245"/>
      <c r="G63" s="245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1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102</v>
      </c>
    </row>
    <row r="65" spans="1:33" x14ac:dyDescent="0.2">
      <c r="A65" s="150"/>
      <c r="B65" s="151" t="s">
        <v>29</v>
      </c>
      <c r="C65" s="182"/>
      <c r="D65" s="152"/>
      <c r="E65" s="153"/>
      <c r="F65" s="153"/>
      <c r="G65" s="176">
        <f>G8+G13+G17+G20+G30+G54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302</v>
      </c>
    </row>
    <row r="66" spans="1:33" x14ac:dyDescent="0.2">
      <c r="C66" s="183"/>
      <c r="D66" s="10"/>
      <c r="AG66" t="s">
        <v>303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bgFijmnMiI4w0/ud2J6YmL0yC/LL7AnYg4wdvDSVhHxjQ4hg5sVZkE50dAOAFIxkoUfuPurzc9CIxJIQQWJ4Q==" saltValue="LXW4kNWUP+S/eA2k4p2zvg==" spinCount="100000" sheet="1"/>
  <mergeCells count="37">
    <mergeCell ref="C12:G12"/>
    <mergeCell ref="A1:G1"/>
    <mergeCell ref="C2:G2"/>
    <mergeCell ref="C3:G3"/>
    <mergeCell ref="C4:G4"/>
    <mergeCell ref="C10:G10"/>
    <mergeCell ref="C36:G36"/>
    <mergeCell ref="C16:G16"/>
    <mergeCell ref="C19:G19"/>
    <mergeCell ref="C22:G22"/>
    <mergeCell ref="C24:G24"/>
    <mergeCell ref="C26:G26"/>
    <mergeCell ref="C28:G28"/>
    <mergeCell ref="C29:G29"/>
    <mergeCell ref="C32:G32"/>
    <mergeCell ref="C33:G33"/>
    <mergeCell ref="C34:G34"/>
    <mergeCell ref="C35:G35"/>
    <mergeCell ref="C51:G51"/>
    <mergeCell ref="C37:G37"/>
    <mergeCell ref="C39:G39"/>
    <mergeCell ref="C40:G40"/>
    <mergeCell ref="C41:G41"/>
    <mergeCell ref="C42:G42"/>
    <mergeCell ref="C44:G44"/>
    <mergeCell ref="C45:G45"/>
    <mergeCell ref="C46:G46"/>
    <mergeCell ref="C47:G47"/>
    <mergeCell ref="C48:G48"/>
    <mergeCell ref="C50:G50"/>
    <mergeCell ref="C63:G63"/>
    <mergeCell ref="C53:G53"/>
    <mergeCell ref="C56:G56"/>
    <mergeCell ref="C57:G57"/>
    <mergeCell ref="C59:G59"/>
    <mergeCell ref="C60:G60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2009.01.Z0 Pol</vt:lpstr>
      <vt:lpstr>02 2009.02.Z1 Pol</vt:lpstr>
      <vt:lpstr>03 2009.03.Z0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2009.01.Z0 Pol'!Názvy_tisku</vt:lpstr>
      <vt:lpstr>'02 2009.02.Z1 Pol'!Názvy_tisku</vt:lpstr>
      <vt:lpstr>'03 2009.03.Z0 Pol'!Názvy_tisku</vt:lpstr>
      <vt:lpstr>oadresa</vt:lpstr>
      <vt:lpstr>Stavba!Objednatel</vt:lpstr>
      <vt:lpstr>Stavba!Objekt</vt:lpstr>
      <vt:lpstr>'01 2009.01.Z0 Pol'!Oblast_tisku</vt:lpstr>
      <vt:lpstr>'02 2009.02.Z1 Pol'!Oblast_tisku</vt:lpstr>
      <vt:lpstr>'03 2009.03.Z0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Zbynek_new</cp:lastModifiedBy>
  <cp:lastPrinted>2019-03-19T12:27:02Z</cp:lastPrinted>
  <dcterms:created xsi:type="dcterms:W3CDTF">2009-04-08T07:15:50Z</dcterms:created>
  <dcterms:modified xsi:type="dcterms:W3CDTF">2020-04-03T14:55:37Z</dcterms:modified>
</cp:coreProperties>
</file>