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macherova.CHOMUTOV\Documents\ORI\AKCE\VO\Domovina hřiště\VŘ\"/>
    </mc:Choice>
  </mc:AlternateContent>
  <bookViews>
    <workbookView xWindow="0" yWindow="0" windowWidth="28800" windowHeight="11835"/>
  </bookViews>
  <sheets>
    <sheet name="Rekapitulace stavby" sheetId="1" r:id="rId1"/>
    <sheet name="19029-vo - Veřejné osvětlení" sheetId="2" r:id="rId2"/>
    <sheet name="Pokyny pro vyplnění" sheetId="3" r:id="rId3"/>
  </sheets>
  <definedNames>
    <definedName name="_xlnm._FilterDatabase" localSheetId="1" hidden="1">'19029-vo - Veřejné osvětlení'!$C$88:$L$232</definedName>
    <definedName name="_xlnm.Print_Titles" localSheetId="1">'19029-vo - Veřejné osvětlení'!$88:$88</definedName>
    <definedName name="_xlnm.Print_Titles" localSheetId="0">'Rekapitulace stavby'!$52:$52</definedName>
    <definedName name="_xlnm.Print_Area" localSheetId="1">'19029-vo - Veřejné osvětlení'!$C$4:$K$41,'19029-vo - Veřejné osvětlení'!$C$47:$K$70,'19029-vo - Veřejné osvětlení'!$C$76:$L$232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K39" i="2" l="1"/>
  <c r="K38" i="2"/>
  <c r="BA55" i="1" s="1"/>
  <c r="K37" i="2"/>
  <c r="AZ55" i="1" s="1"/>
  <c r="BI231" i="2"/>
  <c r="BH231" i="2"/>
  <c r="BG231" i="2"/>
  <c r="BF231" i="2"/>
  <c r="R231" i="2"/>
  <c r="R230" i="2" s="1"/>
  <c r="J69" i="2" s="1"/>
  <c r="Q231" i="2"/>
  <c r="Q230" i="2" s="1"/>
  <c r="I69" i="2" s="1"/>
  <c r="X231" i="2"/>
  <c r="X230" i="2" s="1"/>
  <c r="V231" i="2"/>
  <c r="V230" i="2" s="1"/>
  <c r="T231" i="2"/>
  <c r="T230" i="2" s="1"/>
  <c r="P231" i="2"/>
  <c r="BK231" i="2" s="1"/>
  <c r="BK230" i="2" s="1"/>
  <c r="K230" i="2" s="1"/>
  <c r="K69" i="2" s="1"/>
  <c r="K231" i="2"/>
  <c r="BE231" i="2" s="1"/>
  <c r="BI228" i="2"/>
  <c r="BH228" i="2"/>
  <c r="BG228" i="2"/>
  <c r="BF228" i="2"/>
  <c r="R228" i="2"/>
  <c r="Q228" i="2"/>
  <c r="X228" i="2"/>
  <c r="V228" i="2"/>
  <c r="T228" i="2"/>
  <c r="P228" i="2"/>
  <c r="BK228" i="2" s="1"/>
  <c r="K228" i="2"/>
  <c r="BE228" i="2"/>
  <c r="BI226" i="2"/>
  <c r="BH226" i="2"/>
  <c r="BG226" i="2"/>
  <c r="BF226" i="2"/>
  <c r="R226" i="2"/>
  <c r="R225" i="2" s="1"/>
  <c r="Q226" i="2"/>
  <c r="Q225" i="2" s="1"/>
  <c r="X226" i="2"/>
  <c r="X225" i="2"/>
  <c r="X224" i="2" s="1"/>
  <c r="V226" i="2"/>
  <c r="V225" i="2"/>
  <c r="T226" i="2"/>
  <c r="P226" i="2"/>
  <c r="BK226" i="2" s="1"/>
  <c r="BI220" i="2"/>
  <c r="BH220" i="2"/>
  <c r="BG220" i="2"/>
  <c r="BF220" i="2"/>
  <c r="R220" i="2"/>
  <c r="Q220" i="2"/>
  <c r="X220" i="2"/>
  <c r="V220" i="2"/>
  <c r="T220" i="2"/>
  <c r="P220" i="2"/>
  <c r="K220" i="2" s="1"/>
  <c r="BE220" i="2" s="1"/>
  <c r="BK220" i="2"/>
  <c r="BI216" i="2"/>
  <c r="BH216" i="2"/>
  <c r="BG216" i="2"/>
  <c r="BF216" i="2"/>
  <c r="R216" i="2"/>
  <c r="Q216" i="2"/>
  <c r="X216" i="2"/>
  <c r="V216" i="2"/>
  <c r="T216" i="2"/>
  <c r="P216" i="2"/>
  <c r="BK216" i="2" s="1"/>
  <c r="K216" i="2"/>
  <c r="BE216" i="2" s="1"/>
  <c r="BI211" i="2"/>
  <c r="BH211" i="2"/>
  <c r="BG211" i="2"/>
  <c r="BF211" i="2"/>
  <c r="R211" i="2"/>
  <c r="Q211" i="2"/>
  <c r="X211" i="2"/>
  <c r="V211" i="2"/>
  <c r="T211" i="2"/>
  <c r="P211" i="2"/>
  <c r="BK211" i="2"/>
  <c r="K211" i="2"/>
  <c r="BE211" i="2"/>
  <c r="BI206" i="2"/>
  <c r="BH206" i="2"/>
  <c r="BG206" i="2"/>
  <c r="BF206" i="2"/>
  <c r="R206" i="2"/>
  <c r="Q206" i="2"/>
  <c r="X206" i="2"/>
  <c r="V206" i="2"/>
  <c r="T206" i="2"/>
  <c r="P206" i="2"/>
  <c r="K206" i="2" s="1"/>
  <c r="BE206" i="2" s="1"/>
  <c r="BI203" i="2"/>
  <c r="BH203" i="2"/>
  <c r="BG203" i="2"/>
  <c r="BF203" i="2"/>
  <c r="R203" i="2"/>
  <c r="Q203" i="2"/>
  <c r="X203" i="2"/>
  <c r="V203" i="2"/>
  <c r="T203" i="2"/>
  <c r="P203" i="2"/>
  <c r="K203" i="2" s="1"/>
  <c r="BE203" i="2" s="1"/>
  <c r="BK203" i="2"/>
  <c r="BI199" i="2"/>
  <c r="BH199" i="2"/>
  <c r="BG199" i="2"/>
  <c r="BF199" i="2"/>
  <c r="R199" i="2"/>
  <c r="Q199" i="2"/>
  <c r="X199" i="2"/>
  <c r="V199" i="2"/>
  <c r="T199" i="2"/>
  <c r="P199" i="2"/>
  <c r="BK199" i="2" s="1"/>
  <c r="K199" i="2"/>
  <c r="BE199" i="2" s="1"/>
  <c r="BI195" i="2"/>
  <c r="BH195" i="2"/>
  <c r="BG195" i="2"/>
  <c r="BF195" i="2"/>
  <c r="R195" i="2"/>
  <c r="Q195" i="2"/>
  <c r="X195" i="2"/>
  <c r="V195" i="2"/>
  <c r="T195" i="2"/>
  <c r="P195" i="2"/>
  <c r="BK195" i="2"/>
  <c r="K195" i="2"/>
  <c r="BE195" i="2"/>
  <c r="BI192" i="2"/>
  <c r="BH192" i="2"/>
  <c r="BG192" i="2"/>
  <c r="BF192" i="2"/>
  <c r="R192" i="2"/>
  <c r="Q192" i="2"/>
  <c r="X192" i="2"/>
  <c r="V192" i="2"/>
  <c r="T192" i="2"/>
  <c r="P192" i="2"/>
  <c r="K192" i="2" s="1"/>
  <c r="BE192" i="2" s="1"/>
  <c r="BI190" i="2"/>
  <c r="BH190" i="2"/>
  <c r="BG190" i="2"/>
  <c r="BF190" i="2"/>
  <c r="R190" i="2"/>
  <c r="Q190" i="2"/>
  <c r="X190" i="2"/>
  <c r="V190" i="2"/>
  <c r="T190" i="2"/>
  <c r="P190" i="2"/>
  <c r="K190" i="2" s="1"/>
  <c r="BE190" i="2" s="1"/>
  <c r="BK190" i="2"/>
  <c r="BI187" i="2"/>
  <c r="BH187" i="2"/>
  <c r="BG187" i="2"/>
  <c r="BF187" i="2"/>
  <c r="R187" i="2"/>
  <c r="Q187" i="2"/>
  <c r="X187" i="2"/>
  <c r="V187" i="2"/>
  <c r="T187" i="2"/>
  <c r="P187" i="2"/>
  <c r="BK187" i="2" s="1"/>
  <c r="K187" i="2"/>
  <c r="BE187" i="2" s="1"/>
  <c r="BI184" i="2"/>
  <c r="BH184" i="2"/>
  <c r="BG184" i="2"/>
  <c r="BF184" i="2"/>
  <c r="R184" i="2"/>
  <c r="Q184" i="2"/>
  <c r="X184" i="2"/>
  <c r="V184" i="2"/>
  <c r="T184" i="2"/>
  <c r="P184" i="2"/>
  <c r="BK184" i="2"/>
  <c r="K184" i="2"/>
  <c r="BE184" i="2"/>
  <c r="BI181" i="2"/>
  <c r="BH181" i="2"/>
  <c r="BG181" i="2"/>
  <c r="BF181" i="2"/>
  <c r="R181" i="2"/>
  <c r="Q181" i="2"/>
  <c r="X181" i="2"/>
  <c r="V181" i="2"/>
  <c r="T181" i="2"/>
  <c r="P181" i="2"/>
  <c r="K181" i="2" s="1"/>
  <c r="BE181" i="2" s="1"/>
  <c r="BI178" i="2"/>
  <c r="BH178" i="2"/>
  <c r="BG178" i="2"/>
  <c r="BF178" i="2"/>
  <c r="R178" i="2"/>
  <c r="Q178" i="2"/>
  <c r="X178" i="2"/>
  <c r="V178" i="2"/>
  <c r="T178" i="2"/>
  <c r="P178" i="2"/>
  <c r="K178" i="2" s="1"/>
  <c r="BE178" i="2" s="1"/>
  <c r="BK178" i="2"/>
  <c r="BI175" i="2"/>
  <c r="BH175" i="2"/>
  <c r="BG175" i="2"/>
  <c r="BF175" i="2"/>
  <c r="R175" i="2"/>
  <c r="Q175" i="2"/>
  <c r="X175" i="2"/>
  <c r="V175" i="2"/>
  <c r="T175" i="2"/>
  <c r="P175" i="2"/>
  <c r="BK175" i="2" s="1"/>
  <c r="K175" i="2"/>
  <c r="BE175" i="2" s="1"/>
  <c r="BI172" i="2"/>
  <c r="BH172" i="2"/>
  <c r="BG172" i="2"/>
  <c r="BF172" i="2"/>
  <c r="R172" i="2"/>
  <c r="Q172" i="2"/>
  <c r="X172" i="2"/>
  <c r="V172" i="2"/>
  <c r="T172" i="2"/>
  <c r="P172" i="2"/>
  <c r="BK172" i="2"/>
  <c r="K172" i="2"/>
  <c r="BE172" i="2"/>
  <c r="BI168" i="2"/>
  <c r="BH168" i="2"/>
  <c r="BG168" i="2"/>
  <c r="BF168" i="2"/>
  <c r="R168" i="2"/>
  <c r="Q168" i="2"/>
  <c r="Q151" i="2" s="1"/>
  <c r="I66" i="2" s="1"/>
  <c r="X168" i="2"/>
  <c r="V168" i="2"/>
  <c r="T168" i="2"/>
  <c r="P168" i="2"/>
  <c r="K168" i="2" s="1"/>
  <c r="BE168" i="2" s="1"/>
  <c r="BI165" i="2"/>
  <c r="BH165" i="2"/>
  <c r="BG165" i="2"/>
  <c r="BF165" i="2"/>
  <c r="R165" i="2"/>
  <c r="Q165" i="2"/>
  <c r="X165" i="2"/>
  <c r="V165" i="2"/>
  <c r="T165" i="2"/>
  <c r="P165" i="2"/>
  <c r="K165" i="2" s="1"/>
  <c r="BE165" i="2" s="1"/>
  <c r="BK165" i="2"/>
  <c r="BI160" i="2"/>
  <c r="BH160" i="2"/>
  <c r="BG160" i="2"/>
  <c r="BF160" i="2"/>
  <c r="R160" i="2"/>
  <c r="Q160" i="2"/>
  <c r="X160" i="2"/>
  <c r="V160" i="2"/>
  <c r="V151" i="2" s="1"/>
  <c r="T160" i="2"/>
  <c r="P160" i="2"/>
  <c r="BK160" i="2" s="1"/>
  <c r="K160" i="2"/>
  <c r="BE160" i="2" s="1"/>
  <c r="BI155" i="2"/>
  <c r="BH155" i="2"/>
  <c r="BG155" i="2"/>
  <c r="BF155" i="2"/>
  <c r="R155" i="2"/>
  <c r="Q155" i="2"/>
  <c r="X155" i="2"/>
  <c r="V155" i="2"/>
  <c r="T155" i="2"/>
  <c r="P155" i="2"/>
  <c r="BK155" i="2"/>
  <c r="K155" i="2"/>
  <c r="BE155" i="2"/>
  <c r="BI152" i="2"/>
  <c r="BH152" i="2"/>
  <c r="BG152" i="2"/>
  <c r="BF152" i="2"/>
  <c r="R152" i="2"/>
  <c r="R151" i="2"/>
  <c r="Q152" i="2"/>
  <c r="X152" i="2"/>
  <c r="X151" i="2"/>
  <c r="V152" i="2"/>
  <c r="T152" i="2"/>
  <c r="T151" i="2"/>
  <c r="P152" i="2"/>
  <c r="BK152" i="2"/>
  <c r="K152" i="2"/>
  <c r="BE152" i="2"/>
  <c r="J66" i="2"/>
  <c r="BI149" i="2"/>
  <c r="BH149" i="2"/>
  <c r="BG149" i="2"/>
  <c r="BF149" i="2"/>
  <c r="R149" i="2"/>
  <c r="Q149" i="2"/>
  <c r="X149" i="2"/>
  <c r="V149" i="2"/>
  <c r="T149" i="2"/>
  <c r="P149" i="2"/>
  <c r="BK149" i="2"/>
  <c r="K149" i="2"/>
  <c r="BE149" i="2"/>
  <c r="BI147" i="2"/>
  <c r="BH147" i="2"/>
  <c r="BG147" i="2"/>
  <c r="BF147" i="2"/>
  <c r="R147" i="2"/>
  <c r="Q147" i="2"/>
  <c r="X147" i="2"/>
  <c r="V147" i="2"/>
  <c r="T147" i="2"/>
  <c r="P147" i="2"/>
  <c r="K147" i="2" s="1"/>
  <c r="BE147" i="2" s="1"/>
  <c r="BI145" i="2"/>
  <c r="BH145" i="2"/>
  <c r="BG145" i="2"/>
  <c r="BF145" i="2"/>
  <c r="R145" i="2"/>
  <c r="Q145" i="2"/>
  <c r="X145" i="2"/>
  <c r="V145" i="2"/>
  <c r="T145" i="2"/>
  <c r="P145" i="2"/>
  <c r="K145" i="2" s="1"/>
  <c r="BE145" i="2" s="1"/>
  <c r="BK145" i="2"/>
  <c r="BI143" i="2"/>
  <c r="BH143" i="2"/>
  <c r="BG143" i="2"/>
  <c r="BF143" i="2"/>
  <c r="R143" i="2"/>
  <c r="Q143" i="2"/>
  <c r="X143" i="2"/>
  <c r="V143" i="2"/>
  <c r="T143" i="2"/>
  <c r="P143" i="2"/>
  <c r="BK143" i="2" s="1"/>
  <c r="K143" i="2"/>
  <c r="BE143" i="2" s="1"/>
  <c r="BI141" i="2"/>
  <c r="BH141" i="2"/>
  <c r="BG141" i="2"/>
  <c r="BF141" i="2"/>
  <c r="R141" i="2"/>
  <c r="Q141" i="2"/>
  <c r="X141" i="2"/>
  <c r="V141" i="2"/>
  <c r="T141" i="2"/>
  <c r="P141" i="2"/>
  <c r="BK141" i="2"/>
  <c r="K141" i="2"/>
  <c r="BE141" i="2"/>
  <c r="BI139" i="2"/>
  <c r="BH139" i="2"/>
  <c r="BG139" i="2"/>
  <c r="BF139" i="2"/>
  <c r="R139" i="2"/>
  <c r="Q139" i="2"/>
  <c r="Q130" i="2" s="1"/>
  <c r="X139" i="2"/>
  <c r="V139" i="2"/>
  <c r="T139" i="2"/>
  <c r="P139" i="2"/>
  <c r="K139" i="2" s="1"/>
  <c r="BE139" i="2" s="1"/>
  <c r="BI135" i="2"/>
  <c r="BH135" i="2"/>
  <c r="BG135" i="2"/>
  <c r="BF135" i="2"/>
  <c r="R135" i="2"/>
  <c r="Q135" i="2"/>
  <c r="X135" i="2"/>
  <c r="V135" i="2"/>
  <c r="T135" i="2"/>
  <c r="P135" i="2"/>
  <c r="K135" i="2" s="1"/>
  <c r="BE135" i="2" s="1"/>
  <c r="BK135" i="2"/>
  <c r="BI133" i="2"/>
  <c r="BH133" i="2"/>
  <c r="BG133" i="2"/>
  <c r="BF133" i="2"/>
  <c r="R133" i="2"/>
  <c r="Q133" i="2"/>
  <c r="X133" i="2"/>
  <c r="V133" i="2"/>
  <c r="T133" i="2"/>
  <c r="P133" i="2"/>
  <c r="BK133" i="2" s="1"/>
  <c r="K133" i="2"/>
  <c r="BE133" i="2" s="1"/>
  <c r="BI131" i="2"/>
  <c r="BH131" i="2"/>
  <c r="BG131" i="2"/>
  <c r="BF131" i="2"/>
  <c r="R131" i="2"/>
  <c r="R130" i="2" s="1"/>
  <c r="Q131" i="2"/>
  <c r="X131" i="2"/>
  <c r="X130" i="2" s="1"/>
  <c r="X129" i="2" s="1"/>
  <c r="V131" i="2"/>
  <c r="V130" i="2"/>
  <c r="V129" i="2" s="1"/>
  <c r="T131" i="2"/>
  <c r="T130" i="2" s="1"/>
  <c r="T129" i="2" s="1"/>
  <c r="P131" i="2"/>
  <c r="K131" i="2" s="1"/>
  <c r="BE131" i="2" s="1"/>
  <c r="BK131" i="2"/>
  <c r="BI126" i="2"/>
  <c r="BH126" i="2"/>
  <c r="BG126" i="2"/>
  <c r="BF126" i="2"/>
  <c r="R126" i="2"/>
  <c r="Q126" i="2"/>
  <c r="X126" i="2"/>
  <c r="V126" i="2"/>
  <c r="T126" i="2"/>
  <c r="P126" i="2"/>
  <c r="K126" i="2" s="1"/>
  <c r="BE126" i="2" s="1"/>
  <c r="BI123" i="2"/>
  <c r="BH123" i="2"/>
  <c r="BG123" i="2"/>
  <c r="BF123" i="2"/>
  <c r="R123" i="2"/>
  <c r="Q123" i="2"/>
  <c r="X123" i="2"/>
  <c r="V123" i="2"/>
  <c r="T123" i="2"/>
  <c r="P123" i="2"/>
  <c r="K123" i="2" s="1"/>
  <c r="BE123" i="2" s="1"/>
  <c r="BK123" i="2"/>
  <c r="BI120" i="2"/>
  <c r="BH120" i="2"/>
  <c r="BG120" i="2"/>
  <c r="BF120" i="2"/>
  <c r="R120" i="2"/>
  <c r="Q120" i="2"/>
  <c r="X120" i="2"/>
  <c r="V120" i="2"/>
  <c r="T120" i="2"/>
  <c r="P120" i="2"/>
  <c r="BK120" i="2" s="1"/>
  <c r="K120" i="2"/>
  <c r="BE120" i="2" s="1"/>
  <c r="BI118" i="2"/>
  <c r="BH118" i="2"/>
  <c r="BG118" i="2"/>
  <c r="BF118" i="2"/>
  <c r="R118" i="2"/>
  <c r="Q118" i="2"/>
  <c r="X118" i="2"/>
  <c r="V118" i="2"/>
  <c r="T118" i="2"/>
  <c r="P118" i="2"/>
  <c r="BK118" i="2"/>
  <c r="K118" i="2"/>
  <c r="BE118" i="2"/>
  <c r="BI116" i="2"/>
  <c r="BH116" i="2"/>
  <c r="BG116" i="2"/>
  <c r="BF116" i="2"/>
  <c r="R116" i="2"/>
  <c r="Q116" i="2"/>
  <c r="X116" i="2"/>
  <c r="V116" i="2"/>
  <c r="T116" i="2"/>
  <c r="P116" i="2"/>
  <c r="K116" i="2" s="1"/>
  <c r="BE116" i="2" s="1"/>
  <c r="BI114" i="2"/>
  <c r="BH114" i="2"/>
  <c r="BG114" i="2"/>
  <c r="BF114" i="2"/>
  <c r="R114" i="2"/>
  <c r="Q114" i="2"/>
  <c r="X114" i="2"/>
  <c r="V114" i="2"/>
  <c r="T114" i="2"/>
  <c r="P114" i="2"/>
  <c r="K114" i="2" s="1"/>
  <c r="BE114" i="2" s="1"/>
  <c r="BK114" i="2"/>
  <c r="BI112" i="2"/>
  <c r="BH112" i="2"/>
  <c r="BG112" i="2"/>
  <c r="BF112" i="2"/>
  <c r="R112" i="2"/>
  <c r="Q112" i="2"/>
  <c r="X112" i="2"/>
  <c r="V112" i="2"/>
  <c r="T112" i="2"/>
  <c r="P112" i="2"/>
  <c r="BK112" i="2" s="1"/>
  <c r="K112" i="2"/>
  <c r="BE112" i="2" s="1"/>
  <c r="BI110" i="2"/>
  <c r="BH110" i="2"/>
  <c r="BG110" i="2"/>
  <c r="BF110" i="2"/>
  <c r="R110" i="2"/>
  <c r="Q110" i="2"/>
  <c r="X110" i="2"/>
  <c r="V110" i="2"/>
  <c r="T110" i="2"/>
  <c r="P110" i="2"/>
  <c r="BK110" i="2"/>
  <c r="K110" i="2"/>
  <c r="BE110" i="2"/>
  <c r="BI108" i="2"/>
  <c r="BH108" i="2"/>
  <c r="BG108" i="2"/>
  <c r="BF108" i="2"/>
  <c r="R108" i="2"/>
  <c r="Q108" i="2"/>
  <c r="X108" i="2"/>
  <c r="V108" i="2"/>
  <c r="T108" i="2"/>
  <c r="P108" i="2"/>
  <c r="K108" i="2" s="1"/>
  <c r="BE108" i="2" s="1"/>
  <c r="BI105" i="2"/>
  <c r="BH105" i="2"/>
  <c r="BG105" i="2"/>
  <c r="BF105" i="2"/>
  <c r="R105" i="2"/>
  <c r="Q105" i="2"/>
  <c r="X105" i="2"/>
  <c r="V105" i="2"/>
  <c r="T105" i="2"/>
  <c r="P105" i="2"/>
  <c r="BK105" i="2"/>
  <c r="K105" i="2"/>
  <c r="BE105" i="2"/>
  <c r="BI103" i="2"/>
  <c r="BH103" i="2"/>
  <c r="BG103" i="2"/>
  <c r="BF103" i="2"/>
  <c r="R103" i="2"/>
  <c r="Q103" i="2"/>
  <c r="X103" i="2"/>
  <c r="V103" i="2"/>
  <c r="V91" i="2" s="1"/>
  <c r="V90" i="2" s="1"/>
  <c r="T103" i="2"/>
  <c r="P103" i="2"/>
  <c r="BK103" i="2" s="1"/>
  <c r="K103" i="2"/>
  <c r="BE103" i="2" s="1"/>
  <c r="BI101" i="2"/>
  <c r="BH101" i="2"/>
  <c r="BG101" i="2"/>
  <c r="BF101" i="2"/>
  <c r="R101" i="2"/>
  <c r="Q101" i="2"/>
  <c r="X101" i="2"/>
  <c r="X91" i="2" s="1"/>
  <c r="X90" i="2" s="1"/>
  <c r="V101" i="2"/>
  <c r="T101" i="2"/>
  <c r="P101" i="2"/>
  <c r="K101" i="2" s="1"/>
  <c r="BE101" i="2" s="1"/>
  <c r="BK101" i="2"/>
  <c r="BI98" i="2"/>
  <c r="BH98" i="2"/>
  <c r="BG98" i="2"/>
  <c r="BF98" i="2"/>
  <c r="R98" i="2"/>
  <c r="Q98" i="2"/>
  <c r="X98" i="2"/>
  <c r="V98" i="2"/>
  <c r="T98" i="2"/>
  <c r="P98" i="2"/>
  <c r="BK98" i="2" s="1"/>
  <c r="BI94" i="2"/>
  <c r="F39" i="2" s="1"/>
  <c r="BF55" i="1" s="1"/>
  <c r="BF54" i="1" s="1"/>
  <c r="W33" i="1" s="1"/>
  <c r="BH94" i="2"/>
  <c r="BG94" i="2"/>
  <c r="BF94" i="2"/>
  <c r="R94" i="2"/>
  <c r="Q94" i="2"/>
  <c r="X94" i="2"/>
  <c r="V94" i="2"/>
  <c r="T94" i="2"/>
  <c r="T91" i="2" s="1"/>
  <c r="T90" i="2" s="1"/>
  <c r="P94" i="2"/>
  <c r="BK94" i="2"/>
  <c r="K94" i="2"/>
  <c r="BE94" i="2"/>
  <c r="BI92" i="2"/>
  <c r="BH92" i="2"/>
  <c r="F38" i="2" s="1"/>
  <c r="BE55" i="1" s="1"/>
  <c r="BE54" i="1" s="1"/>
  <c r="BG92" i="2"/>
  <c r="F37" i="2"/>
  <c r="BD55" i="1" s="1"/>
  <c r="BD54" i="1" s="1"/>
  <c r="BF92" i="2"/>
  <c r="R92" i="2"/>
  <c r="R91" i="2"/>
  <c r="R90" i="2" s="1"/>
  <c r="Q92" i="2"/>
  <c r="Q91" i="2" s="1"/>
  <c r="X92" i="2"/>
  <c r="V92" i="2"/>
  <c r="T92" i="2"/>
  <c r="P92" i="2"/>
  <c r="BK92" i="2" s="1"/>
  <c r="J63" i="2"/>
  <c r="J86" i="2"/>
  <c r="F83" i="2"/>
  <c r="E81" i="2"/>
  <c r="J57" i="2"/>
  <c r="F54" i="2"/>
  <c r="E52" i="2"/>
  <c r="J21" i="2"/>
  <c r="E21" i="2"/>
  <c r="J56" i="2" s="1"/>
  <c r="J85" i="2"/>
  <c r="J20" i="2"/>
  <c r="J18" i="2"/>
  <c r="E18" i="2"/>
  <c r="F86" i="2" s="1"/>
  <c r="F57" i="2"/>
  <c r="J17" i="2"/>
  <c r="J15" i="2"/>
  <c r="E15" i="2"/>
  <c r="F85" i="2" s="1"/>
  <c r="J14" i="2"/>
  <c r="J12" i="2"/>
  <c r="J54" i="2" s="1"/>
  <c r="J83" i="2"/>
  <c r="E7" i="2"/>
  <c r="E79" i="2"/>
  <c r="E50" i="2"/>
  <c r="AU54" i="1"/>
  <c r="L50" i="1"/>
  <c r="AM50" i="1"/>
  <c r="AM49" i="1"/>
  <c r="L49" i="1"/>
  <c r="AM47" i="1"/>
  <c r="L47" i="1"/>
  <c r="L45" i="1"/>
  <c r="L44" i="1"/>
  <c r="BK225" i="2" l="1"/>
  <c r="BK224" i="2" s="1"/>
  <c r="K224" i="2" s="1"/>
  <c r="K67" i="2" s="1"/>
  <c r="T225" i="2"/>
  <c r="T224" i="2" s="1"/>
  <c r="T89" i="2" s="1"/>
  <c r="AW55" i="1" s="1"/>
  <c r="AW54" i="1" s="1"/>
  <c r="K36" i="2"/>
  <c r="AY55" i="1" s="1"/>
  <c r="X89" i="2"/>
  <c r="V224" i="2"/>
  <c r="J68" i="2"/>
  <c r="R224" i="2"/>
  <c r="J67" i="2" s="1"/>
  <c r="J62" i="2"/>
  <c r="W32" i="1"/>
  <c r="BA54" i="1"/>
  <c r="BK130" i="2"/>
  <c r="Q224" i="2"/>
  <c r="I67" i="2" s="1"/>
  <c r="I68" i="2"/>
  <c r="I63" i="2"/>
  <c r="Q90" i="2"/>
  <c r="W31" i="1"/>
  <c r="AZ54" i="1"/>
  <c r="Q129" i="2"/>
  <c r="I64" i="2" s="1"/>
  <c r="I65" i="2"/>
  <c r="K225" i="2"/>
  <c r="K68" i="2" s="1"/>
  <c r="V89" i="2"/>
  <c r="J65" i="2"/>
  <c r="R129" i="2"/>
  <c r="J64" i="2" s="1"/>
  <c r="K98" i="2"/>
  <c r="BE98" i="2" s="1"/>
  <c r="F56" i="2"/>
  <c r="K92" i="2"/>
  <c r="BE92" i="2" s="1"/>
  <c r="F36" i="2"/>
  <c r="BC55" i="1" s="1"/>
  <c r="BC54" i="1" s="1"/>
  <c r="BK108" i="2"/>
  <c r="BK91" i="2" s="1"/>
  <c r="BK116" i="2"/>
  <c r="BK126" i="2"/>
  <c r="BK139" i="2"/>
  <c r="BK147" i="2"/>
  <c r="BK168" i="2"/>
  <c r="BK151" i="2" s="1"/>
  <c r="K151" i="2" s="1"/>
  <c r="K66" i="2" s="1"/>
  <c r="BK181" i="2"/>
  <c r="BK192" i="2"/>
  <c r="BK206" i="2"/>
  <c r="K226" i="2"/>
  <c r="BE226" i="2" s="1"/>
  <c r="K91" i="2" l="1"/>
  <c r="K63" i="2" s="1"/>
  <c r="BK90" i="2"/>
  <c r="AY54" i="1"/>
  <c r="AK30" i="1" s="1"/>
  <c r="W30" i="1"/>
  <c r="BK129" i="2"/>
  <c r="K129" i="2" s="1"/>
  <c r="K64" i="2" s="1"/>
  <c r="K130" i="2"/>
  <c r="K65" i="2" s="1"/>
  <c r="K35" i="2"/>
  <c r="AX55" i="1" s="1"/>
  <c r="AV55" i="1" s="1"/>
  <c r="F35" i="2"/>
  <c r="BB55" i="1" s="1"/>
  <c r="BB54" i="1" s="1"/>
  <c r="Q89" i="2"/>
  <c r="I61" i="2" s="1"/>
  <c r="K30" i="2" s="1"/>
  <c r="AS55" i="1" s="1"/>
  <c r="AS54" i="1" s="1"/>
  <c r="I62" i="2"/>
  <c r="R89" i="2"/>
  <c r="J61" i="2" s="1"/>
  <c r="K31" i="2" s="1"/>
  <c r="AT55" i="1" s="1"/>
  <c r="AT54" i="1" s="1"/>
  <c r="W29" i="1" l="1"/>
  <c r="AX54" i="1"/>
  <c r="K90" i="2"/>
  <c r="K62" i="2" s="1"/>
  <c r="BK89" i="2"/>
  <c r="K89" i="2" s="1"/>
  <c r="K32" i="2" l="1"/>
  <c r="K61" i="2"/>
  <c r="AV54" i="1"/>
  <c r="AK29" i="1"/>
  <c r="K41" i="2" l="1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<sst xmlns="http://schemas.openxmlformats.org/spreadsheetml/2006/main" count="1910" uniqueCount="594">
  <si>
    <t>Export Komplet</t>
  </si>
  <si>
    <t>VZ</t>
  </si>
  <si>
    <t>2.0</t>
  </si>
  <si>
    <t>ZAMOK</t>
  </si>
  <si>
    <t>False</t>
  </si>
  <si>
    <t>True</t>
  </si>
  <si>
    <t>{895125fb-cd74-46cd-acb6-9cf9c77745ab}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</si>
  <si>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</si>
  <si>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</si>
  <si>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</si>
  <si>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</si>
  <si>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</si>
  <si>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</si>
  <si>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</si>
  <si>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</si>
  <si>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19029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</si>
  <si>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</si>
  <si>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</si>
  <si>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Domovinka</t>
  </si>
  <si>
    <t>KSO:</t>
  </si>
  <si>
    <t/>
  </si>
  <si>
    <t>CC-CZ:</t>
  </si>
  <si>
    <t>Místo:</t>
  </si>
  <si>
    <t>Chomutov</t>
  </si>
  <si>
    <t>Datum:</t>
  </si>
  <si>
    <t>6. 5. 2019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</si>
  <si>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</si>
  <si>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</si>
  <si>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</si>
  <si>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</si>
  <si>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</si>
  <si>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</si>
  <si>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</si>
  <si>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</si>
  <si>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</si>
  <si>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</si>
  <si>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</si>
  <si>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</si>
  <si>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</si>
  <si>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</si>
  <si>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</si>
  <si>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</si>
  <si>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</si>
  <si>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</si>
  <si>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</si>
  <si>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</si>
  <si>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</si>
  <si>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</si>
  <si>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</si>
  <si>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</si>
  <si>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</si>
  <si>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</si>
  <si>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</si>
  <si>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</si>
  <si>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</si>
  <si>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</si>
  <si>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</si>
  <si>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</si>
  <si>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</si>
  <si>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</si>
  <si>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</si>
  <si>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</si>
  <si>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</si>
  <si>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</si>
  <si>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</si>
  <si>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</si>
  <si>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</si>
  <si>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</si>
  <si>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</si>
  <si>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</si>
  <si>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</si>
  <si>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</si>
  <si>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</si>
  <si>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</si>
  <si>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</si>
  <si>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</si>
  <si>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</si>
  <si>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19029-vo</t>
  </si>
  <si>
    <t>Veřejné osvětlení</t>
  </si>
  <si>
    <t>STA</t>
  </si>
  <si>
    <t>1</t>
  </si>
  <si>
    <t>{a4b301c2-0504-4224-8197-cbe2e8df827d}</t>
  </si>
  <si>
    <t>2</t>
  </si>
  <si>
    <t>KRYCÍ LIST SOUPISU PRACÍ</t>
  </si>
  <si>
    <t>Objekt:</t>
  </si>
  <si>
    <t>19029-vo - Veřejné osvětlení</t>
  </si>
  <si>
    <t>Ing. Ivan Menhard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</si>
  <si>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</si>
  <si>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</si>
  <si>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</si>
  <si>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</si>
  <si>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</si>
  <si>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</si>
  <si>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</si>
  <si>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</si>
  <si>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</si>
  <si>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</si>
  <si>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</si>
  <si>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</si>
  <si>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</si>
  <si>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</si>
  <si>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</si>
  <si>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</si>
  <si>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</si>
  <si>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</si>
  <si>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</si>
  <si>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</si>
  <si>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</si>
  <si>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</si>
  <si>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</si>
  <si>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</si>
  <si>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</si>
  <si>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</si>
  <si>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</si>
  <si>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</si>
  <si>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</si>
  <si>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</si>
  <si>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</si>
  <si>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</si>
  <si>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</si>
  <si>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</si>
  <si>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</si>
  <si>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</si>
  <si>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</si>
  <si>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</si>
  <si>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</si>
  <si>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</si>
  <si>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</si>
  <si>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</si>
  <si>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2019 01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</si>
  <si>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</si>
  <si>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</si>
  <si>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</si>
  <si>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</si>
  <si>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M</t>
  </si>
  <si>
    <t>10.048.561</t>
  </si>
  <si>
    <t>CMSM 3G1,5 (3Cx1,5)</t>
  </si>
  <si>
    <t>materiály online</t>
  </si>
  <si>
    <t>128</t>
  </si>
  <si>
    <t>-1642463571</t>
  </si>
  <si>
    <t>P</t>
  </si>
  <si>
    <t>Poznámka k položce:_x000D_
napojení svítidla ve stožáru</t>
  </si>
  <si>
    <t>VV</t>
  </si>
  <si>
    <t>20*6</t>
  </si>
  <si>
    <t>3</t>
  </si>
  <si>
    <t>741122133</t>
  </si>
  <si>
    <t>Montáž kabel Cu plný kulatý žíla 4x10 mm2 zatažený v trubkách (CYKY)</t>
  </si>
  <si>
    <t>-641524276</t>
  </si>
  <si>
    <t>Montáž kabelů měděných bez ukončení uložených v trubkách zatažených plných kulatých nebo bezhalogenových (CYKY) počtu a průřezu žil 4x10 mm2</t>
  </si>
  <si>
    <t>670+17*2</t>
  </si>
  <si>
    <t>4</t>
  </si>
  <si>
    <t>34111076</t>
  </si>
  <si>
    <t>kabel silový s Cu jádrem 1 kV 4x10mm2</t>
  </si>
  <si>
    <t>32</t>
  </si>
  <si>
    <t>-1455297492</t>
  </si>
  <si>
    <t>5</t>
  </si>
  <si>
    <t>741210002</t>
  </si>
  <si>
    <t>Montáž rozvodnice oceloplechová nebo plastová běžná do 50 kg</t>
  </si>
  <si>
    <t>kus</t>
  </si>
  <si>
    <t>885983922</t>
  </si>
  <si>
    <t>Montáž rozvodnic oceloplechových nebo plastových bez zapojení vodičů běžných, hmotnosti do 50 kg</t>
  </si>
  <si>
    <t>6</t>
  </si>
  <si>
    <t>357RVO-82</t>
  </si>
  <si>
    <t>rozvaděč veřejného osvětlením, sestava skříní , vestavba, vybavení dle projektu</t>
  </si>
  <si>
    <t>kpl</t>
  </si>
  <si>
    <t>273254130</t>
  </si>
  <si>
    <t xml:space="preserve">rozvaděč veřejného osvětlením, skříň SS2/NK+SS3/NK
vestavba rozměry 620+470 x 920x250
vybavení rozváděče přístroji dle projektu
včetně zkoušek
</t>
  </si>
  <si>
    <t>Poznámka k položce:_x000D_
uspořádání a zapojení dle projektu_x000D_
objednán jako celek, dodávka hotového výrobku</t>
  </si>
  <si>
    <t>7</t>
  </si>
  <si>
    <t>741373002</t>
  </si>
  <si>
    <t>Montáž svítidlo průmyslové na výložník</t>
  </si>
  <si>
    <t>-1307821097</t>
  </si>
  <si>
    <t>Montáž svítidel výbojkových se zapojením vodičů průmyslových nebo venkovních na výložník</t>
  </si>
  <si>
    <t>8</t>
  </si>
  <si>
    <t>741373003</t>
  </si>
  <si>
    <t>Montáž svítidlo výbojkové průmyslové stropní na sloupek parkový</t>
  </si>
  <si>
    <t>-1036099558</t>
  </si>
  <si>
    <t>Montáž svítidel výbojkových se zapojením vodičů průmyslových nebo venkovních na sloupek parkových</t>
  </si>
  <si>
    <t>9</t>
  </si>
  <si>
    <t>10.021.232</t>
  </si>
  <si>
    <t>Sví. MALAGA SGS 101/070W</t>
  </si>
  <si>
    <t>KS</t>
  </si>
  <si>
    <t>-1046164764</t>
  </si>
  <si>
    <t>10</t>
  </si>
  <si>
    <t>10.024.063</t>
  </si>
  <si>
    <t>Výb.70W sod.E27 trub.čirá SON-T PIA PLUS</t>
  </si>
  <si>
    <t>701172633</t>
  </si>
  <si>
    <t>11</t>
  </si>
  <si>
    <t>35442037</t>
  </si>
  <si>
    <t>svorka uzemnění nerez křížová</t>
  </si>
  <si>
    <t>-1141713704</t>
  </si>
  <si>
    <t>12</t>
  </si>
  <si>
    <t>35442036</t>
  </si>
  <si>
    <t>svorka uzemnění nerez připojovací</t>
  </si>
  <si>
    <t>1496077260</t>
  </si>
  <si>
    <t>13</t>
  </si>
  <si>
    <t>741410042</t>
  </si>
  <si>
    <t>Montáž vodič uzemňovací drát nebo lano D do 10 mm v průmysl výstavbě</t>
  </si>
  <si>
    <t>226754410</t>
  </si>
  <si>
    <t>Montáž uzemňovacího vedení s upevněním, propojením a připojením pomocí svorek v zemi s izolací spojů drátu nebo lana Ø do 10 mm v průmyslové výstavbě</t>
  </si>
  <si>
    <t>670+17*1</t>
  </si>
  <si>
    <t>14</t>
  </si>
  <si>
    <t>35441073</t>
  </si>
  <si>
    <t>drát D 10mm FeZn</t>
  </si>
  <si>
    <t>kg</t>
  </si>
  <si>
    <t>588660025</t>
  </si>
  <si>
    <t>drát D 10mm FeZn 1 kg = 1,61 m</t>
  </si>
  <si>
    <t>687/1,61</t>
  </si>
  <si>
    <t>741810002</t>
  </si>
  <si>
    <t>Celková prohlídka elektrického rozvodu a zařízení do 500 000,- Kč</t>
  </si>
  <si>
    <t>-74079913</t>
  </si>
  <si>
    <t>Zkoušky a prohlídky elektrických rozvodů a zařízení celková prohlídka a vyhotovení revizní zprávy pro objem montážních prací přes 100 do 500 tis. Kč</t>
  </si>
  <si>
    <t>PSC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</si>
  <si>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</si>
  <si>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</si>
  <si>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</si>
  <si>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</si>
  <si>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210204002</t>
  </si>
  <si>
    <t>Montáž stožárů osvětlení parkových ocelových</t>
  </si>
  <si>
    <t>64</t>
  </si>
  <si>
    <t>1119319410</t>
  </si>
  <si>
    <t>Montáž stožárů osvětlení, bez zemních prací parkových ocelových</t>
  </si>
  <si>
    <t>17</t>
  </si>
  <si>
    <t>31674067</t>
  </si>
  <si>
    <t>stožár osvětlovací sadový Pz 133/89/60 v 6,0m</t>
  </si>
  <si>
    <t>1883392716</t>
  </si>
  <si>
    <t>18</t>
  </si>
  <si>
    <t>58346122</t>
  </si>
  <si>
    <t>drť vápencová bílá frakce 2/4</t>
  </si>
  <si>
    <t>t</t>
  </si>
  <si>
    <t>-1893985062</t>
  </si>
  <si>
    <t>Poznámka k položce:_x000D_
pro utemování stožáru v základu</t>
  </si>
  <si>
    <t>2,2*((18*0,8)*3,14/4*(0,25-0,133)^2)</t>
  </si>
  <si>
    <t>19</t>
  </si>
  <si>
    <t>210204112</t>
  </si>
  <si>
    <t>Montáž výložníků osvětlení dvouramenných nástěnných hmotnosti do 70 kg</t>
  </si>
  <si>
    <t>-1161710955</t>
  </si>
  <si>
    <t>Montáž výložníků osvětlení dvouramenných nástěnných, hmotnosti do 70 kg</t>
  </si>
  <si>
    <t>20</t>
  </si>
  <si>
    <t>210204201</t>
  </si>
  <si>
    <t>Montáž elektrovýzbroje stožárů osvětlení 1 okruh</t>
  </si>
  <si>
    <t>-2133000078</t>
  </si>
  <si>
    <t>10.075.009</t>
  </si>
  <si>
    <t>Svorka SV 6.16.4 stožárová výzbroj</t>
  </si>
  <si>
    <t>-984088174</t>
  </si>
  <si>
    <t>22</t>
  </si>
  <si>
    <t>10.074.573</t>
  </si>
  <si>
    <t>Svorka SVE02 TN-C stož.výzbr.(SV 9.16.4)</t>
  </si>
  <si>
    <t>183344880</t>
  </si>
  <si>
    <t>23</t>
  </si>
  <si>
    <t>210204202</t>
  </si>
  <si>
    <t>Montáž elektrovýzbroje stožárů osvětlení 2 okruhy</t>
  </si>
  <si>
    <t>862096767</t>
  </si>
  <si>
    <t>24</t>
  </si>
  <si>
    <t>10.030.737</t>
  </si>
  <si>
    <t>Svorka SV 6.16.4/2 stožárová výzbroj</t>
  </si>
  <si>
    <t>256</t>
  </si>
  <si>
    <t>1843242052</t>
  </si>
  <si>
    <t>46-M</t>
  </si>
  <si>
    <t>Zemní práce při extr.mont.pracích</t>
  </si>
  <si>
    <t>25</t>
  </si>
  <si>
    <t>460010022</t>
  </si>
  <si>
    <t>Vytyčení trasy vedení kabelového podzemního podél silnice</t>
  </si>
  <si>
    <t>km</t>
  </si>
  <si>
    <t>644293042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</si>
  <si>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</si>
  <si>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</si>
  <si>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26</t>
  </si>
  <si>
    <t>460030011</t>
  </si>
  <si>
    <t>Sejmutí drnu jakékoliv tloušťky</t>
  </si>
  <si>
    <t>m2</t>
  </si>
  <si>
    <t>-422710244</t>
  </si>
  <si>
    <t>Přípravné terénní práce sejmutí drnu včetně nařezání a uložení na hromady nebo naložení na dopravní prostředek jakékoliv tloušťky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</si>
  <si>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</si>
  <si>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Poznámka k položce:_x000D_
odebraný materiál uskladnit odděleně pro zpětné použití</t>
  </si>
  <si>
    <t>650*0,5</t>
  </si>
  <si>
    <t>27</t>
  </si>
  <si>
    <t>460030039</t>
  </si>
  <si>
    <t>Rozebrání dlažeb ručně z dlaždic zámkových do písku spáry nezalité</t>
  </si>
  <si>
    <t>860880035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</si>
  <si>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</si>
  <si>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Poznámka k položce:_x000D_
původní dlaždice budou vráceny zpět</t>
  </si>
  <si>
    <t>(2,7+4,1+4,5+2+4+2,2)*0,5</t>
  </si>
  <si>
    <t>28</t>
  </si>
  <si>
    <t>460050813</t>
  </si>
  <si>
    <t>Hloubení nezapažených jam pro stožáry strojně v hornině tř 3</t>
  </si>
  <si>
    <t>m3</t>
  </si>
  <si>
    <t>1379529700</t>
  </si>
  <si>
    <t>Hloubení nezapažených jam strojně pro stožáry v hornině třídy 3</t>
  </si>
  <si>
    <t>18*0,5*0,5*1,1</t>
  </si>
  <si>
    <t>29</t>
  </si>
  <si>
    <t>460080012</t>
  </si>
  <si>
    <t>Základové konstrukce z monolitického betonu C 8/10 bez bednění</t>
  </si>
  <si>
    <t>1033477373</t>
  </si>
  <si>
    <t>Základové konstrukce základ bez bednění do rostlé zeminy z monolitického betonu tř. C 8/10</t>
  </si>
  <si>
    <t>Poznámka k položce:_x000D_
základy stožárů = obsyp trubky v jámě</t>
  </si>
  <si>
    <t>18*0,5*0,5*0,6</t>
  </si>
  <si>
    <t>30</t>
  </si>
  <si>
    <t>28612011</t>
  </si>
  <si>
    <t>trubka kanalizační PVC plnostěnná třívrstvá DN 250x3000 mm SN 12</t>
  </si>
  <si>
    <t>-1981966036</t>
  </si>
  <si>
    <t>Poznámka k položce:_x000D_
trubka obsypaná betonem jako základ stožáru</t>
  </si>
  <si>
    <t>31</t>
  </si>
  <si>
    <t>460120016</t>
  </si>
  <si>
    <t>Naložení výkopku ručně z hornin třídy 1 až 4</t>
  </si>
  <si>
    <t>2052669698</t>
  </si>
  <si>
    <t>Ostatní zemní práce při stavbě nadzemních vedení naložení výkopku ručně, z hornin třídy 1 až 4</t>
  </si>
  <si>
    <t>18*0,8*3,14/4*0,25^2+18*0,5*0,5*0,5</t>
  </si>
  <si>
    <t>460202133</t>
  </si>
  <si>
    <t>Hloubení kabelových nezapažených rýh strojně š 35 cm, hl 50 cm, v hornině tř 3</t>
  </si>
  <si>
    <t>436984552</t>
  </si>
  <si>
    <t>Hloubení nezapažených kabelových rýh strojně zarovnání kabelových rýh po výkopu strojně, šířka rýhy bez zarovnání rýh šířky 35 cm, hloubky 50 cm, v hornině třídy 3</t>
  </si>
  <si>
    <t xml:space="preserve">Poznámka k souboru cen:_x000D_
1. Ceny hloubení rýh strojně v hornině třídy 6 a 7 jsou stanoveny za použití trhaviny._x000D_
</t>
  </si>
  <si>
    <t>33</t>
  </si>
  <si>
    <t>460310011</t>
  </si>
  <si>
    <t>Neřízený zemní protlak strojně v hornině tř 3 a 4 vnějšího průměru do 50 mm</t>
  </si>
  <si>
    <t>1111074783</t>
  </si>
  <si>
    <t>Zemní protlaky strojně neřízený zemní protlak ( krtek) v hornině tř. 3 a 4 průměr protlaku do 50 mm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</si>
  <si>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</si>
  <si>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34</t>
  </si>
  <si>
    <t>28613112</t>
  </si>
  <si>
    <t>potrubí vodovodní PE100 PN 16 SDR11 6m 100m 50x4,6mm</t>
  </si>
  <si>
    <t>-1636494378</t>
  </si>
  <si>
    <t>Poznámka k položce:_x000D_
trubka v protlaku</t>
  </si>
  <si>
    <t>35</t>
  </si>
  <si>
    <t>460421281</t>
  </si>
  <si>
    <t>Lože kabelů z prohozeného výkopku tl 5 cm nad kabel, kryté plastovou folií, š lože do 25 cm</t>
  </si>
  <si>
    <t>-1151192459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</si>
  <si>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</si>
  <si>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</si>
  <si>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36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</si>
  <si>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</si>
  <si>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</si>
  <si>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</si>
  <si>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</si>
  <si>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37</t>
  </si>
  <si>
    <t>34571351</t>
  </si>
  <si>
    <t>trubka elektroinstalační ohebná dvouplášťová korugovaná D 41/50 mm, HDPE+LDPE</t>
  </si>
  <si>
    <t>1610007060</t>
  </si>
  <si>
    <t>38</t>
  </si>
  <si>
    <t>460561811</t>
  </si>
  <si>
    <t>Zásyp rýh strojně včetně zhutnění a urovnání povrchu - ve volném terénu</t>
  </si>
  <si>
    <t>-741596508</t>
  </si>
  <si>
    <t>Zásyp kabelových rýh strojně s uložením výkopku ve vrstvách včetně zhutnění a urovnání povrchu ve volném terénu</t>
  </si>
  <si>
    <t xml:space="preserve">Poznámka k souboru cen:_x000D_
1. Ceny 460 56-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V cenách je započteno přemístění sypaniny ze vzdálenosti 10 m od kraje výkopu nebo zasypávaného prostoru, měřeno k těžišti skládky._x000D_
4. Míru zhutnění předepisuje projekt._x000D_
</t>
  </si>
  <si>
    <t>670*0,5*0,35</t>
  </si>
  <si>
    <t>39</t>
  </si>
  <si>
    <t>460600061</t>
  </si>
  <si>
    <t>Odvoz suti a vybouraných hmot do 1 km</t>
  </si>
  <si>
    <t>900298021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</si>
  <si>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</si>
  <si>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</si>
  <si>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2,1*2,957</t>
  </si>
  <si>
    <t>40</t>
  </si>
  <si>
    <t>460600061R</t>
  </si>
  <si>
    <t>uložení suti na skládku</t>
  </si>
  <si>
    <t>-1512591709</t>
  </si>
  <si>
    <t>Přemístění (odvoz) horniny, suti a vybouraných hmot odvoz suti a vybouraných hmot uložení suti na skládku</t>
  </si>
  <si>
    <t>Poznámka k položce:_x000D_
materiál 170504 zemina</t>
  </si>
  <si>
    <t>41</t>
  </si>
  <si>
    <t>460600071</t>
  </si>
  <si>
    <t>Příplatek k odvozu suti a vybouraných hmot za každý další 1 km</t>
  </si>
  <si>
    <t>622455353</t>
  </si>
  <si>
    <t>Přemístění (odvoz) horniny, suti a vybouraných hmot odvoz suti a vybouraných hmot Příplatek k ceně za každý další i započatý 1 km</t>
  </si>
  <si>
    <t>Poznámka k položce:_x000D_
skládka Tušimice</t>
  </si>
  <si>
    <t>6,210*25</t>
  </si>
  <si>
    <t>42</t>
  </si>
  <si>
    <t>460620002</t>
  </si>
  <si>
    <t>Položení drnu včetně zalití vodou na rovině</t>
  </si>
  <si>
    <t>1887647991</t>
  </si>
  <si>
    <t>Úprava terénu položení drnu, včetně zalití vodou na rovině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</si>
  <si>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</si>
  <si>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 xml:space="preserve">Poznámka k položce:_x000D_
použita původní hmota_x000D_
</t>
  </si>
  <si>
    <t>43</t>
  </si>
  <si>
    <t>460650061</t>
  </si>
  <si>
    <t>Zřízení podkladní vrstvy vozovky a chodníku z kameniva drceného se zhutněním tloušťky do 10 cm</t>
  </si>
  <si>
    <t>-55320530</t>
  </si>
  <si>
    <t>Vozovky a chodníky zřízení podkladní vrstvy včetně rozprostření a úpravy podkladu z kameniva drceného, včetně zhutnění, tloušťky do 10 cm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</si>
  <si>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</si>
  <si>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Poznámka k položce:_x000D_
použitý původní materiál pod dlažbu</t>
  </si>
  <si>
    <t>44</t>
  </si>
  <si>
    <t>460650162</t>
  </si>
  <si>
    <t>Kladení dlažby z dlaždic betonových tvarovaných a zámkových do lože z kameniva těženého</t>
  </si>
  <si>
    <t>619902502</t>
  </si>
  <si>
    <t>Vozovky a chodníky kladení dlažby včetně spárování, do lože z kameniva těženého z dlaždic betonových tvarovaných nebo zámkových</t>
  </si>
  <si>
    <t>Poznámka k položce:_x000D_
použité původní dlaždice</t>
  </si>
  <si>
    <t>VRN</t>
  </si>
  <si>
    <t>Vedlejší rozpočtové náklady</t>
  </si>
  <si>
    <t>VRN1</t>
  </si>
  <si>
    <t>Průzkumné, geodetické a projektové práce</t>
  </si>
  <si>
    <t>45</t>
  </si>
  <si>
    <t>012303000</t>
  </si>
  <si>
    <t>Geodetické práce po výstavbě</t>
  </si>
  <si>
    <t>ks</t>
  </si>
  <si>
    <t>1024</t>
  </si>
  <si>
    <t>65524904</t>
  </si>
  <si>
    <t>46</t>
  </si>
  <si>
    <t>013254000</t>
  </si>
  <si>
    <t>Dokumentace skutečného provedení stavby</t>
  </si>
  <si>
    <t>1089245094</t>
  </si>
  <si>
    <t>VRN3</t>
  </si>
  <si>
    <t>Zařízení staveniště</t>
  </si>
  <si>
    <t>47</t>
  </si>
  <si>
    <t>034002000</t>
  </si>
  <si>
    <t>Zabezpečení staveniště</t>
  </si>
  <si>
    <t>1818988114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</si>
  <si>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</si>
  <si>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</si>
  <si>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</si>
  <si>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</si>
  <si>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</si>
  <si>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</si>
  <si>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</si>
  <si>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</si>
  <si>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</si>
  <si>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</si>
  <si>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</si>
  <si>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</si>
  <si>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</si>
  <si>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</si>
  <si>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</si>
  <si>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</si>
  <si>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</si>
  <si>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</si>
  <si>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</si>
  <si>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</si>
  <si>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</si>
  <si>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</si>
  <si>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</si>
  <si>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</si>
  <si>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</si>
  <si>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</si>
  <si>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</si>
  <si>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</si>
  <si>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</si>
  <si>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</si>
  <si>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</si>
  <si>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</si>
  <si>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</si>
  <si>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</si>
  <si>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</si>
  <si>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</si>
  <si>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</si>
  <si>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</si>
  <si>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</si>
  <si>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</si>
  <si>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</si>
  <si>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</si>
  <si>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</si>
  <si>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</si>
  <si>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</si>
  <si>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</si>
  <si>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</si>
  <si>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</si>
  <si>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</si>
  <si>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</si>
  <si>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</si>
  <si>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</si>
  <si>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</si>
  <si>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</si>
  <si>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</si>
  <si>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</si>
  <si>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</si>
  <si>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</si>
  <si>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</si>
  <si>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</si>
  <si>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</si>
  <si>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</si>
  <si>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</si>
  <si>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</si>
  <si>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</si>
  <si>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</si>
  <si>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</si>
  <si>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</si>
  <si>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</si>
  <si>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</si>
  <si>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</si>
  <si>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</si>
  <si>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</si>
  <si>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</si>
  <si>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</si>
  <si>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</si>
  <si>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</si>
  <si>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</si>
  <si>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</si>
  <si>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</si>
  <si>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</si>
  <si>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</si>
  <si>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</si>
  <si>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</si>
  <si>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</si>
  <si>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</si>
  <si>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</si>
  <si>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</si>
  <si>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</si>
  <si>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</si>
  <si>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</si>
  <si>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</si>
  <si>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</si>
  <si>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</si>
  <si>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</si>
  <si>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</si>
  <si>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</si>
  <si>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</si>
  <si>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</si>
  <si>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</si>
  <si>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</si>
  <si>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</si>
  <si>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</si>
  <si>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</si>
  <si>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</si>
  <si>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</si>
  <si>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</si>
  <si>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</si>
  <si>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</si>
  <si>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</si>
  <si>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</si>
  <si>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</si>
  <si>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</si>
  <si>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</si>
  <si>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</si>
  <si>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</si>
  <si>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</si>
  <si>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</si>
  <si>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</si>
  <si>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</si>
  <si>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</si>
  <si>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</si>
  <si>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</si>
  <si>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</si>
  <si>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</si>
  <si>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</si>
  <si>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</si>
  <si>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</si>
  <si>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</si>
  <si>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</si>
  <si>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</si>
  <si>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</si>
  <si>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</si>
  <si>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</si>
  <si>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</si>
  <si>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</si>
  <si>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</si>
  <si>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</si>
  <si>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</si>
  <si>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</si>
  <si>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</si>
  <si>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</si>
  <si>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</si>
  <si>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</si>
  <si>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</si>
  <si>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</si>
  <si>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</si>
  <si>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</si>
  <si>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</si>
  <si>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</si>
  <si>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</si>
  <si>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</si>
  <si>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</si>
  <si>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</si>
  <si>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</si>
  <si>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</si>
  <si>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</si>
  <si>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</si>
  <si>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</si>
  <si>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</si>
  <si>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</si>
  <si>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</si>
  <si>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</si>
  <si>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</si>
  <si>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</si>
  <si>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</si>
  <si>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</si>
  <si>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</si>
  <si>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</si>
  <si>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</si>
  <si>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</si>
  <si>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</si>
  <si>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</si>
  <si>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</si>
  <si>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</si>
  <si>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</si>
  <si>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</si>
  <si>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</si>
  <si>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</si>
  <si>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</si>
  <si>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</si>
  <si>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</si>
  <si>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</si>
  <si>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</si>
  <si>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</si>
  <si>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</si>
  <si>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Geodetické práce po výstavbě 
Geodetické zaměření skutečného provedenístavby VO </t>
  </si>
  <si>
    <t xml:space="preserve">Zabezpečení staveniště např.:
zabezpečení výkopů, oplocení, poplatky,  DIO pokud bude potřebné, přenosné WC, apod.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</si>
</sst>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7" fillId="4" borderId="9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2" fillId="0" borderId="15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4" fontId="24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4" fontId="5" fillId="0" borderId="21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</xf>
    <xf numFmtId="0" fontId="17" fillId="4" borderId="1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4" fontId="26" fillId="0" borderId="13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166" fontId="26" fillId="0" borderId="14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29" fillId="0" borderId="23" xfId="0" applyFont="1" applyBorder="1" applyAlignment="1" applyProtection="1">
      <alignment horizontal="center" vertical="center"/>
    </xf>
    <xf numFmtId="49" fontId="29" fillId="0" borderId="23" xfId="0" applyNumberFormat="1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left" vertical="center" wrapText="1"/>
    </xf>
    <xf numFmtId="0" fontId="29" fillId="0" borderId="23" xfId="0" applyFont="1" applyBorder="1" applyAlignment="1" applyProtection="1">
      <alignment horizontal="center" vertical="center" wrapText="1"/>
    </xf>
    <xf numFmtId="167" fontId="29" fillId="0" borderId="23" xfId="0" applyNumberFormat="1" applyFont="1" applyBorder="1" applyAlignment="1" applyProtection="1">
      <alignment vertical="center"/>
    </xf>
    <xf numFmtId="4" fontId="29" fillId="2" borderId="23" xfId="0" applyNumberFormat="1" applyFont="1" applyFill="1" applyBorder="1" applyAlignment="1" applyProtection="1">
      <alignment vertical="center"/>
      <protection locked="0"/>
    </xf>
    <xf numFmtId="0" fontId="29" fillId="0" borderId="23" xfId="0" applyFont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</xf>
    <xf numFmtId="0" fontId="29" fillId="0" borderId="4" xfId="0" applyFont="1" applyBorder="1" applyAlignment="1">
      <alignment vertical="center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7" fillId="4" borderId="8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3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S2" s="14" t="s">
        <v>7</v>
      </c>
      <c r="BT2" s="14" t="s">
        <v>8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5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G4" s="22" t="s">
        <v>12</v>
      </c>
      <c r="BS4" s="14" t="s">
        <v>13</v>
      </c>
    </row>
    <row r="5" spans="1:74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321" t="s">
        <v>15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19"/>
      <c r="AQ5" s="19"/>
      <c r="AR5" s="17"/>
      <c r="BG5" s="292" t="s">
        <v>16</v>
      </c>
      <c r="BS5" s="14" t="s">
        <v>7</v>
      </c>
    </row>
    <row r="6" spans="1:74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323" t="s">
        <v>18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19"/>
      <c r="AQ6" s="19"/>
      <c r="AR6" s="17"/>
      <c r="BG6" s="293"/>
      <c r="BS6" s="14" t="s">
        <v>7</v>
      </c>
    </row>
    <row r="7" spans="1:74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21</v>
      </c>
      <c r="AL7" s="19"/>
      <c r="AM7" s="19"/>
      <c r="AN7" s="24" t="s">
        <v>20</v>
      </c>
      <c r="AO7" s="19"/>
      <c r="AP7" s="19"/>
      <c r="AQ7" s="19"/>
      <c r="AR7" s="17"/>
      <c r="BG7" s="293"/>
      <c r="BS7" s="14" t="s">
        <v>7</v>
      </c>
    </row>
    <row r="8" spans="1:74" ht="12" customHeight="1">
      <c r="B8" s="18"/>
      <c r="C8" s="19"/>
      <c r="D8" s="26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24</v>
      </c>
      <c r="AL8" s="19"/>
      <c r="AM8" s="19"/>
      <c r="AN8" s="27" t="s">
        <v>25</v>
      </c>
      <c r="AO8" s="19"/>
      <c r="AP8" s="19"/>
      <c r="AQ8" s="19"/>
      <c r="AR8" s="17"/>
      <c r="BG8" s="293"/>
      <c r="BS8" s="14" t="s">
        <v>7</v>
      </c>
    </row>
    <row r="9" spans="1:74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93"/>
      <c r="BS9" s="14" t="s">
        <v>7</v>
      </c>
    </row>
    <row r="10" spans="1:74" ht="12" customHeight="1">
      <c r="B10" s="18"/>
      <c r="C10" s="19"/>
      <c r="D10" s="26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27</v>
      </c>
      <c r="AL10" s="19"/>
      <c r="AM10" s="19"/>
      <c r="AN10" s="24" t="s">
        <v>20</v>
      </c>
      <c r="AO10" s="19"/>
      <c r="AP10" s="19"/>
      <c r="AQ10" s="19"/>
      <c r="AR10" s="17"/>
      <c r="BG10" s="293"/>
      <c r="BS10" s="14" t="s">
        <v>7</v>
      </c>
    </row>
    <row r="11" spans="1:74" ht="18.399999999999999" customHeight="1">
      <c r="B11" s="18"/>
      <c r="C11" s="19"/>
      <c r="D11" s="19"/>
      <c r="E11" s="24" t="s">
        <v>28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29</v>
      </c>
      <c r="AL11" s="19"/>
      <c r="AM11" s="19"/>
      <c r="AN11" s="24" t="s">
        <v>20</v>
      </c>
      <c r="AO11" s="19"/>
      <c r="AP11" s="19"/>
      <c r="AQ11" s="19"/>
      <c r="AR11" s="17"/>
      <c r="BG11" s="293"/>
      <c r="BS11" s="14" t="s">
        <v>7</v>
      </c>
    </row>
    <row r="12" spans="1:74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93"/>
      <c r="BS12" s="14" t="s">
        <v>7</v>
      </c>
    </row>
    <row r="13" spans="1:74" ht="12" customHeight="1">
      <c r="B13" s="18"/>
      <c r="C13" s="19"/>
      <c r="D13" s="26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27</v>
      </c>
      <c r="AL13" s="19"/>
      <c r="AM13" s="19"/>
      <c r="AN13" s="28" t="s">
        <v>31</v>
      </c>
      <c r="AO13" s="19"/>
      <c r="AP13" s="19"/>
      <c r="AQ13" s="19"/>
      <c r="AR13" s="17"/>
      <c r="BG13" s="293"/>
      <c r="BS13" s="14" t="s">
        <v>7</v>
      </c>
    </row>
    <row r="14" spans="1:74" ht="11.25">
      <c r="B14" s="18"/>
      <c r="C14" s="19"/>
      <c r="D14" s="19"/>
      <c r="E14" s="324" t="s">
        <v>31</v>
      </c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26" t="s">
        <v>29</v>
      </c>
      <c r="AL14" s="19"/>
      <c r="AM14" s="19"/>
      <c r="AN14" s="28" t="s">
        <v>31</v>
      </c>
      <c r="AO14" s="19"/>
      <c r="AP14" s="19"/>
      <c r="AQ14" s="19"/>
      <c r="AR14" s="17"/>
      <c r="BG14" s="293"/>
      <c r="BS14" s="14" t="s">
        <v>7</v>
      </c>
    </row>
    <row r="15" spans="1:74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93"/>
      <c r="BS15" s="14" t="s">
        <v>4</v>
      </c>
    </row>
    <row r="16" spans="1:74" ht="12" customHeight="1">
      <c r="B16" s="18"/>
      <c r="C16" s="19"/>
      <c r="D16" s="26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27</v>
      </c>
      <c r="AL16" s="19"/>
      <c r="AM16" s="19"/>
      <c r="AN16" s="24" t="s">
        <v>20</v>
      </c>
      <c r="AO16" s="19"/>
      <c r="AP16" s="19"/>
      <c r="AQ16" s="19"/>
      <c r="AR16" s="17"/>
      <c r="BG16" s="293"/>
      <c r="BS16" s="14" t="s">
        <v>4</v>
      </c>
    </row>
    <row r="17" spans="2:71" ht="18.399999999999999" customHeight="1">
      <c r="B17" s="18"/>
      <c r="C17" s="19"/>
      <c r="D17" s="19"/>
      <c r="E17" s="24" t="s">
        <v>28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29</v>
      </c>
      <c r="AL17" s="19"/>
      <c r="AM17" s="19"/>
      <c r="AN17" s="24" t="s">
        <v>20</v>
      </c>
      <c r="AO17" s="19"/>
      <c r="AP17" s="19"/>
      <c r="AQ17" s="19"/>
      <c r="AR17" s="17"/>
      <c r="BG17" s="293"/>
      <c r="BS17" s="14" t="s">
        <v>5</v>
      </c>
    </row>
    <row r="18" spans="2:7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93"/>
      <c r="BS18" s="14" t="s">
        <v>7</v>
      </c>
    </row>
    <row r="19" spans="2:7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27</v>
      </c>
      <c r="AL19" s="19"/>
      <c r="AM19" s="19"/>
      <c r="AN19" s="24" t="s">
        <v>20</v>
      </c>
      <c r="AO19" s="19"/>
      <c r="AP19" s="19"/>
      <c r="AQ19" s="19"/>
      <c r="AR19" s="17"/>
      <c r="BG19" s="293"/>
      <c r="BS19" s="14" t="s">
        <v>7</v>
      </c>
    </row>
    <row r="20" spans="2:71" ht="18.399999999999999" customHeight="1">
      <c r="B20" s="18"/>
      <c r="C20" s="19"/>
      <c r="D20" s="19"/>
      <c r="E20" s="24" t="s">
        <v>28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29</v>
      </c>
      <c r="AL20" s="19"/>
      <c r="AM20" s="19"/>
      <c r="AN20" s="24" t="s">
        <v>20</v>
      </c>
      <c r="AO20" s="19"/>
      <c r="AP20" s="19"/>
      <c r="AQ20" s="19"/>
      <c r="AR20" s="17"/>
      <c r="BG20" s="293"/>
      <c r="BS20" s="14" t="s">
        <v>5</v>
      </c>
    </row>
    <row r="21" spans="2:7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93"/>
    </row>
    <row r="22" spans="2:7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93"/>
    </row>
    <row r="23" spans="2:71" ht="45" customHeight="1">
      <c r="B23" s="18"/>
      <c r="C23" s="19"/>
      <c r="D23" s="19"/>
      <c r="E23" s="326" t="s">
        <v>35</v>
      </c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19"/>
      <c r="AP23" s="19"/>
      <c r="AQ23" s="19"/>
      <c r="AR23" s="17"/>
      <c r="BG23" s="293"/>
    </row>
    <row r="24" spans="2:7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93"/>
    </row>
    <row r="25" spans="2:71" ht="6.95" customHeight="1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19"/>
      <c r="AR25" s="17"/>
      <c r="BG25" s="293"/>
    </row>
    <row r="26" spans="2:71" s="1" customFormat="1" ht="25.9" customHeight="1">
      <c r="B26" s="30"/>
      <c r="C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94">
        <f>ROUND(AG54,2)</f>
        <v>0</v>
      </c>
      <c r="AL26" s="295"/>
      <c r="AM26" s="295"/>
      <c r="AN26" s="295"/>
      <c r="AO26" s="295"/>
      <c r="AP26" s="31"/>
      <c r="AQ26" s="31"/>
      <c r="AR26" s="34"/>
      <c r="BG26" s="293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G27" s="293"/>
    </row>
    <row r="28" spans="2:71" s="1" customFormat="1" ht="11.25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27" t="s">
        <v>37</v>
      </c>
      <c r="M28" s="327"/>
      <c r="N28" s="327"/>
      <c r="O28" s="327"/>
      <c r="P28" s="327"/>
      <c r="Q28" s="31"/>
      <c r="R28" s="31"/>
      <c r="S28" s="31"/>
      <c r="T28" s="31"/>
      <c r="U28" s="31"/>
      <c r="V28" s="31"/>
      <c r="W28" s="327" t="s">
        <v>38</v>
      </c>
      <c r="X28" s="327"/>
      <c r="Y28" s="327"/>
      <c r="Z28" s="327"/>
      <c r="AA28" s="327"/>
      <c r="AB28" s="327"/>
      <c r="AC28" s="327"/>
      <c r="AD28" s="327"/>
      <c r="AE28" s="327"/>
      <c r="AF28" s="31"/>
      <c r="AG28" s="31"/>
      <c r="AH28" s="31"/>
      <c r="AI28" s="31"/>
      <c r="AJ28" s="31"/>
      <c r="AK28" s="327" t="s">
        <v>39</v>
      </c>
      <c r="AL28" s="327"/>
      <c r="AM28" s="327"/>
      <c r="AN28" s="327"/>
      <c r="AO28" s="327"/>
      <c r="AP28" s="31"/>
      <c r="AQ28" s="31"/>
      <c r="AR28" s="34"/>
      <c r="BG28" s="293"/>
    </row>
    <row r="29" spans="2:71" s="2" customFormat="1" ht="14.45" customHeight="1">
      <c r="B29" s="35"/>
      <c r="C29" s="36"/>
      <c r="D29" s="26" t="s">
        <v>40</v>
      </c>
      <c r="E29" s="36"/>
      <c r="F29" s="26" t="s">
        <v>41</v>
      </c>
      <c r="G29" s="36"/>
      <c r="H29" s="36"/>
      <c r="I29" s="36"/>
      <c r="J29" s="36"/>
      <c r="K29" s="36"/>
      <c r="L29" s="328">
        <v>0.21</v>
      </c>
      <c r="M29" s="291"/>
      <c r="N29" s="291"/>
      <c r="O29" s="291"/>
      <c r="P29" s="291"/>
      <c r="Q29" s="36"/>
      <c r="R29" s="36"/>
      <c r="S29" s="36"/>
      <c r="T29" s="36"/>
      <c r="U29" s="36"/>
      <c r="V29" s="36"/>
      <c r="W29" s="290">
        <f>ROUND(BB54,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36"/>
      <c r="AG29" s="36"/>
      <c r="AH29" s="36"/>
      <c r="AI29" s="36"/>
      <c r="AJ29" s="36"/>
      <c r="AK29" s="290">
        <f>ROUND(AX54, 2)</f>
        <v>0</v>
      </c>
      <c r="AL29" s="291"/>
      <c r="AM29" s="291"/>
      <c r="AN29" s="291"/>
      <c r="AO29" s="291"/>
      <c r="AP29" s="36"/>
      <c r="AQ29" s="36"/>
      <c r="AR29" s="37"/>
      <c r="BG29" s="293"/>
    </row>
    <row r="30" spans="2:71" s="2" customFormat="1" ht="14.45" customHeight="1">
      <c r="B30" s="35"/>
      <c r="C30" s="36"/>
      <c r="D30" s="36"/>
      <c r="E30" s="36"/>
      <c r="F30" s="26" t="s">
        <v>42</v>
      </c>
      <c r="G30" s="36"/>
      <c r="H30" s="36"/>
      <c r="I30" s="36"/>
      <c r="J30" s="36"/>
      <c r="K30" s="36"/>
      <c r="L30" s="328">
        <v>0.15</v>
      </c>
      <c r="M30" s="291"/>
      <c r="N30" s="291"/>
      <c r="O30" s="291"/>
      <c r="P30" s="291"/>
      <c r="Q30" s="36"/>
      <c r="R30" s="36"/>
      <c r="S30" s="36"/>
      <c r="T30" s="36"/>
      <c r="U30" s="36"/>
      <c r="V30" s="36"/>
      <c r="W30" s="290">
        <f>ROUND(BC54,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36"/>
      <c r="AG30" s="36"/>
      <c r="AH30" s="36"/>
      <c r="AI30" s="36"/>
      <c r="AJ30" s="36"/>
      <c r="AK30" s="290">
        <f>ROUND(AY54, 2)</f>
        <v>0</v>
      </c>
      <c r="AL30" s="291"/>
      <c r="AM30" s="291"/>
      <c r="AN30" s="291"/>
      <c r="AO30" s="291"/>
      <c r="AP30" s="36"/>
      <c r="AQ30" s="36"/>
      <c r="AR30" s="37"/>
      <c r="BG30" s="293"/>
    </row>
    <row r="31" spans="2:71" s="2" customFormat="1" ht="14.45" hidden="1" customHeight="1">
      <c r="B31" s="35"/>
      <c r="C31" s="36"/>
      <c r="D31" s="36"/>
      <c r="E31" s="36"/>
      <c r="F31" s="26" t="s">
        <v>43</v>
      </c>
      <c r="G31" s="36"/>
      <c r="H31" s="36"/>
      <c r="I31" s="36"/>
      <c r="J31" s="36"/>
      <c r="K31" s="36"/>
      <c r="L31" s="328">
        <v>0.21</v>
      </c>
      <c r="M31" s="291"/>
      <c r="N31" s="291"/>
      <c r="O31" s="291"/>
      <c r="P31" s="291"/>
      <c r="Q31" s="36"/>
      <c r="R31" s="36"/>
      <c r="S31" s="36"/>
      <c r="T31" s="36"/>
      <c r="U31" s="36"/>
      <c r="V31" s="36"/>
      <c r="W31" s="290">
        <f>ROUND(BD54,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36"/>
      <c r="AG31" s="36"/>
      <c r="AH31" s="36"/>
      <c r="AI31" s="36"/>
      <c r="AJ31" s="36"/>
      <c r="AK31" s="290">
        <v>0</v>
      </c>
      <c r="AL31" s="291"/>
      <c r="AM31" s="291"/>
      <c r="AN31" s="291"/>
      <c r="AO31" s="291"/>
      <c r="AP31" s="36"/>
      <c r="AQ31" s="36"/>
      <c r="AR31" s="37"/>
      <c r="BG31" s="293"/>
    </row>
    <row r="32" spans="2:71" s="2" customFormat="1" ht="14.45" hidden="1" customHeight="1">
      <c r="B32" s="35"/>
      <c r="C32" s="36"/>
      <c r="D32" s="36"/>
      <c r="E32" s="36"/>
      <c r="F32" s="26" t="s">
        <v>44</v>
      </c>
      <c r="G32" s="36"/>
      <c r="H32" s="36"/>
      <c r="I32" s="36"/>
      <c r="J32" s="36"/>
      <c r="K32" s="36"/>
      <c r="L32" s="328">
        <v>0.15</v>
      </c>
      <c r="M32" s="291"/>
      <c r="N32" s="291"/>
      <c r="O32" s="291"/>
      <c r="P32" s="291"/>
      <c r="Q32" s="36"/>
      <c r="R32" s="36"/>
      <c r="S32" s="36"/>
      <c r="T32" s="36"/>
      <c r="U32" s="36"/>
      <c r="V32" s="36"/>
      <c r="W32" s="290">
        <f>ROUND(BE54,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36"/>
      <c r="AG32" s="36"/>
      <c r="AH32" s="36"/>
      <c r="AI32" s="36"/>
      <c r="AJ32" s="36"/>
      <c r="AK32" s="290">
        <v>0</v>
      </c>
      <c r="AL32" s="291"/>
      <c r="AM32" s="291"/>
      <c r="AN32" s="291"/>
      <c r="AO32" s="291"/>
      <c r="AP32" s="36"/>
      <c r="AQ32" s="36"/>
      <c r="AR32" s="37"/>
      <c r="BG32" s="293"/>
    </row>
    <row r="33" spans="2:44" s="2" customFormat="1" ht="14.45" hidden="1" customHeight="1">
      <c r="B33" s="35"/>
      <c r="C33" s="36"/>
      <c r="D33" s="36"/>
      <c r="E33" s="36"/>
      <c r="F33" s="26" t="s">
        <v>45</v>
      </c>
      <c r="G33" s="36"/>
      <c r="H33" s="36"/>
      <c r="I33" s="36"/>
      <c r="J33" s="36"/>
      <c r="K33" s="36"/>
      <c r="L33" s="328">
        <v>0</v>
      </c>
      <c r="M33" s="291"/>
      <c r="N33" s="291"/>
      <c r="O33" s="291"/>
      <c r="P33" s="291"/>
      <c r="Q33" s="36"/>
      <c r="R33" s="36"/>
      <c r="S33" s="36"/>
      <c r="T33" s="36"/>
      <c r="U33" s="36"/>
      <c r="V33" s="36"/>
      <c r="W33" s="290">
        <f>ROUND(BF54,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36"/>
      <c r="AG33" s="36"/>
      <c r="AH33" s="36"/>
      <c r="AI33" s="36"/>
      <c r="AJ33" s="36"/>
      <c r="AK33" s="290">
        <v>0</v>
      </c>
      <c r="AL33" s="291"/>
      <c r="AM33" s="291"/>
      <c r="AN33" s="291"/>
      <c r="AO33" s="291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96" t="s">
        <v>48</v>
      </c>
      <c r="Y35" s="297"/>
      <c r="Z35" s="297"/>
      <c r="AA35" s="297"/>
      <c r="AB35" s="297"/>
      <c r="AC35" s="40"/>
      <c r="AD35" s="40"/>
      <c r="AE35" s="40"/>
      <c r="AF35" s="40"/>
      <c r="AG35" s="40"/>
      <c r="AH35" s="40"/>
      <c r="AI35" s="40"/>
      <c r="AJ35" s="40"/>
      <c r="AK35" s="298">
        <f>SUM(AK26:AK33)</f>
        <v>0</v>
      </c>
      <c r="AL35" s="297"/>
      <c r="AM35" s="297"/>
      <c r="AN35" s="297"/>
      <c r="AO35" s="299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20" t="s">
        <v>49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6" t="s">
        <v>14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19029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17</v>
      </c>
      <c r="D45" s="48"/>
      <c r="E45" s="48"/>
      <c r="F45" s="48"/>
      <c r="G45" s="48"/>
      <c r="H45" s="48"/>
      <c r="I45" s="48"/>
      <c r="J45" s="48"/>
      <c r="K45" s="48"/>
      <c r="L45" s="303" t="str">
        <f>K6</f>
        <v>Areál Domovinka</v>
      </c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6" t="s">
        <v>22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Chomutov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6" t="s">
        <v>24</v>
      </c>
      <c r="AJ47" s="31"/>
      <c r="AK47" s="31"/>
      <c r="AL47" s="31"/>
      <c r="AM47" s="305" t="str">
        <f>IF(AN8= "","",AN8)</f>
        <v>6. 5. 2019</v>
      </c>
      <c r="AN47" s="305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1" s="1" customFormat="1" ht="13.7" customHeight="1">
      <c r="B49" s="30"/>
      <c r="C49" s="26" t="s">
        <v>26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 xml:space="preserve"> 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6" t="s">
        <v>32</v>
      </c>
      <c r="AJ49" s="31"/>
      <c r="AK49" s="31"/>
      <c r="AL49" s="31"/>
      <c r="AM49" s="301" t="str">
        <f>IF(E17="","",E17)</f>
        <v xml:space="preserve"> </v>
      </c>
      <c r="AN49" s="302"/>
      <c r="AO49" s="302"/>
      <c r="AP49" s="302"/>
      <c r="AQ49" s="31"/>
      <c r="AR49" s="34"/>
      <c r="AS49" s="306" t="s">
        <v>50</v>
      </c>
      <c r="AT49" s="307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2"/>
    </row>
    <row r="50" spans="1:91" s="1" customFormat="1" ht="13.7" customHeight="1">
      <c r="B50" s="30"/>
      <c r="C50" s="26" t="s">
        <v>30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6" t="s">
        <v>33</v>
      </c>
      <c r="AJ50" s="31"/>
      <c r="AK50" s="31"/>
      <c r="AL50" s="31"/>
      <c r="AM50" s="301" t="str">
        <f>IF(E20="","",E20)</f>
        <v xml:space="preserve"> </v>
      </c>
      <c r="AN50" s="302"/>
      <c r="AO50" s="302"/>
      <c r="AP50" s="302"/>
      <c r="AQ50" s="31"/>
      <c r="AR50" s="34"/>
      <c r="AS50" s="308"/>
      <c r="AT50" s="309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4"/>
    </row>
    <row r="51" spans="1:91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310"/>
      <c r="AT51" s="311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6"/>
    </row>
    <row r="52" spans="1:91" s="1" customFormat="1" ht="29.25" customHeight="1">
      <c r="B52" s="30"/>
      <c r="C52" s="312" t="s">
        <v>51</v>
      </c>
      <c r="D52" s="313"/>
      <c r="E52" s="313"/>
      <c r="F52" s="313"/>
      <c r="G52" s="313"/>
      <c r="H52" s="57"/>
      <c r="I52" s="314" t="s">
        <v>52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5" t="s">
        <v>53</v>
      </c>
      <c r="AH52" s="313"/>
      <c r="AI52" s="313"/>
      <c r="AJ52" s="313"/>
      <c r="AK52" s="313"/>
      <c r="AL52" s="313"/>
      <c r="AM52" s="313"/>
      <c r="AN52" s="314" t="s">
        <v>54</v>
      </c>
      <c r="AO52" s="313"/>
      <c r="AP52" s="313"/>
      <c r="AQ52" s="58" t="s">
        <v>55</v>
      </c>
      <c r="AR52" s="34"/>
      <c r="AS52" s="59" t="s">
        <v>56</v>
      </c>
      <c r="AT52" s="60" t="s">
        <v>57</v>
      </c>
      <c r="AU52" s="60" t="s">
        <v>58</v>
      </c>
      <c r="AV52" s="60" t="s">
        <v>59</v>
      </c>
      <c r="AW52" s="60" t="s">
        <v>60</v>
      </c>
      <c r="AX52" s="60" t="s">
        <v>61</v>
      </c>
      <c r="AY52" s="60" t="s">
        <v>62</v>
      </c>
      <c r="AZ52" s="60" t="s">
        <v>63</v>
      </c>
      <c r="BA52" s="60" t="s">
        <v>64</v>
      </c>
      <c r="BB52" s="60" t="s">
        <v>65</v>
      </c>
      <c r="BC52" s="60" t="s">
        <v>66</v>
      </c>
      <c r="BD52" s="60" t="s">
        <v>67</v>
      </c>
      <c r="BE52" s="60" t="s">
        <v>68</v>
      </c>
      <c r="BF52" s="61" t="s">
        <v>69</v>
      </c>
    </row>
    <row r="53" spans="1:91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4"/>
    </row>
    <row r="54" spans="1:91" s="4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9">
        <f>ROUND(AG55,2)</f>
        <v>0</v>
      </c>
      <c r="AH54" s="319"/>
      <c r="AI54" s="319"/>
      <c r="AJ54" s="319"/>
      <c r="AK54" s="319"/>
      <c r="AL54" s="319"/>
      <c r="AM54" s="319"/>
      <c r="AN54" s="320">
        <f>SUM(AG54,AV54)</f>
        <v>0</v>
      </c>
      <c r="AO54" s="320"/>
      <c r="AP54" s="320"/>
      <c r="AQ54" s="69" t="s">
        <v>20</v>
      </c>
      <c r="AR54" s="70"/>
      <c r="AS54" s="71">
        <f>ROUND(AS55,2)</f>
        <v>0</v>
      </c>
      <c r="AT54" s="72">
        <f>ROUND(AT55,2)</f>
        <v>0</v>
      </c>
      <c r="AU54" s="73">
        <f>ROUND(AU55,2)</f>
        <v>0</v>
      </c>
      <c r="AV54" s="73">
        <f>ROUND(SUM(AX54:AY54),2)</f>
        <v>0</v>
      </c>
      <c r="AW54" s="74">
        <f>ROUND(AW55,5)</f>
        <v>0</v>
      </c>
      <c r="AX54" s="73">
        <f>ROUND(BB54*L29,2)</f>
        <v>0</v>
      </c>
      <c r="AY54" s="73">
        <f>ROUND(BC54*L30,2)</f>
        <v>0</v>
      </c>
      <c r="AZ54" s="73">
        <f>ROUND(BD54*L29,2)</f>
        <v>0</v>
      </c>
      <c r="BA54" s="73">
        <f>ROUND(BE54*L30,2)</f>
        <v>0</v>
      </c>
      <c r="BB54" s="73">
        <f>ROUND(BB55,2)</f>
        <v>0</v>
      </c>
      <c r="BC54" s="73">
        <f>ROUND(BC55,2)</f>
        <v>0</v>
      </c>
      <c r="BD54" s="73">
        <f>ROUND(BD55,2)</f>
        <v>0</v>
      </c>
      <c r="BE54" s="73">
        <f>ROUND(BE55,2)</f>
        <v>0</v>
      </c>
      <c r="BF54" s="75">
        <f>ROUND(BF55,2)</f>
        <v>0</v>
      </c>
      <c r="BS54" s="76" t="s">
        <v>71</v>
      </c>
      <c r="BT54" s="76" t="s">
        <v>72</v>
      </c>
      <c r="BU54" s="77" t="s">
        <v>73</v>
      </c>
      <c r="BV54" s="76" t="s">
        <v>74</v>
      </c>
      <c r="BW54" s="76" t="s">
        <v>6</v>
      </c>
      <c r="BX54" s="76" t="s">
        <v>75</v>
      </c>
      <c r="CL54" s="76" t="s">
        <v>20</v>
      </c>
    </row>
    <row r="55" spans="1:91" s="5" customFormat="1" ht="27" customHeight="1">
      <c r="A55" s="78" t="s">
        <v>76</v>
      </c>
      <c r="B55" s="79"/>
      <c r="C55" s="80"/>
      <c r="D55" s="318" t="s">
        <v>77</v>
      </c>
      <c r="E55" s="318"/>
      <c r="F55" s="318"/>
      <c r="G55" s="318"/>
      <c r="H55" s="318"/>
      <c r="I55" s="81"/>
      <c r="J55" s="318" t="s">
        <v>78</v>
      </c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6">
        <f>'19029-vo - Veřejné osvětlení'!K32</f>
        <v>0</v>
      </c>
      <c r="AH55" s="317"/>
      <c r="AI55" s="317"/>
      <c r="AJ55" s="317"/>
      <c r="AK55" s="317"/>
      <c r="AL55" s="317"/>
      <c r="AM55" s="317"/>
      <c r="AN55" s="316">
        <f>SUM(AG55,AV55)</f>
        <v>0</v>
      </c>
      <c r="AO55" s="317"/>
      <c r="AP55" s="317"/>
      <c r="AQ55" s="82" t="s">
        <v>79</v>
      </c>
      <c r="AR55" s="83"/>
      <c r="AS55" s="84">
        <f>'19029-vo - Veřejné osvětlení'!K30</f>
        <v>0</v>
      </c>
      <c r="AT55" s="85">
        <f>'19029-vo - Veřejné osvětlení'!K31</f>
        <v>0</v>
      </c>
      <c r="AU55" s="85">
        <v>0</v>
      </c>
      <c r="AV55" s="85">
        <f>ROUND(SUM(AX55:AY55),2)</f>
        <v>0</v>
      </c>
      <c r="AW55" s="86">
        <f>'19029-vo - Veřejné osvětlení'!T89</f>
        <v>0</v>
      </c>
      <c r="AX55" s="85">
        <f>'19029-vo - Veřejné osvětlení'!K35</f>
        <v>0</v>
      </c>
      <c r="AY55" s="85">
        <f>'19029-vo - Veřejné osvětlení'!K36</f>
        <v>0</v>
      </c>
      <c r="AZ55" s="85">
        <f>'19029-vo - Veřejné osvětlení'!K37</f>
        <v>0</v>
      </c>
      <c r="BA55" s="85">
        <f>'19029-vo - Veřejné osvětlení'!K38</f>
        <v>0</v>
      </c>
      <c r="BB55" s="85">
        <f>'19029-vo - Veřejné osvětlení'!F35</f>
        <v>0</v>
      </c>
      <c r="BC55" s="85">
        <f>'19029-vo - Veřejné osvětlení'!F36</f>
        <v>0</v>
      </c>
      <c r="BD55" s="85">
        <f>'19029-vo - Veřejné osvětlení'!F37</f>
        <v>0</v>
      </c>
      <c r="BE55" s="85">
        <f>'19029-vo - Veřejné osvětlení'!F38</f>
        <v>0</v>
      </c>
      <c r="BF55" s="87">
        <f>'19029-vo - Veřejné osvětlení'!F39</f>
        <v>0</v>
      </c>
      <c r="BT55" s="88" t="s">
        <v>80</v>
      </c>
      <c r="BV55" s="88" t="s">
        <v>74</v>
      </c>
      <c r="BW55" s="88" t="s">
        <v>81</v>
      </c>
      <c r="BX55" s="88" t="s">
        <v>6</v>
      </c>
      <c r="CL55" s="88" t="s">
        <v>20</v>
      </c>
      <c r="CM55" s="88" t="s">
        <v>82</v>
      </c>
    </row>
    <row r="56" spans="1:91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1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</sheetData>
  <sheetProtection algorithmName="SHA-512" hashValue="rxxzVoKJthYuIls8tau/RZONBVv9C+imKLsgVFPRyhq+aUGMGFAHAI/5uL4e6VCy3/V10EHbjgAYXbg7s82V/Q==" saltValue="eL4rZteswNKRwknvzaw0kCyRWjBM2SLAXSgPoV5t0WcIJRhaWh2lIpzuYvrs3UAOSpYfNjooqsRX3Rjj10sNCg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G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G5:BG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9029-vo - Veřejné osvětlení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topLeftCell="A217" workbookViewId="0">
      <selection activeCell="F236" sqref="F23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10" width="23.5" style="89" customWidth="1"/>
    <col min="11" max="11" width="23.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T2" s="14" t="s">
        <v>81</v>
      </c>
    </row>
    <row r="3" spans="2:46" ht="6.95" customHeight="1">
      <c r="B3" s="90"/>
      <c r="C3" s="91"/>
      <c r="D3" s="91"/>
      <c r="E3" s="91"/>
      <c r="F3" s="91"/>
      <c r="G3" s="91"/>
      <c r="H3" s="91"/>
      <c r="I3" s="92"/>
      <c r="J3" s="92"/>
      <c r="K3" s="91"/>
      <c r="L3" s="91"/>
      <c r="M3" s="17"/>
      <c r="AT3" s="14" t="s">
        <v>82</v>
      </c>
    </row>
    <row r="4" spans="2:46" ht="24.95" customHeight="1">
      <c r="B4" s="17"/>
      <c r="D4" s="93" t="s">
        <v>83</v>
      </c>
      <c r="M4" s="17"/>
      <c r="N4" s="21" t="s">
        <v>11</v>
      </c>
      <c r="AT4" s="14" t="s">
        <v>4</v>
      </c>
    </row>
    <row r="5" spans="2:46" ht="6.95" customHeight="1">
      <c r="B5" s="17"/>
      <c r="M5" s="17"/>
    </row>
    <row r="6" spans="2:46" ht="12" customHeight="1">
      <c r="B6" s="17"/>
      <c r="D6" s="94" t="s">
        <v>17</v>
      </c>
      <c r="M6" s="17"/>
    </row>
    <row r="7" spans="2:46" ht="16.5" customHeight="1">
      <c r="B7" s="17"/>
      <c r="E7" s="329" t="str">
        <f>'Rekapitulace stavby'!K6</f>
        <v>Areál Domovinka</v>
      </c>
      <c r="F7" s="330"/>
      <c r="G7" s="330"/>
      <c r="H7" s="330"/>
      <c r="M7" s="17"/>
    </row>
    <row r="8" spans="2:46" s="1" customFormat="1" ht="12" customHeight="1">
      <c r="B8" s="34"/>
      <c r="D8" s="94" t="s">
        <v>84</v>
      </c>
      <c r="I8" s="95"/>
      <c r="J8" s="95"/>
      <c r="M8" s="34"/>
    </row>
    <row r="9" spans="2:46" s="1" customFormat="1" ht="36.950000000000003" customHeight="1">
      <c r="B9" s="34"/>
      <c r="E9" s="331" t="s">
        <v>85</v>
      </c>
      <c r="F9" s="332"/>
      <c r="G9" s="332"/>
      <c r="H9" s="332"/>
      <c r="I9" s="95"/>
      <c r="J9" s="95"/>
      <c r="M9" s="34"/>
    </row>
    <row r="10" spans="2:46" s="1" customFormat="1" ht="11.25">
      <c r="B10" s="34"/>
      <c r="I10" s="95"/>
      <c r="J10" s="95"/>
      <c r="M10" s="34"/>
    </row>
    <row r="11" spans="2:46" s="1" customFormat="1" ht="12" customHeight="1">
      <c r="B11" s="34"/>
      <c r="D11" s="94" t="s">
        <v>19</v>
      </c>
      <c r="F11" s="14" t="s">
        <v>20</v>
      </c>
      <c r="I11" s="96" t="s">
        <v>21</v>
      </c>
      <c r="J11" s="97" t="s">
        <v>20</v>
      </c>
      <c r="M11" s="34"/>
    </row>
    <row r="12" spans="2:46" s="1" customFormat="1" ht="12" customHeight="1">
      <c r="B12" s="34"/>
      <c r="D12" s="94" t="s">
        <v>22</v>
      </c>
      <c r="F12" s="14" t="s">
        <v>23</v>
      </c>
      <c r="I12" s="96" t="s">
        <v>24</v>
      </c>
      <c r="J12" s="98" t="str">
        <f>'Rekapitulace stavby'!AN8</f>
        <v>6. 5. 2019</v>
      </c>
      <c r="M12" s="34"/>
    </row>
    <row r="13" spans="2:46" s="1" customFormat="1" ht="10.9" customHeight="1">
      <c r="B13" s="34"/>
      <c r="I13" s="95"/>
      <c r="J13" s="95"/>
      <c r="M13" s="34"/>
    </row>
    <row r="14" spans="2:46" s="1" customFormat="1" ht="12" customHeight="1">
      <c r="B14" s="34"/>
      <c r="D14" s="94" t="s">
        <v>26</v>
      </c>
      <c r="I14" s="96" t="s">
        <v>27</v>
      </c>
      <c r="J14" s="97" t="str">
        <f>IF('Rekapitulace stavby'!AN10="","",'Rekapitulace stavby'!AN10)</f>
        <v/>
      </c>
      <c r="M14" s="34"/>
    </row>
    <row r="15" spans="2:46" s="1" customFormat="1" ht="18" customHeight="1">
      <c r="B15" s="34"/>
      <c r="E15" s="14" t="str">
        <f>IF('Rekapitulace stavby'!E11="","",'Rekapitulace stavby'!E11)</f>
        <v xml:space="preserve"> </v>
      </c>
      <c r="I15" s="96" t="s">
        <v>29</v>
      </c>
      <c r="J15" s="97" t="str">
        <f>IF('Rekapitulace stavby'!AN11="","",'Rekapitulace stavby'!AN11)</f>
        <v/>
      </c>
      <c r="M15" s="34"/>
    </row>
    <row r="16" spans="2:46" s="1" customFormat="1" ht="6.95" customHeight="1">
      <c r="B16" s="34"/>
      <c r="I16" s="95"/>
      <c r="J16" s="95"/>
      <c r="M16" s="34"/>
    </row>
    <row r="17" spans="2:13" s="1" customFormat="1" ht="12" customHeight="1">
      <c r="B17" s="34"/>
      <c r="D17" s="94" t="s">
        <v>30</v>
      </c>
      <c r="I17" s="96" t="s">
        <v>27</v>
      </c>
      <c r="J17" s="27" t="str">
        <f>'Rekapitulace stavby'!AN13</f>
        <v>Vyplň údaj</v>
      </c>
      <c r="M17" s="34"/>
    </row>
    <row r="18" spans="2:13" s="1" customFormat="1" ht="18" customHeight="1">
      <c r="B18" s="34"/>
      <c r="E18" s="333" t="str">
        <f>'Rekapitulace stavby'!E14</f>
        <v>Vyplň údaj</v>
      </c>
      <c r="F18" s="334"/>
      <c r="G18" s="334"/>
      <c r="H18" s="334"/>
      <c r="I18" s="96" t="s">
        <v>29</v>
      </c>
      <c r="J18" s="27" t="str">
        <f>'Rekapitulace stavby'!AN14</f>
        <v>Vyplň údaj</v>
      </c>
      <c r="M18" s="34"/>
    </row>
    <row r="19" spans="2:13" s="1" customFormat="1" ht="6.95" customHeight="1">
      <c r="B19" s="34"/>
      <c r="I19" s="95"/>
      <c r="J19" s="95"/>
      <c r="M19" s="34"/>
    </row>
    <row r="20" spans="2:13" s="1" customFormat="1" ht="12" customHeight="1">
      <c r="B20" s="34"/>
      <c r="D20" s="94" t="s">
        <v>32</v>
      </c>
      <c r="I20" s="96" t="s">
        <v>27</v>
      </c>
      <c r="J20" s="97" t="str">
        <f>IF('Rekapitulace stavby'!AN16="","",'Rekapitulace stavby'!AN16)</f>
        <v/>
      </c>
      <c r="M20" s="34"/>
    </row>
    <row r="21" spans="2:13" s="1" customFormat="1" ht="18" customHeight="1">
      <c r="B21" s="34"/>
      <c r="E21" s="14" t="str">
        <f>IF('Rekapitulace stavby'!E17="","",'Rekapitulace stavby'!E17)</f>
        <v xml:space="preserve"> </v>
      </c>
      <c r="I21" s="96" t="s">
        <v>29</v>
      </c>
      <c r="J21" s="97" t="str">
        <f>IF('Rekapitulace stavby'!AN17="","",'Rekapitulace stavby'!AN17)</f>
        <v/>
      </c>
      <c r="M21" s="34"/>
    </row>
    <row r="22" spans="2:13" s="1" customFormat="1" ht="6.95" customHeight="1">
      <c r="B22" s="34"/>
      <c r="I22" s="95"/>
      <c r="J22" s="95"/>
      <c r="M22" s="34"/>
    </row>
    <row r="23" spans="2:13" s="1" customFormat="1" ht="12" customHeight="1">
      <c r="B23" s="34"/>
      <c r="D23" s="94" t="s">
        <v>33</v>
      </c>
      <c r="I23" s="96" t="s">
        <v>27</v>
      </c>
      <c r="J23" s="97" t="s">
        <v>20</v>
      </c>
      <c r="M23" s="34"/>
    </row>
    <row r="24" spans="2:13" s="1" customFormat="1" ht="18" customHeight="1">
      <c r="B24" s="34"/>
      <c r="E24" s="14" t="s">
        <v>86</v>
      </c>
      <c r="I24" s="96" t="s">
        <v>29</v>
      </c>
      <c r="J24" s="97" t="s">
        <v>20</v>
      </c>
      <c r="M24" s="34"/>
    </row>
    <row r="25" spans="2:13" s="1" customFormat="1" ht="6.95" customHeight="1">
      <c r="B25" s="34"/>
      <c r="I25" s="95"/>
      <c r="J25" s="95"/>
      <c r="M25" s="34"/>
    </row>
    <row r="26" spans="2:13" s="1" customFormat="1" ht="12" customHeight="1">
      <c r="B26" s="34"/>
      <c r="D26" s="94" t="s">
        <v>34</v>
      </c>
      <c r="I26" s="95"/>
      <c r="J26" s="95"/>
      <c r="M26" s="34"/>
    </row>
    <row r="27" spans="2:13" s="6" customFormat="1" ht="16.5" customHeight="1">
      <c r="B27" s="99"/>
      <c r="E27" s="335" t="s">
        <v>20</v>
      </c>
      <c r="F27" s="335"/>
      <c r="G27" s="335"/>
      <c r="H27" s="335"/>
      <c r="I27" s="100"/>
      <c r="J27" s="100"/>
      <c r="M27" s="99"/>
    </row>
    <row r="28" spans="2:13" s="1" customFormat="1" ht="6.95" customHeight="1">
      <c r="B28" s="34"/>
      <c r="I28" s="95"/>
      <c r="J28" s="95"/>
      <c r="M28" s="34"/>
    </row>
    <row r="29" spans="2:13" s="1" customFormat="1" ht="6.95" customHeight="1">
      <c r="B29" s="34"/>
      <c r="D29" s="51"/>
      <c r="E29" s="51"/>
      <c r="F29" s="51"/>
      <c r="G29" s="51"/>
      <c r="H29" s="51"/>
      <c r="I29" s="101"/>
      <c r="J29" s="101"/>
      <c r="K29" s="51"/>
      <c r="L29" s="51"/>
      <c r="M29" s="34"/>
    </row>
    <row r="30" spans="2:13" s="1" customFormat="1" ht="11.25">
      <c r="B30" s="34"/>
      <c r="E30" s="94" t="s">
        <v>87</v>
      </c>
      <c r="I30" s="95"/>
      <c r="J30" s="95"/>
      <c r="K30" s="102">
        <f>I61</f>
        <v>0</v>
      </c>
      <c r="M30" s="34"/>
    </row>
    <row r="31" spans="2:13" s="1" customFormat="1" ht="11.25">
      <c r="B31" s="34"/>
      <c r="E31" s="94" t="s">
        <v>88</v>
      </c>
      <c r="I31" s="95"/>
      <c r="J31" s="95"/>
      <c r="K31" s="102">
        <f>J61</f>
        <v>0</v>
      </c>
      <c r="M31" s="34"/>
    </row>
    <row r="32" spans="2:13" s="1" customFormat="1" ht="25.35" customHeight="1">
      <c r="B32" s="34"/>
      <c r="D32" s="103" t="s">
        <v>36</v>
      </c>
      <c r="I32" s="95"/>
      <c r="J32" s="95"/>
      <c r="K32" s="104">
        <f>ROUND(K89, 2)</f>
        <v>0</v>
      </c>
      <c r="M32" s="34"/>
    </row>
    <row r="33" spans="2:13" s="1" customFormat="1" ht="6.95" customHeight="1">
      <c r="B33" s="34"/>
      <c r="D33" s="51"/>
      <c r="E33" s="51"/>
      <c r="F33" s="51"/>
      <c r="G33" s="51"/>
      <c r="H33" s="51"/>
      <c r="I33" s="101"/>
      <c r="J33" s="101"/>
      <c r="K33" s="51"/>
      <c r="L33" s="51"/>
      <c r="M33" s="34"/>
    </row>
    <row r="34" spans="2:13" s="1" customFormat="1" ht="14.45" customHeight="1">
      <c r="B34" s="34"/>
      <c r="F34" s="105" t="s">
        <v>38</v>
      </c>
      <c r="I34" s="106" t="s">
        <v>37</v>
      </c>
      <c r="J34" s="95"/>
      <c r="K34" s="105" t="s">
        <v>39</v>
      </c>
      <c r="M34" s="34"/>
    </row>
    <row r="35" spans="2:13" s="1" customFormat="1" ht="14.45" customHeight="1">
      <c r="B35" s="34"/>
      <c r="D35" s="94" t="s">
        <v>40</v>
      </c>
      <c r="E35" s="94" t="s">
        <v>41</v>
      </c>
      <c r="F35" s="102">
        <f>ROUND((SUM(BE89:BE232)),  2)</f>
        <v>0</v>
      </c>
      <c r="I35" s="107">
        <v>0.21</v>
      </c>
      <c r="J35" s="95"/>
      <c r="K35" s="102">
        <f>ROUND(((SUM(BE89:BE232))*I35),  2)</f>
        <v>0</v>
      </c>
      <c r="M35" s="34"/>
    </row>
    <row r="36" spans="2:13" s="1" customFormat="1" ht="14.45" customHeight="1">
      <c r="B36" s="34"/>
      <c r="E36" s="94" t="s">
        <v>42</v>
      </c>
      <c r="F36" s="102">
        <f>ROUND((SUM(BF89:BF232)),  2)</f>
        <v>0</v>
      </c>
      <c r="I36" s="107">
        <v>0.15</v>
      </c>
      <c r="J36" s="95"/>
      <c r="K36" s="102">
        <f>ROUND(((SUM(BF89:BF232))*I36),  2)</f>
        <v>0</v>
      </c>
      <c r="M36" s="34"/>
    </row>
    <row r="37" spans="2:13" s="1" customFormat="1" ht="14.45" hidden="1" customHeight="1">
      <c r="B37" s="34"/>
      <c r="E37" s="94" t="s">
        <v>43</v>
      </c>
      <c r="F37" s="102">
        <f>ROUND((SUM(BG89:BG232)),  2)</f>
        <v>0</v>
      </c>
      <c r="I37" s="107">
        <v>0.21</v>
      </c>
      <c r="J37" s="95"/>
      <c r="K37" s="102">
        <f>0</f>
        <v>0</v>
      </c>
      <c r="M37" s="34"/>
    </row>
    <row r="38" spans="2:13" s="1" customFormat="1" ht="14.45" hidden="1" customHeight="1">
      <c r="B38" s="34"/>
      <c r="E38" s="94" t="s">
        <v>44</v>
      </c>
      <c r="F38" s="102">
        <f>ROUND((SUM(BH89:BH232)),  2)</f>
        <v>0</v>
      </c>
      <c r="I38" s="107">
        <v>0.15</v>
      </c>
      <c r="J38" s="95"/>
      <c r="K38" s="102">
        <f>0</f>
        <v>0</v>
      </c>
      <c r="M38" s="34"/>
    </row>
    <row r="39" spans="2:13" s="1" customFormat="1" ht="14.45" hidden="1" customHeight="1">
      <c r="B39" s="34"/>
      <c r="E39" s="94" t="s">
        <v>45</v>
      </c>
      <c r="F39" s="102">
        <f>ROUND((SUM(BI89:BI232)),  2)</f>
        <v>0</v>
      </c>
      <c r="I39" s="107">
        <v>0</v>
      </c>
      <c r="J39" s="95"/>
      <c r="K39" s="102">
        <f>0</f>
        <v>0</v>
      </c>
      <c r="M39" s="34"/>
    </row>
    <row r="40" spans="2:13" s="1" customFormat="1" ht="6.95" customHeight="1">
      <c r="B40" s="34"/>
      <c r="I40" s="95"/>
      <c r="J40" s="95"/>
      <c r="M40" s="34"/>
    </row>
    <row r="41" spans="2:13" s="1" customFormat="1" ht="25.35" customHeight="1">
      <c r="B41" s="34"/>
      <c r="C41" s="108"/>
      <c r="D41" s="109" t="s">
        <v>46</v>
      </c>
      <c r="E41" s="110"/>
      <c r="F41" s="110"/>
      <c r="G41" s="111" t="s">
        <v>47</v>
      </c>
      <c r="H41" s="112" t="s">
        <v>48</v>
      </c>
      <c r="I41" s="113"/>
      <c r="J41" s="113"/>
      <c r="K41" s="114">
        <f>SUM(K32:K39)</f>
        <v>0</v>
      </c>
      <c r="L41" s="115"/>
      <c r="M41" s="34"/>
    </row>
    <row r="42" spans="2:13" s="1" customFormat="1" ht="14.45" customHeight="1">
      <c r="B42" s="116"/>
      <c r="C42" s="117"/>
      <c r="D42" s="117"/>
      <c r="E42" s="117"/>
      <c r="F42" s="117"/>
      <c r="G42" s="117"/>
      <c r="H42" s="117"/>
      <c r="I42" s="118"/>
      <c r="J42" s="118"/>
      <c r="K42" s="117"/>
      <c r="L42" s="117"/>
      <c r="M42" s="34"/>
    </row>
    <row r="46" spans="2:13" s="1" customFormat="1" ht="6.95" customHeight="1">
      <c r="B46" s="119"/>
      <c r="C46" s="120"/>
      <c r="D46" s="120"/>
      <c r="E46" s="120"/>
      <c r="F46" s="120"/>
      <c r="G46" s="120"/>
      <c r="H46" s="120"/>
      <c r="I46" s="121"/>
      <c r="J46" s="121"/>
      <c r="K46" s="120"/>
      <c r="L46" s="120"/>
      <c r="M46" s="34"/>
    </row>
    <row r="47" spans="2:13" s="1" customFormat="1" ht="24.95" customHeight="1">
      <c r="B47" s="30"/>
      <c r="C47" s="20" t="s">
        <v>89</v>
      </c>
      <c r="D47" s="31"/>
      <c r="E47" s="31"/>
      <c r="F47" s="31"/>
      <c r="G47" s="31"/>
      <c r="H47" s="31"/>
      <c r="I47" s="95"/>
      <c r="J47" s="95"/>
      <c r="K47" s="31"/>
      <c r="L47" s="31"/>
      <c r="M47" s="34"/>
    </row>
    <row r="48" spans="2:13" s="1" customFormat="1" ht="6.95" customHeight="1">
      <c r="B48" s="30"/>
      <c r="C48" s="31"/>
      <c r="D48" s="31"/>
      <c r="E48" s="31"/>
      <c r="F48" s="31"/>
      <c r="G48" s="31"/>
      <c r="H48" s="31"/>
      <c r="I48" s="95"/>
      <c r="J48" s="95"/>
      <c r="K48" s="31"/>
      <c r="L48" s="31"/>
      <c r="M48" s="34"/>
    </row>
    <row r="49" spans="2:47" s="1" customFormat="1" ht="12" customHeight="1">
      <c r="B49" s="30"/>
      <c r="C49" s="26" t="s">
        <v>17</v>
      </c>
      <c r="D49" s="31"/>
      <c r="E49" s="31"/>
      <c r="F49" s="31"/>
      <c r="G49" s="31"/>
      <c r="H49" s="31"/>
      <c r="I49" s="95"/>
      <c r="J49" s="95"/>
      <c r="K49" s="31"/>
      <c r="L49" s="31"/>
      <c r="M49" s="34"/>
    </row>
    <row r="50" spans="2:47" s="1" customFormat="1" ht="16.5" customHeight="1">
      <c r="B50" s="30"/>
      <c r="C50" s="31"/>
      <c r="D50" s="31"/>
      <c r="E50" s="336" t="str">
        <f>E7</f>
        <v>Areál Domovinka</v>
      </c>
      <c r="F50" s="337"/>
      <c r="G50" s="337"/>
      <c r="H50" s="337"/>
      <c r="I50" s="95"/>
      <c r="J50" s="95"/>
      <c r="K50" s="31"/>
      <c r="L50" s="31"/>
      <c r="M50" s="34"/>
    </row>
    <row r="51" spans="2:47" s="1" customFormat="1" ht="12" customHeight="1">
      <c r="B51" s="30"/>
      <c r="C51" s="26" t="s">
        <v>84</v>
      </c>
      <c r="D51" s="31"/>
      <c r="E51" s="31"/>
      <c r="F51" s="31"/>
      <c r="G51" s="31"/>
      <c r="H51" s="31"/>
      <c r="I51" s="95"/>
      <c r="J51" s="95"/>
      <c r="K51" s="31"/>
      <c r="L51" s="31"/>
      <c r="M51" s="34"/>
    </row>
    <row r="52" spans="2:47" s="1" customFormat="1" ht="16.5" customHeight="1">
      <c r="B52" s="30"/>
      <c r="C52" s="31"/>
      <c r="D52" s="31"/>
      <c r="E52" s="303" t="str">
        <f>E9</f>
        <v>19029-vo - Veřejné osvětlení</v>
      </c>
      <c r="F52" s="302"/>
      <c r="G52" s="302"/>
      <c r="H52" s="302"/>
      <c r="I52" s="95"/>
      <c r="J52" s="95"/>
      <c r="K52" s="31"/>
      <c r="L52" s="31"/>
      <c r="M52" s="34"/>
    </row>
    <row r="53" spans="2:47" s="1" customFormat="1" ht="6.95" customHeight="1">
      <c r="B53" s="30"/>
      <c r="C53" s="31"/>
      <c r="D53" s="31"/>
      <c r="E53" s="31"/>
      <c r="F53" s="31"/>
      <c r="G53" s="31"/>
      <c r="H53" s="31"/>
      <c r="I53" s="95"/>
      <c r="J53" s="95"/>
      <c r="K53" s="31"/>
      <c r="L53" s="31"/>
      <c r="M53" s="34"/>
    </row>
    <row r="54" spans="2:47" s="1" customFormat="1" ht="12" customHeight="1">
      <c r="B54" s="30"/>
      <c r="C54" s="26" t="s">
        <v>22</v>
      </c>
      <c r="D54" s="31"/>
      <c r="E54" s="31"/>
      <c r="F54" s="24" t="str">
        <f>F12</f>
        <v>Chomutov</v>
      </c>
      <c r="G54" s="31"/>
      <c r="H54" s="31"/>
      <c r="I54" s="96" t="s">
        <v>24</v>
      </c>
      <c r="J54" s="98" t="str">
        <f>IF(J12="","",J12)</f>
        <v>6. 5. 2019</v>
      </c>
      <c r="K54" s="31"/>
      <c r="L54" s="31"/>
      <c r="M54" s="34"/>
    </row>
    <row r="55" spans="2:47" s="1" customFormat="1" ht="6.95" customHeight="1">
      <c r="B55" s="30"/>
      <c r="C55" s="31"/>
      <c r="D55" s="31"/>
      <c r="E55" s="31"/>
      <c r="F55" s="31"/>
      <c r="G55" s="31"/>
      <c r="H55" s="31"/>
      <c r="I55" s="95"/>
      <c r="J55" s="95"/>
      <c r="K55" s="31"/>
      <c r="L55" s="31"/>
      <c r="M55" s="34"/>
    </row>
    <row r="56" spans="2:47" s="1" customFormat="1" ht="13.7" customHeight="1">
      <c r="B56" s="30"/>
      <c r="C56" s="26" t="s">
        <v>26</v>
      </c>
      <c r="D56" s="31"/>
      <c r="E56" s="31"/>
      <c r="F56" s="24" t="str">
        <f>E15</f>
        <v xml:space="preserve"> </v>
      </c>
      <c r="G56" s="31"/>
      <c r="H56" s="31"/>
      <c r="I56" s="96" t="s">
        <v>32</v>
      </c>
      <c r="J56" s="122" t="str">
        <f>E21</f>
        <v xml:space="preserve"> </v>
      </c>
      <c r="K56" s="31"/>
      <c r="L56" s="31"/>
      <c r="M56" s="34"/>
    </row>
    <row r="57" spans="2:47" s="1" customFormat="1" ht="13.7" customHeight="1">
      <c r="B57" s="30"/>
      <c r="C57" s="26" t="s">
        <v>30</v>
      </c>
      <c r="D57" s="31"/>
      <c r="E57" s="31"/>
      <c r="F57" s="24" t="str">
        <f>IF(E18="","",E18)</f>
        <v>Vyplň údaj</v>
      </c>
      <c r="G57" s="31"/>
      <c r="H57" s="31"/>
      <c r="I57" s="96" t="s">
        <v>33</v>
      </c>
      <c r="J57" s="122" t="str">
        <f>E24</f>
        <v>Ing. Ivan Menhard</v>
      </c>
      <c r="K57" s="31"/>
      <c r="L57" s="31"/>
      <c r="M57" s="34"/>
    </row>
    <row r="58" spans="2:47" s="1" customFormat="1" ht="10.35" customHeight="1">
      <c r="B58" s="30"/>
      <c r="C58" s="31"/>
      <c r="D58" s="31"/>
      <c r="E58" s="31"/>
      <c r="F58" s="31"/>
      <c r="G58" s="31"/>
      <c r="H58" s="31"/>
      <c r="I58" s="95"/>
      <c r="J58" s="95"/>
      <c r="K58" s="31"/>
      <c r="L58" s="31"/>
      <c r="M58" s="34"/>
    </row>
    <row r="59" spans="2:47" s="1" customFormat="1" ht="29.25" customHeight="1">
      <c r="B59" s="30"/>
      <c r="C59" s="123" t="s">
        <v>90</v>
      </c>
      <c r="D59" s="124"/>
      <c r="E59" s="124"/>
      <c r="F59" s="124"/>
      <c r="G59" s="124"/>
      <c r="H59" s="124"/>
      <c r="I59" s="125" t="s">
        <v>91</v>
      </c>
      <c r="J59" s="125" t="s">
        <v>92</v>
      </c>
      <c r="K59" s="126" t="s">
        <v>93</v>
      </c>
      <c r="L59" s="124"/>
      <c r="M59" s="34"/>
    </row>
    <row r="60" spans="2:47" s="1" customFormat="1" ht="10.35" customHeight="1">
      <c r="B60" s="30"/>
      <c r="C60" s="31"/>
      <c r="D60" s="31"/>
      <c r="E60" s="31"/>
      <c r="F60" s="31"/>
      <c r="G60" s="31"/>
      <c r="H60" s="31"/>
      <c r="I60" s="95"/>
      <c r="J60" s="95"/>
      <c r="K60" s="31"/>
      <c r="L60" s="31"/>
      <c r="M60" s="34"/>
    </row>
    <row r="61" spans="2:47" s="1" customFormat="1" ht="22.9" customHeight="1">
      <c r="B61" s="30"/>
      <c r="C61" s="127" t="s">
        <v>70</v>
      </c>
      <c r="D61" s="31"/>
      <c r="E61" s="31"/>
      <c r="F61" s="31"/>
      <c r="G61" s="31"/>
      <c r="H61" s="31"/>
      <c r="I61" s="128">
        <f t="shared" ref="I61:J63" si="0">Q89</f>
        <v>0</v>
      </c>
      <c r="J61" s="128">
        <f t="shared" si="0"/>
        <v>0</v>
      </c>
      <c r="K61" s="68">
        <f>K89</f>
        <v>0</v>
      </c>
      <c r="L61" s="31"/>
      <c r="M61" s="34"/>
      <c r="AU61" s="14" t="s">
        <v>94</v>
      </c>
    </row>
    <row r="62" spans="2:47" s="7" customFormat="1" ht="24.95" customHeight="1">
      <c r="B62" s="129"/>
      <c r="C62" s="130"/>
      <c r="D62" s="131" t="s">
        <v>95</v>
      </c>
      <c r="E62" s="132"/>
      <c r="F62" s="132"/>
      <c r="G62" s="132"/>
      <c r="H62" s="132"/>
      <c r="I62" s="133">
        <f t="shared" si="0"/>
        <v>0</v>
      </c>
      <c r="J62" s="133">
        <f t="shared" si="0"/>
        <v>0</v>
      </c>
      <c r="K62" s="134">
        <f>K90</f>
        <v>0</v>
      </c>
      <c r="L62" s="130"/>
      <c r="M62" s="135"/>
    </row>
    <row r="63" spans="2:47" s="8" customFormat="1" ht="19.899999999999999" customHeight="1">
      <c r="B63" s="136"/>
      <c r="C63" s="137"/>
      <c r="D63" s="138" t="s">
        <v>96</v>
      </c>
      <c r="E63" s="139"/>
      <c r="F63" s="139"/>
      <c r="G63" s="139"/>
      <c r="H63" s="139"/>
      <c r="I63" s="140">
        <f t="shared" si="0"/>
        <v>0</v>
      </c>
      <c r="J63" s="140">
        <f t="shared" si="0"/>
        <v>0</v>
      </c>
      <c r="K63" s="141">
        <f>K91</f>
        <v>0</v>
      </c>
      <c r="L63" s="137"/>
      <c r="M63" s="142"/>
    </row>
    <row r="64" spans="2:47" s="7" customFormat="1" ht="24.95" customHeight="1">
      <c r="B64" s="129"/>
      <c r="C64" s="130"/>
      <c r="D64" s="131" t="s">
        <v>97</v>
      </c>
      <c r="E64" s="132"/>
      <c r="F64" s="132"/>
      <c r="G64" s="132"/>
      <c r="H64" s="132"/>
      <c r="I64" s="133">
        <f>Q129</f>
        <v>0</v>
      </c>
      <c r="J64" s="133">
        <f>R129</f>
        <v>0</v>
      </c>
      <c r="K64" s="134">
        <f>K129</f>
        <v>0</v>
      </c>
      <c r="L64" s="130"/>
      <c r="M64" s="135"/>
    </row>
    <row r="65" spans="2:13" s="8" customFormat="1" ht="19.899999999999999" customHeight="1">
      <c r="B65" s="136"/>
      <c r="C65" s="137"/>
      <c r="D65" s="138" t="s">
        <v>98</v>
      </c>
      <c r="E65" s="139"/>
      <c r="F65" s="139"/>
      <c r="G65" s="139"/>
      <c r="H65" s="139"/>
      <c r="I65" s="140">
        <f>Q130</f>
        <v>0</v>
      </c>
      <c r="J65" s="140">
        <f>R130</f>
        <v>0</v>
      </c>
      <c r="K65" s="141">
        <f>K130</f>
        <v>0</v>
      </c>
      <c r="L65" s="137"/>
      <c r="M65" s="142"/>
    </row>
    <row r="66" spans="2:13" s="8" customFormat="1" ht="19.899999999999999" customHeight="1">
      <c r="B66" s="136"/>
      <c r="C66" s="137"/>
      <c r="D66" s="138" t="s">
        <v>99</v>
      </c>
      <c r="E66" s="139"/>
      <c r="F66" s="139"/>
      <c r="G66" s="139"/>
      <c r="H66" s="139"/>
      <c r="I66" s="140">
        <f>Q151</f>
        <v>0</v>
      </c>
      <c r="J66" s="140">
        <f>R151</f>
        <v>0</v>
      </c>
      <c r="K66" s="141">
        <f>K151</f>
        <v>0</v>
      </c>
      <c r="L66" s="137"/>
      <c r="M66" s="142"/>
    </row>
    <row r="67" spans="2:13" s="7" customFormat="1" ht="24.95" customHeight="1">
      <c r="B67" s="129"/>
      <c r="C67" s="130"/>
      <c r="D67" s="131" t="s">
        <v>100</v>
      </c>
      <c r="E67" s="132"/>
      <c r="F67" s="132"/>
      <c r="G67" s="132"/>
      <c r="H67" s="132"/>
      <c r="I67" s="133">
        <f>Q224</f>
        <v>0</v>
      </c>
      <c r="J67" s="133">
        <f>R224</f>
        <v>0</v>
      </c>
      <c r="K67" s="134">
        <f>K224</f>
        <v>0</v>
      </c>
      <c r="L67" s="130"/>
      <c r="M67" s="135"/>
    </row>
    <row r="68" spans="2:13" s="8" customFormat="1" ht="19.899999999999999" customHeight="1">
      <c r="B68" s="136"/>
      <c r="C68" s="137"/>
      <c r="D68" s="138" t="s">
        <v>101</v>
      </c>
      <c r="E68" s="139"/>
      <c r="F68" s="139"/>
      <c r="G68" s="139"/>
      <c r="H68" s="139"/>
      <c r="I68" s="140">
        <f>Q225</f>
        <v>0</v>
      </c>
      <c r="J68" s="140">
        <f>R225</f>
        <v>0</v>
      </c>
      <c r="K68" s="141">
        <f>K225</f>
        <v>0</v>
      </c>
      <c r="L68" s="137"/>
      <c r="M68" s="142"/>
    </row>
    <row r="69" spans="2:13" s="8" customFormat="1" ht="19.899999999999999" customHeight="1">
      <c r="B69" s="136"/>
      <c r="C69" s="137"/>
      <c r="D69" s="138" t="s">
        <v>102</v>
      </c>
      <c r="E69" s="139"/>
      <c r="F69" s="139"/>
      <c r="G69" s="139"/>
      <c r="H69" s="139"/>
      <c r="I69" s="140">
        <f>Q230</f>
        <v>0</v>
      </c>
      <c r="J69" s="140">
        <f>R230</f>
        <v>0</v>
      </c>
      <c r="K69" s="141">
        <f>K230</f>
        <v>0</v>
      </c>
      <c r="L69" s="137"/>
      <c r="M69" s="142"/>
    </row>
    <row r="70" spans="2:13" s="1" customFormat="1" ht="21.75" customHeight="1">
      <c r="B70" s="30"/>
      <c r="C70" s="31"/>
      <c r="D70" s="31"/>
      <c r="E70" s="31"/>
      <c r="F70" s="31"/>
      <c r="G70" s="31"/>
      <c r="H70" s="31"/>
      <c r="I70" s="95"/>
      <c r="J70" s="95"/>
      <c r="K70" s="31"/>
      <c r="L70" s="31"/>
      <c r="M70" s="34"/>
    </row>
    <row r="71" spans="2:13" s="1" customFormat="1" ht="6.95" customHeight="1">
      <c r="B71" s="42"/>
      <c r="C71" s="43"/>
      <c r="D71" s="43"/>
      <c r="E71" s="43"/>
      <c r="F71" s="43"/>
      <c r="G71" s="43"/>
      <c r="H71" s="43"/>
      <c r="I71" s="118"/>
      <c r="J71" s="118"/>
      <c r="K71" s="43"/>
      <c r="L71" s="43"/>
      <c r="M71" s="34"/>
    </row>
    <row r="75" spans="2:13" s="1" customFormat="1" ht="6.95" customHeight="1">
      <c r="B75" s="44"/>
      <c r="C75" s="45"/>
      <c r="D75" s="45"/>
      <c r="E75" s="45"/>
      <c r="F75" s="45"/>
      <c r="G75" s="45"/>
      <c r="H75" s="45"/>
      <c r="I75" s="121"/>
      <c r="J75" s="121"/>
      <c r="K75" s="45"/>
      <c r="L75" s="45"/>
      <c r="M75" s="34"/>
    </row>
    <row r="76" spans="2:13" s="1" customFormat="1" ht="24.95" customHeight="1">
      <c r="B76" s="30"/>
      <c r="C76" s="20" t="s">
        <v>103</v>
      </c>
      <c r="D76" s="31"/>
      <c r="E76" s="31"/>
      <c r="F76" s="31"/>
      <c r="G76" s="31"/>
      <c r="H76" s="31"/>
      <c r="I76" s="95"/>
      <c r="J76" s="95"/>
      <c r="K76" s="31"/>
      <c r="L76" s="31"/>
      <c r="M76" s="34"/>
    </row>
    <row r="77" spans="2:13" s="1" customFormat="1" ht="6.95" customHeight="1">
      <c r="B77" s="30"/>
      <c r="C77" s="31"/>
      <c r="D77" s="31"/>
      <c r="E77" s="31"/>
      <c r="F77" s="31"/>
      <c r="G77" s="31"/>
      <c r="H77" s="31"/>
      <c r="I77" s="95"/>
      <c r="J77" s="95"/>
      <c r="K77" s="31"/>
      <c r="L77" s="31"/>
      <c r="M77" s="34"/>
    </row>
    <row r="78" spans="2:13" s="1" customFormat="1" ht="12" customHeight="1">
      <c r="B78" s="30"/>
      <c r="C78" s="26" t="s">
        <v>17</v>
      </c>
      <c r="D78" s="31"/>
      <c r="E78" s="31"/>
      <c r="F78" s="31"/>
      <c r="G78" s="31"/>
      <c r="H78" s="31"/>
      <c r="I78" s="95"/>
      <c r="J78" s="95"/>
      <c r="K78" s="31"/>
      <c r="L78" s="31"/>
      <c r="M78" s="34"/>
    </row>
    <row r="79" spans="2:13" s="1" customFormat="1" ht="16.5" customHeight="1">
      <c r="B79" s="30"/>
      <c r="C79" s="31"/>
      <c r="D79" s="31"/>
      <c r="E79" s="336" t="str">
        <f>E7</f>
        <v>Areál Domovinka</v>
      </c>
      <c r="F79" s="337"/>
      <c r="G79" s="337"/>
      <c r="H79" s="337"/>
      <c r="I79" s="95"/>
      <c r="J79" s="95"/>
      <c r="K79" s="31"/>
      <c r="L79" s="31"/>
      <c r="M79" s="34"/>
    </row>
    <row r="80" spans="2:13" s="1" customFormat="1" ht="12" customHeight="1">
      <c r="B80" s="30"/>
      <c r="C80" s="26" t="s">
        <v>84</v>
      </c>
      <c r="D80" s="31"/>
      <c r="E80" s="31"/>
      <c r="F80" s="31"/>
      <c r="G80" s="31"/>
      <c r="H80" s="31"/>
      <c r="I80" s="95"/>
      <c r="J80" s="95"/>
      <c r="K80" s="31"/>
      <c r="L80" s="31"/>
      <c r="M80" s="34"/>
    </row>
    <row r="81" spans="2:65" s="1" customFormat="1" ht="16.5" customHeight="1">
      <c r="B81" s="30"/>
      <c r="C81" s="31"/>
      <c r="D81" s="31"/>
      <c r="E81" s="303" t="str">
        <f>E9</f>
        <v>19029-vo - Veřejné osvětlení</v>
      </c>
      <c r="F81" s="302"/>
      <c r="G81" s="302"/>
      <c r="H81" s="302"/>
      <c r="I81" s="95"/>
      <c r="J81" s="95"/>
      <c r="K81" s="31"/>
      <c r="L81" s="31"/>
      <c r="M81" s="34"/>
    </row>
    <row r="82" spans="2:65" s="1" customFormat="1" ht="6.95" customHeight="1">
      <c r="B82" s="30"/>
      <c r="C82" s="31"/>
      <c r="D82" s="31"/>
      <c r="E82" s="31"/>
      <c r="F82" s="31"/>
      <c r="G82" s="31"/>
      <c r="H82" s="31"/>
      <c r="I82" s="95"/>
      <c r="J82" s="95"/>
      <c r="K82" s="31"/>
      <c r="L82" s="31"/>
      <c r="M82" s="34"/>
    </row>
    <row r="83" spans="2:65" s="1" customFormat="1" ht="12" customHeight="1">
      <c r="B83" s="30"/>
      <c r="C83" s="26" t="s">
        <v>22</v>
      </c>
      <c r="D83" s="31"/>
      <c r="E83" s="31"/>
      <c r="F83" s="24" t="str">
        <f>F12</f>
        <v>Chomutov</v>
      </c>
      <c r="G83" s="31"/>
      <c r="H83" s="31"/>
      <c r="I83" s="96" t="s">
        <v>24</v>
      </c>
      <c r="J83" s="98" t="str">
        <f>IF(J12="","",J12)</f>
        <v>6. 5. 2019</v>
      </c>
      <c r="K83" s="31"/>
      <c r="L83" s="31"/>
      <c r="M83" s="34"/>
    </row>
    <row r="84" spans="2:65" s="1" customFormat="1" ht="6.95" customHeight="1">
      <c r="B84" s="30"/>
      <c r="C84" s="31"/>
      <c r="D84" s="31"/>
      <c r="E84" s="31"/>
      <c r="F84" s="31"/>
      <c r="G84" s="31"/>
      <c r="H84" s="31"/>
      <c r="I84" s="95"/>
      <c r="J84" s="95"/>
      <c r="K84" s="31"/>
      <c r="L84" s="31"/>
      <c r="M84" s="34"/>
    </row>
    <row r="85" spans="2:65" s="1" customFormat="1" ht="13.7" customHeight="1">
      <c r="B85" s="30"/>
      <c r="C85" s="26" t="s">
        <v>26</v>
      </c>
      <c r="D85" s="31"/>
      <c r="E85" s="31"/>
      <c r="F85" s="24" t="str">
        <f>E15</f>
        <v xml:space="preserve"> </v>
      </c>
      <c r="G85" s="31"/>
      <c r="H85" s="31"/>
      <c r="I85" s="96" t="s">
        <v>32</v>
      </c>
      <c r="J85" s="122" t="str">
        <f>E21</f>
        <v xml:space="preserve"> </v>
      </c>
      <c r="K85" s="31"/>
      <c r="L85" s="31"/>
      <c r="M85" s="34"/>
    </row>
    <row r="86" spans="2:65" s="1" customFormat="1" ht="13.7" customHeight="1">
      <c r="B86" s="30"/>
      <c r="C86" s="26" t="s">
        <v>30</v>
      </c>
      <c r="D86" s="31"/>
      <c r="E86" s="31"/>
      <c r="F86" s="24" t="str">
        <f>IF(E18="","",E18)</f>
        <v>Vyplň údaj</v>
      </c>
      <c r="G86" s="31"/>
      <c r="H86" s="31"/>
      <c r="I86" s="96" t="s">
        <v>33</v>
      </c>
      <c r="J86" s="122" t="str">
        <f>E24</f>
        <v>Ing. Ivan Menhard</v>
      </c>
      <c r="K86" s="31"/>
      <c r="L86" s="31"/>
      <c r="M86" s="34"/>
    </row>
    <row r="87" spans="2:65" s="1" customFormat="1" ht="10.35" customHeight="1">
      <c r="B87" s="30"/>
      <c r="C87" s="31"/>
      <c r="D87" s="31"/>
      <c r="E87" s="31"/>
      <c r="F87" s="31"/>
      <c r="G87" s="31"/>
      <c r="H87" s="31"/>
      <c r="I87" s="95"/>
      <c r="J87" s="95"/>
      <c r="K87" s="31"/>
      <c r="L87" s="31"/>
      <c r="M87" s="34"/>
    </row>
    <row r="88" spans="2:65" s="9" customFormat="1" ht="29.25" customHeight="1">
      <c r="B88" s="143"/>
      <c r="C88" s="144" t="s">
        <v>104</v>
      </c>
      <c r="D88" s="145" t="s">
        <v>55</v>
      </c>
      <c r="E88" s="145" t="s">
        <v>51</v>
      </c>
      <c r="F88" s="145" t="s">
        <v>52</v>
      </c>
      <c r="G88" s="145" t="s">
        <v>105</v>
      </c>
      <c r="H88" s="145" t="s">
        <v>106</v>
      </c>
      <c r="I88" s="146" t="s">
        <v>107</v>
      </c>
      <c r="J88" s="146" t="s">
        <v>108</v>
      </c>
      <c r="K88" s="145" t="s">
        <v>93</v>
      </c>
      <c r="L88" s="147" t="s">
        <v>109</v>
      </c>
      <c r="M88" s="148"/>
      <c r="N88" s="59" t="s">
        <v>20</v>
      </c>
      <c r="O88" s="60" t="s">
        <v>40</v>
      </c>
      <c r="P88" s="60" t="s">
        <v>110</v>
      </c>
      <c r="Q88" s="60" t="s">
        <v>111</v>
      </c>
      <c r="R88" s="60" t="s">
        <v>112</v>
      </c>
      <c r="S88" s="60" t="s">
        <v>113</v>
      </c>
      <c r="T88" s="60" t="s">
        <v>114</v>
      </c>
      <c r="U88" s="60" t="s">
        <v>115</v>
      </c>
      <c r="V88" s="60" t="s">
        <v>116</v>
      </c>
      <c r="W88" s="60" t="s">
        <v>117</v>
      </c>
      <c r="X88" s="61" t="s">
        <v>118</v>
      </c>
    </row>
    <row r="89" spans="2:65" s="1" customFormat="1" ht="22.9" customHeight="1">
      <c r="B89" s="30"/>
      <c r="C89" s="66" t="s">
        <v>119</v>
      </c>
      <c r="D89" s="31"/>
      <c r="E89" s="31"/>
      <c r="F89" s="31"/>
      <c r="G89" s="31"/>
      <c r="H89" s="31"/>
      <c r="I89" s="95"/>
      <c r="J89" s="95"/>
      <c r="K89" s="149">
        <f>BK89</f>
        <v>0</v>
      </c>
      <c r="L89" s="31"/>
      <c r="M89" s="34"/>
      <c r="N89" s="62"/>
      <c r="O89" s="63"/>
      <c r="P89" s="63"/>
      <c r="Q89" s="150">
        <f>Q90+Q129+Q224</f>
        <v>0</v>
      </c>
      <c r="R89" s="150">
        <f>R90+R129+R224</f>
        <v>0</v>
      </c>
      <c r="S89" s="63"/>
      <c r="T89" s="151">
        <f>T90+T129+T224</f>
        <v>0</v>
      </c>
      <c r="U89" s="63"/>
      <c r="V89" s="151">
        <f>V90+V129+V224</f>
        <v>11.6775784</v>
      </c>
      <c r="W89" s="63"/>
      <c r="X89" s="152">
        <f>X90+X129+X224</f>
        <v>0</v>
      </c>
      <c r="AT89" s="14" t="s">
        <v>71</v>
      </c>
      <c r="AU89" s="14" t="s">
        <v>94</v>
      </c>
      <c r="BK89" s="153">
        <f>BK90+BK129+BK224</f>
        <v>0</v>
      </c>
    </row>
    <row r="90" spans="2:65" s="10" customFormat="1" ht="25.9" customHeight="1">
      <c r="B90" s="154"/>
      <c r="C90" s="155"/>
      <c r="D90" s="156" t="s">
        <v>71</v>
      </c>
      <c r="E90" s="157" t="s">
        <v>120</v>
      </c>
      <c r="F90" s="157" t="s">
        <v>121</v>
      </c>
      <c r="G90" s="155"/>
      <c r="H90" s="155"/>
      <c r="I90" s="158"/>
      <c r="J90" s="158"/>
      <c r="K90" s="159">
        <f>BK90</f>
        <v>0</v>
      </c>
      <c r="L90" s="155"/>
      <c r="M90" s="160"/>
      <c r="N90" s="161"/>
      <c r="O90" s="162"/>
      <c r="P90" s="162"/>
      <c r="Q90" s="163">
        <f>Q91</f>
        <v>0</v>
      </c>
      <c r="R90" s="163">
        <f>R91</f>
        <v>0</v>
      </c>
      <c r="S90" s="162"/>
      <c r="T90" s="164">
        <f>T91</f>
        <v>0</v>
      </c>
      <c r="U90" s="162"/>
      <c r="V90" s="164">
        <f>V91</f>
        <v>0.91614800000000007</v>
      </c>
      <c r="W90" s="162"/>
      <c r="X90" s="165">
        <f>X91</f>
        <v>0</v>
      </c>
      <c r="AR90" s="166" t="s">
        <v>82</v>
      </c>
      <c r="AT90" s="167" t="s">
        <v>71</v>
      </c>
      <c r="AU90" s="167" t="s">
        <v>72</v>
      </c>
      <c r="AY90" s="166" t="s">
        <v>122</v>
      </c>
      <c r="BK90" s="168">
        <f>BK91</f>
        <v>0</v>
      </c>
    </row>
    <row r="91" spans="2:65" s="10" customFormat="1" ht="22.9" customHeight="1">
      <c r="B91" s="154"/>
      <c r="C91" s="155"/>
      <c r="D91" s="156" t="s">
        <v>71</v>
      </c>
      <c r="E91" s="169" t="s">
        <v>123</v>
      </c>
      <c r="F91" s="169" t="s">
        <v>124</v>
      </c>
      <c r="G91" s="155"/>
      <c r="H91" s="155"/>
      <c r="I91" s="158"/>
      <c r="J91" s="158"/>
      <c r="K91" s="170">
        <f>BK91</f>
        <v>0</v>
      </c>
      <c r="L91" s="155"/>
      <c r="M91" s="160"/>
      <c r="N91" s="161"/>
      <c r="O91" s="162"/>
      <c r="P91" s="162"/>
      <c r="Q91" s="163">
        <f>SUM(Q92:Q128)</f>
        <v>0</v>
      </c>
      <c r="R91" s="163">
        <f>SUM(R92:R128)</f>
        <v>0</v>
      </c>
      <c r="S91" s="162"/>
      <c r="T91" s="164">
        <f>SUM(T92:T128)</f>
        <v>0</v>
      </c>
      <c r="U91" s="162"/>
      <c r="V91" s="164">
        <f>SUM(V92:V128)</f>
        <v>0.91614800000000007</v>
      </c>
      <c r="W91" s="162"/>
      <c r="X91" s="165">
        <f>SUM(X92:X128)</f>
        <v>0</v>
      </c>
      <c r="AR91" s="166" t="s">
        <v>82</v>
      </c>
      <c r="AT91" s="167" t="s">
        <v>71</v>
      </c>
      <c r="AU91" s="167" t="s">
        <v>80</v>
      </c>
      <c r="AY91" s="166" t="s">
        <v>122</v>
      </c>
      <c r="BK91" s="168">
        <f>SUM(BK92:BK128)</f>
        <v>0</v>
      </c>
    </row>
    <row r="92" spans="2:65" s="1" customFormat="1" ht="16.5" customHeight="1">
      <c r="B92" s="30"/>
      <c r="C92" s="171" t="s">
        <v>80</v>
      </c>
      <c r="D92" s="171" t="s">
        <v>125</v>
      </c>
      <c r="E92" s="172" t="s">
        <v>126</v>
      </c>
      <c r="F92" s="173" t="s">
        <v>127</v>
      </c>
      <c r="G92" s="174" t="s">
        <v>128</v>
      </c>
      <c r="H92" s="175">
        <v>120</v>
      </c>
      <c r="I92" s="176"/>
      <c r="J92" s="176"/>
      <c r="K92" s="177">
        <f>ROUND(P92*H92,2)</f>
        <v>0</v>
      </c>
      <c r="L92" s="173" t="s">
        <v>129</v>
      </c>
      <c r="M92" s="34"/>
      <c r="N92" s="178" t="s">
        <v>20</v>
      </c>
      <c r="O92" s="179" t="s">
        <v>41</v>
      </c>
      <c r="P92" s="180">
        <f>I92+J92</f>
        <v>0</v>
      </c>
      <c r="Q92" s="180">
        <f>ROUND(I92*H92,2)</f>
        <v>0</v>
      </c>
      <c r="R92" s="180">
        <f>ROUND(J92*H92,2)</f>
        <v>0</v>
      </c>
      <c r="S92" s="55"/>
      <c r="T92" s="181">
        <f>S92*H92</f>
        <v>0</v>
      </c>
      <c r="U92" s="181">
        <v>0</v>
      </c>
      <c r="V92" s="181">
        <f>U92*H92</f>
        <v>0</v>
      </c>
      <c r="W92" s="181">
        <v>0</v>
      </c>
      <c r="X92" s="182">
        <f>W92*H92</f>
        <v>0</v>
      </c>
      <c r="AR92" s="14" t="s">
        <v>130</v>
      </c>
      <c r="AT92" s="14" t="s">
        <v>125</v>
      </c>
      <c r="AU92" s="14" t="s">
        <v>82</v>
      </c>
      <c r="AY92" s="14" t="s">
        <v>122</v>
      </c>
      <c r="BE92" s="183">
        <f>IF(O92="základní",K92,0)</f>
        <v>0</v>
      </c>
      <c r="BF92" s="183">
        <f>IF(O92="snížená",K92,0)</f>
        <v>0</v>
      </c>
      <c r="BG92" s="183">
        <f>IF(O92="zákl. přenesená",K92,0)</f>
        <v>0</v>
      </c>
      <c r="BH92" s="183">
        <f>IF(O92="sníž. přenesená",K92,0)</f>
        <v>0</v>
      </c>
      <c r="BI92" s="183">
        <f>IF(O92="nulová",K92,0)</f>
        <v>0</v>
      </c>
      <c r="BJ92" s="14" t="s">
        <v>80</v>
      </c>
      <c r="BK92" s="183">
        <f>ROUND(P92*H92,2)</f>
        <v>0</v>
      </c>
      <c r="BL92" s="14" t="s">
        <v>130</v>
      </c>
      <c r="BM92" s="14" t="s">
        <v>131</v>
      </c>
    </row>
    <row r="93" spans="2:65" s="1" customFormat="1" ht="19.5">
      <c r="B93" s="30"/>
      <c r="C93" s="31"/>
      <c r="D93" s="184" t="s">
        <v>132</v>
      </c>
      <c r="E93" s="31"/>
      <c r="F93" s="185" t="s">
        <v>133</v>
      </c>
      <c r="G93" s="31"/>
      <c r="H93" s="31"/>
      <c r="I93" s="95"/>
      <c r="J93" s="95"/>
      <c r="K93" s="31"/>
      <c r="L93" s="31"/>
      <c r="M93" s="34"/>
      <c r="N93" s="186"/>
      <c r="O93" s="55"/>
      <c r="P93" s="55"/>
      <c r="Q93" s="55"/>
      <c r="R93" s="55"/>
      <c r="S93" s="55"/>
      <c r="T93" s="55"/>
      <c r="U93" s="55"/>
      <c r="V93" s="55"/>
      <c r="W93" s="55"/>
      <c r="X93" s="56"/>
      <c r="AT93" s="14" t="s">
        <v>132</v>
      </c>
      <c r="AU93" s="14" t="s">
        <v>82</v>
      </c>
    </row>
    <row r="94" spans="2:65" s="1" customFormat="1" ht="16.5" customHeight="1">
      <c r="B94" s="30"/>
      <c r="C94" s="187" t="s">
        <v>82</v>
      </c>
      <c r="D94" s="187" t="s">
        <v>134</v>
      </c>
      <c r="E94" s="188" t="s">
        <v>135</v>
      </c>
      <c r="F94" s="189" t="s">
        <v>136</v>
      </c>
      <c r="G94" s="190" t="s">
        <v>134</v>
      </c>
      <c r="H94" s="191">
        <v>120</v>
      </c>
      <c r="I94" s="192"/>
      <c r="J94" s="193"/>
      <c r="K94" s="194">
        <f>ROUND(P94*H94,2)</f>
        <v>0</v>
      </c>
      <c r="L94" s="189" t="s">
        <v>137</v>
      </c>
      <c r="M94" s="195"/>
      <c r="N94" s="196" t="s">
        <v>20</v>
      </c>
      <c r="O94" s="179" t="s">
        <v>41</v>
      </c>
      <c r="P94" s="180">
        <f>I94+J94</f>
        <v>0</v>
      </c>
      <c r="Q94" s="180">
        <f>ROUND(I94*H94,2)</f>
        <v>0</v>
      </c>
      <c r="R94" s="180">
        <f>ROUND(J94*H94,2)</f>
        <v>0</v>
      </c>
      <c r="S94" s="55"/>
      <c r="T94" s="181">
        <f>S94*H94</f>
        <v>0</v>
      </c>
      <c r="U94" s="181">
        <v>0</v>
      </c>
      <c r="V94" s="181">
        <f>U94*H94</f>
        <v>0</v>
      </c>
      <c r="W94" s="181">
        <v>0</v>
      </c>
      <c r="X94" s="182">
        <f>W94*H94</f>
        <v>0</v>
      </c>
      <c r="AR94" s="14" t="s">
        <v>138</v>
      </c>
      <c r="AT94" s="14" t="s">
        <v>134</v>
      </c>
      <c r="AU94" s="14" t="s">
        <v>82</v>
      </c>
      <c r="AY94" s="14" t="s">
        <v>122</v>
      </c>
      <c r="BE94" s="183">
        <f>IF(O94="základní",K94,0)</f>
        <v>0</v>
      </c>
      <c r="BF94" s="183">
        <f>IF(O94="snížená",K94,0)</f>
        <v>0</v>
      </c>
      <c r="BG94" s="183">
        <f>IF(O94="zákl. přenesená",K94,0)</f>
        <v>0</v>
      </c>
      <c r="BH94" s="183">
        <f>IF(O94="sníž. přenesená",K94,0)</f>
        <v>0</v>
      </c>
      <c r="BI94" s="183">
        <f>IF(O94="nulová",K94,0)</f>
        <v>0</v>
      </c>
      <c r="BJ94" s="14" t="s">
        <v>80</v>
      </c>
      <c r="BK94" s="183">
        <f>ROUND(P94*H94,2)</f>
        <v>0</v>
      </c>
      <c r="BL94" s="14" t="s">
        <v>138</v>
      </c>
      <c r="BM94" s="14" t="s">
        <v>139</v>
      </c>
    </row>
    <row r="95" spans="2:65" s="1" customFormat="1" ht="11.25">
      <c r="B95" s="30"/>
      <c r="C95" s="31"/>
      <c r="D95" s="184" t="s">
        <v>132</v>
      </c>
      <c r="E95" s="31"/>
      <c r="F95" s="185" t="s">
        <v>136</v>
      </c>
      <c r="G95" s="31"/>
      <c r="H95" s="31"/>
      <c r="I95" s="95"/>
      <c r="J95" s="95"/>
      <c r="K95" s="31"/>
      <c r="L95" s="31"/>
      <c r="M95" s="34"/>
      <c r="N95" s="186"/>
      <c r="O95" s="55"/>
      <c r="P95" s="55"/>
      <c r="Q95" s="55"/>
      <c r="R95" s="55"/>
      <c r="S95" s="55"/>
      <c r="T95" s="55"/>
      <c r="U95" s="55"/>
      <c r="V95" s="55"/>
      <c r="W95" s="55"/>
      <c r="X95" s="56"/>
      <c r="AT95" s="14" t="s">
        <v>132</v>
      </c>
      <c r="AU95" s="14" t="s">
        <v>82</v>
      </c>
    </row>
    <row r="96" spans="2:65" s="1" customFormat="1" ht="19.5">
      <c r="B96" s="30"/>
      <c r="C96" s="31"/>
      <c r="D96" s="184" t="s">
        <v>140</v>
      </c>
      <c r="E96" s="31"/>
      <c r="F96" s="197" t="s">
        <v>141</v>
      </c>
      <c r="G96" s="31"/>
      <c r="H96" s="31"/>
      <c r="I96" s="95"/>
      <c r="J96" s="95"/>
      <c r="K96" s="31"/>
      <c r="L96" s="31"/>
      <c r="M96" s="34"/>
      <c r="N96" s="186"/>
      <c r="O96" s="55"/>
      <c r="P96" s="55"/>
      <c r="Q96" s="55"/>
      <c r="R96" s="55"/>
      <c r="S96" s="55"/>
      <c r="T96" s="55"/>
      <c r="U96" s="55"/>
      <c r="V96" s="55"/>
      <c r="W96" s="55"/>
      <c r="X96" s="56"/>
      <c r="AT96" s="14" t="s">
        <v>140</v>
      </c>
      <c r="AU96" s="14" t="s">
        <v>82</v>
      </c>
    </row>
    <row r="97" spans="2:65" s="11" customFormat="1" ht="11.25">
      <c r="B97" s="198"/>
      <c r="C97" s="199"/>
      <c r="D97" s="184" t="s">
        <v>142</v>
      </c>
      <c r="E97" s="200" t="s">
        <v>20</v>
      </c>
      <c r="F97" s="201" t="s">
        <v>143</v>
      </c>
      <c r="G97" s="199"/>
      <c r="H97" s="202">
        <v>120</v>
      </c>
      <c r="I97" s="203"/>
      <c r="J97" s="203"/>
      <c r="K97" s="199"/>
      <c r="L97" s="199"/>
      <c r="M97" s="204"/>
      <c r="N97" s="205"/>
      <c r="O97" s="206"/>
      <c r="P97" s="206"/>
      <c r="Q97" s="206"/>
      <c r="R97" s="206"/>
      <c r="S97" s="206"/>
      <c r="T97" s="206"/>
      <c r="U97" s="206"/>
      <c r="V97" s="206"/>
      <c r="W97" s="206"/>
      <c r="X97" s="207"/>
      <c r="AT97" s="208" t="s">
        <v>142</v>
      </c>
      <c r="AU97" s="208" t="s">
        <v>82</v>
      </c>
      <c r="AV97" s="11" t="s">
        <v>82</v>
      </c>
      <c r="AW97" s="11" t="s">
        <v>5</v>
      </c>
      <c r="AX97" s="11" t="s">
        <v>80</v>
      </c>
      <c r="AY97" s="208" t="s">
        <v>122</v>
      </c>
    </row>
    <row r="98" spans="2:65" s="1" customFormat="1" ht="16.5" customHeight="1">
      <c r="B98" s="30"/>
      <c r="C98" s="171" t="s">
        <v>144</v>
      </c>
      <c r="D98" s="171" t="s">
        <v>125</v>
      </c>
      <c r="E98" s="172" t="s">
        <v>145</v>
      </c>
      <c r="F98" s="173" t="s">
        <v>146</v>
      </c>
      <c r="G98" s="174" t="s">
        <v>128</v>
      </c>
      <c r="H98" s="175">
        <v>704</v>
      </c>
      <c r="I98" s="176"/>
      <c r="J98" s="176"/>
      <c r="K98" s="177">
        <f>ROUND(P98*H98,2)</f>
        <v>0</v>
      </c>
      <c r="L98" s="173" t="s">
        <v>129</v>
      </c>
      <c r="M98" s="34"/>
      <c r="N98" s="178" t="s">
        <v>20</v>
      </c>
      <c r="O98" s="179" t="s">
        <v>41</v>
      </c>
      <c r="P98" s="180">
        <f>I98+J98</f>
        <v>0</v>
      </c>
      <c r="Q98" s="180">
        <f>ROUND(I98*H98,2)</f>
        <v>0</v>
      </c>
      <c r="R98" s="180">
        <f>ROUND(J98*H98,2)</f>
        <v>0</v>
      </c>
      <c r="S98" s="55"/>
      <c r="T98" s="181">
        <f>S98*H98</f>
        <v>0</v>
      </c>
      <c r="U98" s="181">
        <v>0</v>
      </c>
      <c r="V98" s="181">
        <f>U98*H98</f>
        <v>0</v>
      </c>
      <c r="W98" s="181">
        <v>0</v>
      </c>
      <c r="X98" s="182">
        <f>W98*H98</f>
        <v>0</v>
      </c>
      <c r="AR98" s="14" t="s">
        <v>130</v>
      </c>
      <c r="AT98" s="14" t="s">
        <v>125</v>
      </c>
      <c r="AU98" s="14" t="s">
        <v>82</v>
      </c>
      <c r="AY98" s="14" t="s">
        <v>122</v>
      </c>
      <c r="BE98" s="183">
        <f>IF(O98="základní",K98,0)</f>
        <v>0</v>
      </c>
      <c r="BF98" s="183">
        <f>IF(O98="snížená",K98,0)</f>
        <v>0</v>
      </c>
      <c r="BG98" s="183">
        <f>IF(O98="zákl. přenesená",K98,0)</f>
        <v>0</v>
      </c>
      <c r="BH98" s="183">
        <f>IF(O98="sníž. přenesená",K98,0)</f>
        <v>0</v>
      </c>
      <c r="BI98" s="183">
        <f>IF(O98="nulová",K98,0)</f>
        <v>0</v>
      </c>
      <c r="BJ98" s="14" t="s">
        <v>80</v>
      </c>
      <c r="BK98" s="183">
        <f>ROUND(P98*H98,2)</f>
        <v>0</v>
      </c>
      <c r="BL98" s="14" t="s">
        <v>130</v>
      </c>
      <c r="BM98" s="14" t="s">
        <v>147</v>
      </c>
    </row>
    <row r="99" spans="2:65" s="1" customFormat="1" ht="19.5">
      <c r="B99" s="30"/>
      <c r="C99" s="31"/>
      <c r="D99" s="184" t="s">
        <v>132</v>
      </c>
      <c r="E99" s="31"/>
      <c r="F99" s="185" t="s">
        <v>148</v>
      </c>
      <c r="G99" s="31"/>
      <c r="H99" s="31"/>
      <c r="I99" s="95"/>
      <c r="J99" s="95"/>
      <c r="K99" s="31"/>
      <c r="L99" s="31"/>
      <c r="M99" s="34"/>
      <c r="N99" s="186"/>
      <c r="O99" s="55"/>
      <c r="P99" s="55"/>
      <c r="Q99" s="55"/>
      <c r="R99" s="55"/>
      <c r="S99" s="55"/>
      <c r="T99" s="55"/>
      <c r="U99" s="55"/>
      <c r="V99" s="55"/>
      <c r="W99" s="55"/>
      <c r="X99" s="56"/>
      <c r="AT99" s="14" t="s">
        <v>132</v>
      </c>
      <c r="AU99" s="14" t="s">
        <v>82</v>
      </c>
    </row>
    <row r="100" spans="2:65" s="11" customFormat="1" ht="11.25">
      <c r="B100" s="198"/>
      <c r="C100" s="199"/>
      <c r="D100" s="184" t="s">
        <v>142</v>
      </c>
      <c r="E100" s="200" t="s">
        <v>20</v>
      </c>
      <c r="F100" s="201" t="s">
        <v>149</v>
      </c>
      <c r="G100" s="199"/>
      <c r="H100" s="202">
        <v>704</v>
      </c>
      <c r="I100" s="203"/>
      <c r="J100" s="203"/>
      <c r="K100" s="199"/>
      <c r="L100" s="199"/>
      <c r="M100" s="204"/>
      <c r="N100" s="205"/>
      <c r="O100" s="206"/>
      <c r="P100" s="206"/>
      <c r="Q100" s="206"/>
      <c r="R100" s="206"/>
      <c r="S100" s="206"/>
      <c r="T100" s="206"/>
      <c r="U100" s="206"/>
      <c r="V100" s="206"/>
      <c r="W100" s="206"/>
      <c r="X100" s="207"/>
      <c r="AT100" s="208" t="s">
        <v>142</v>
      </c>
      <c r="AU100" s="208" t="s">
        <v>82</v>
      </c>
      <c r="AV100" s="11" t="s">
        <v>82</v>
      </c>
      <c r="AW100" s="11" t="s">
        <v>5</v>
      </c>
      <c r="AX100" s="11" t="s">
        <v>80</v>
      </c>
      <c r="AY100" s="208" t="s">
        <v>122</v>
      </c>
    </row>
    <row r="101" spans="2:65" s="1" customFormat="1" ht="16.5" customHeight="1">
      <c r="B101" s="30"/>
      <c r="C101" s="187" t="s">
        <v>150</v>
      </c>
      <c r="D101" s="187" t="s">
        <v>134</v>
      </c>
      <c r="E101" s="188" t="s">
        <v>151</v>
      </c>
      <c r="F101" s="189" t="s">
        <v>152</v>
      </c>
      <c r="G101" s="190" t="s">
        <v>128</v>
      </c>
      <c r="H101" s="191">
        <v>704</v>
      </c>
      <c r="I101" s="192"/>
      <c r="J101" s="193"/>
      <c r="K101" s="194">
        <f>ROUND(P101*H101,2)</f>
        <v>0</v>
      </c>
      <c r="L101" s="189" t="s">
        <v>129</v>
      </c>
      <c r="M101" s="195"/>
      <c r="N101" s="196" t="s">
        <v>20</v>
      </c>
      <c r="O101" s="179" t="s">
        <v>41</v>
      </c>
      <c r="P101" s="180">
        <f>I101+J101</f>
        <v>0</v>
      </c>
      <c r="Q101" s="180">
        <f>ROUND(I101*H101,2)</f>
        <v>0</v>
      </c>
      <c r="R101" s="180">
        <f>ROUND(J101*H101,2)</f>
        <v>0</v>
      </c>
      <c r="S101" s="55"/>
      <c r="T101" s="181">
        <f>S101*H101</f>
        <v>0</v>
      </c>
      <c r="U101" s="181">
        <v>6.3000000000000003E-4</v>
      </c>
      <c r="V101" s="181">
        <f>U101*H101</f>
        <v>0.44352000000000003</v>
      </c>
      <c r="W101" s="181">
        <v>0</v>
      </c>
      <c r="X101" s="182">
        <f>W101*H101</f>
        <v>0</v>
      </c>
      <c r="AR101" s="14" t="s">
        <v>153</v>
      </c>
      <c r="AT101" s="14" t="s">
        <v>134</v>
      </c>
      <c r="AU101" s="14" t="s">
        <v>82</v>
      </c>
      <c r="AY101" s="14" t="s">
        <v>122</v>
      </c>
      <c r="BE101" s="183">
        <f>IF(O101="základní",K101,0)</f>
        <v>0</v>
      </c>
      <c r="BF101" s="183">
        <f>IF(O101="snížená",K101,0)</f>
        <v>0</v>
      </c>
      <c r="BG101" s="183">
        <f>IF(O101="zákl. přenesená",K101,0)</f>
        <v>0</v>
      </c>
      <c r="BH101" s="183">
        <f>IF(O101="sníž. přenesená",K101,0)</f>
        <v>0</v>
      </c>
      <c r="BI101" s="183">
        <f>IF(O101="nulová",K101,0)</f>
        <v>0</v>
      </c>
      <c r="BJ101" s="14" t="s">
        <v>80</v>
      </c>
      <c r="BK101" s="183">
        <f>ROUND(P101*H101,2)</f>
        <v>0</v>
      </c>
      <c r="BL101" s="14" t="s">
        <v>130</v>
      </c>
      <c r="BM101" s="14" t="s">
        <v>154</v>
      </c>
    </row>
    <row r="102" spans="2:65" s="1" customFormat="1" ht="11.25">
      <c r="B102" s="30"/>
      <c r="C102" s="31"/>
      <c r="D102" s="184" t="s">
        <v>132</v>
      </c>
      <c r="E102" s="31"/>
      <c r="F102" s="185" t="s">
        <v>152</v>
      </c>
      <c r="G102" s="31"/>
      <c r="H102" s="31"/>
      <c r="I102" s="95"/>
      <c r="J102" s="95"/>
      <c r="K102" s="31"/>
      <c r="L102" s="31"/>
      <c r="M102" s="34"/>
      <c r="N102" s="186"/>
      <c r="O102" s="55"/>
      <c r="P102" s="55"/>
      <c r="Q102" s="55"/>
      <c r="R102" s="55"/>
      <c r="S102" s="55"/>
      <c r="T102" s="55"/>
      <c r="U102" s="55"/>
      <c r="V102" s="55"/>
      <c r="W102" s="55"/>
      <c r="X102" s="56"/>
      <c r="AT102" s="14" t="s">
        <v>132</v>
      </c>
      <c r="AU102" s="14" t="s">
        <v>82</v>
      </c>
    </row>
    <row r="103" spans="2:65" s="1" customFormat="1" ht="16.5" customHeight="1">
      <c r="B103" s="30"/>
      <c r="C103" s="171" t="s">
        <v>155</v>
      </c>
      <c r="D103" s="171" t="s">
        <v>125</v>
      </c>
      <c r="E103" s="172" t="s">
        <v>156</v>
      </c>
      <c r="F103" s="173" t="s">
        <v>157</v>
      </c>
      <c r="G103" s="174" t="s">
        <v>158</v>
      </c>
      <c r="H103" s="175">
        <v>1</v>
      </c>
      <c r="I103" s="176"/>
      <c r="J103" s="176"/>
      <c r="K103" s="177">
        <f>ROUND(P103*H103,2)</f>
        <v>0</v>
      </c>
      <c r="L103" s="173" t="s">
        <v>129</v>
      </c>
      <c r="M103" s="34"/>
      <c r="N103" s="178" t="s">
        <v>20</v>
      </c>
      <c r="O103" s="179" t="s">
        <v>41</v>
      </c>
      <c r="P103" s="180">
        <f>I103+J103</f>
        <v>0</v>
      </c>
      <c r="Q103" s="180">
        <f>ROUND(I103*H103,2)</f>
        <v>0</v>
      </c>
      <c r="R103" s="180">
        <f>ROUND(J103*H103,2)</f>
        <v>0</v>
      </c>
      <c r="S103" s="55"/>
      <c r="T103" s="181">
        <f>S103*H103</f>
        <v>0</v>
      </c>
      <c r="U103" s="181">
        <v>0</v>
      </c>
      <c r="V103" s="181">
        <f>U103*H103</f>
        <v>0</v>
      </c>
      <c r="W103" s="181">
        <v>0</v>
      </c>
      <c r="X103" s="182">
        <f>W103*H103</f>
        <v>0</v>
      </c>
      <c r="AR103" s="14" t="s">
        <v>130</v>
      </c>
      <c r="AT103" s="14" t="s">
        <v>125</v>
      </c>
      <c r="AU103" s="14" t="s">
        <v>82</v>
      </c>
      <c r="AY103" s="14" t="s">
        <v>122</v>
      </c>
      <c r="BE103" s="183">
        <f>IF(O103="základní",K103,0)</f>
        <v>0</v>
      </c>
      <c r="BF103" s="183">
        <f>IF(O103="snížená",K103,0)</f>
        <v>0</v>
      </c>
      <c r="BG103" s="183">
        <f>IF(O103="zákl. přenesená",K103,0)</f>
        <v>0</v>
      </c>
      <c r="BH103" s="183">
        <f>IF(O103="sníž. přenesená",K103,0)</f>
        <v>0</v>
      </c>
      <c r="BI103" s="183">
        <f>IF(O103="nulová",K103,0)</f>
        <v>0</v>
      </c>
      <c r="BJ103" s="14" t="s">
        <v>80</v>
      </c>
      <c r="BK103" s="183">
        <f>ROUND(P103*H103,2)</f>
        <v>0</v>
      </c>
      <c r="BL103" s="14" t="s">
        <v>130</v>
      </c>
      <c r="BM103" s="14" t="s">
        <v>159</v>
      </c>
    </row>
    <row r="104" spans="2:65" s="1" customFormat="1" ht="11.25">
      <c r="B104" s="30"/>
      <c r="C104" s="31"/>
      <c r="D104" s="184" t="s">
        <v>132</v>
      </c>
      <c r="E104" s="31"/>
      <c r="F104" s="185" t="s">
        <v>160</v>
      </c>
      <c r="G104" s="31"/>
      <c r="H104" s="31"/>
      <c r="I104" s="95"/>
      <c r="J104" s="95"/>
      <c r="K104" s="31"/>
      <c r="L104" s="31"/>
      <c r="M104" s="34"/>
      <c r="N104" s="186"/>
      <c r="O104" s="55"/>
      <c r="P104" s="55"/>
      <c r="Q104" s="55"/>
      <c r="R104" s="55"/>
      <c r="S104" s="55"/>
      <c r="T104" s="55"/>
      <c r="U104" s="55"/>
      <c r="V104" s="55"/>
      <c r="W104" s="55"/>
      <c r="X104" s="56"/>
      <c r="AT104" s="14" t="s">
        <v>132</v>
      </c>
      <c r="AU104" s="14" t="s">
        <v>82</v>
      </c>
    </row>
    <row r="105" spans="2:65" s="1" customFormat="1" ht="16.5" customHeight="1">
      <c r="B105" s="30"/>
      <c r="C105" s="187" t="s">
        <v>161</v>
      </c>
      <c r="D105" s="187" t="s">
        <v>134</v>
      </c>
      <c r="E105" s="188" t="s">
        <v>162</v>
      </c>
      <c r="F105" s="189" t="s">
        <v>163</v>
      </c>
      <c r="G105" s="190" t="s">
        <v>164</v>
      </c>
      <c r="H105" s="191">
        <v>1</v>
      </c>
      <c r="I105" s="192"/>
      <c r="J105" s="193"/>
      <c r="K105" s="194">
        <f>ROUND(P105*H105,2)</f>
        <v>0</v>
      </c>
      <c r="L105" s="189" t="s">
        <v>20</v>
      </c>
      <c r="M105" s="195"/>
      <c r="N105" s="196" t="s">
        <v>20</v>
      </c>
      <c r="O105" s="179" t="s">
        <v>41</v>
      </c>
      <c r="P105" s="180">
        <f>I105+J105</f>
        <v>0</v>
      </c>
      <c r="Q105" s="180">
        <f>ROUND(I105*H105,2)</f>
        <v>0</v>
      </c>
      <c r="R105" s="180">
        <f>ROUND(J105*H105,2)</f>
        <v>0</v>
      </c>
      <c r="S105" s="55"/>
      <c r="T105" s="181">
        <f>S105*H105</f>
        <v>0</v>
      </c>
      <c r="U105" s="181">
        <v>3.9E-2</v>
      </c>
      <c r="V105" s="181">
        <f>U105*H105</f>
        <v>3.9E-2</v>
      </c>
      <c r="W105" s="181">
        <v>0</v>
      </c>
      <c r="X105" s="182">
        <f>W105*H105</f>
        <v>0</v>
      </c>
      <c r="AR105" s="14" t="s">
        <v>153</v>
      </c>
      <c r="AT105" s="14" t="s">
        <v>134</v>
      </c>
      <c r="AU105" s="14" t="s">
        <v>82</v>
      </c>
      <c r="AY105" s="14" t="s">
        <v>122</v>
      </c>
      <c r="BE105" s="183">
        <f>IF(O105="základní",K105,0)</f>
        <v>0</v>
      </c>
      <c r="BF105" s="183">
        <f>IF(O105="snížená",K105,0)</f>
        <v>0</v>
      </c>
      <c r="BG105" s="183">
        <f>IF(O105="zákl. přenesená",K105,0)</f>
        <v>0</v>
      </c>
      <c r="BH105" s="183">
        <f>IF(O105="sníž. přenesená",K105,0)</f>
        <v>0</v>
      </c>
      <c r="BI105" s="183">
        <f>IF(O105="nulová",K105,0)</f>
        <v>0</v>
      </c>
      <c r="BJ105" s="14" t="s">
        <v>80</v>
      </c>
      <c r="BK105" s="183">
        <f>ROUND(P105*H105,2)</f>
        <v>0</v>
      </c>
      <c r="BL105" s="14" t="s">
        <v>130</v>
      </c>
      <c r="BM105" s="14" t="s">
        <v>165</v>
      </c>
    </row>
    <row r="106" spans="2:65" s="1" customFormat="1" ht="48.75">
      <c r="B106" s="30"/>
      <c r="C106" s="31"/>
      <c r="D106" s="184" t="s">
        <v>132</v>
      </c>
      <c r="E106" s="31"/>
      <c r="F106" s="185" t="s">
        <v>166</v>
      </c>
      <c r="G106" s="31"/>
      <c r="H106" s="31"/>
      <c r="I106" s="95"/>
      <c r="J106" s="95"/>
      <c r="K106" s="31"/>
      <c r="L106" s="31"/>
      <c r="M106" s="34"/>
      <c r="N106" s="186"/>
      <c r="O106" s="55"/>
      <c r="P106" s="55"/>
      <c r="Q106" s="55"/>
      <c r="R106" s="55"/>
      <c r="S106" s="55"/>
      <c r="T106" s="55"/>
      <c r="U106" s="55"/>
      <c r="V106" s="55"/>
      <c r="W106" s="55"/>
      <c r="X106" s="56"/>
      <c r="AT106" s="14" t="s">
        <v>132</v>
      </c>
      <c r="AU106" s="14" t="s">
        <v>82</v>
      </c>
    </row>
    <row r="107" spans="2:65" s="1" customFormat="1" ht="29.25">
      <c r="B107" s="30"/>
      <c r="C107" s="31"/>
      <c r="D107" s="184" t="s">
        <v>140</v>
      </c>
      <c r="E107" s="31"/>
      <c r="F107" s="197" t="s">
        <v>167</v>
      </c>
      <c r="G107" s="31"/>
      <c r="H107" s="31"/>
      <c r="I107" s="95"/>
      <c r="J107" s="95"/>
      <c r="K107" s="31"/>
      <c r="L107" s="31"/>
      <c r="M107" s="34"/>
      <c r="N107" s="186"/>
      <c r="O107" s="55"/>
      <c r="P107" s="55"/>
      <c r="Q107" s="55"/>
      <c r="R107" s="55"/>
      <c r="S107" s="55"/>
      <c r="T107" s="55"/>
      <c r="U107" s="55"/>
      <c r="V107" s="55"/>
      <c r="W107" s="55"/>
      <c r="X107" s="56"/>
      <c r="AT107" s="14" t="s">
        <v>140</v>
      </c>
      <c r="AU107" s="14" t="s">
        <v>82</v>
      </c>
    </row>
    <row r="108" spans="2:65" s="1" customFormat="1" ht="16.5" customHeight="1">
      <c r="B108" s="30"/>
      <c r="C108" s="171" t="s">
        <v>168</v>
      </c>
      <c r="D108" s="171" t="s">
        <v>125</v>
      </c>
      <c r="E108" s="172" t="s">
        <v>169</v>
      </c>
      <c r="F108" s="173" t="s">
        <v>170</v>
      </c>
      <c r="G108" s="174" t="s">
        <v>158</v>
      </c>
      <c r="H108" s="175">
        <v>4</v>
      </c>
      <c r="I108" s="176"/>
      <c r="J108" s="176"/>
      <c r="K108" s="177">
        <f>ROUND(P108*H108,2)</f>
        <v>0</v>
      </c>
      <c r="L108" s="173" t="s">
        <v>129</v>
      </c>
      <c r="M108" s="34"/>
      <c r="N108" s="178" t="s">
        <v>20</v>
      </c>
      <c r="O108" s="179" t="s">
        <v>41</v>
      </c>
      <c r="P108" s="180">
        <f>I108+J108</f>
        <v>0</v>
      </c>
      <c r="Q108" s="180">
        <f>ROUND(I108*H108,2)</f>
        <v>0</v>
      </c>
      <c r="R108" s="180">
        <f>ROUND(J108*H108,2)</f>
        <v>0</v>
      </c>
      <c r="S108" s="55"/>
      <c r="T108" s="181">
        <f>S108*H108</f>
        <v>0</v>
      </c>
      <c r="U108" s="181">
        <v>0</v>
      </c>
      <c r="V108" s="181">
        <f>U108*H108</f>
        <v>0</v>
      </c>
      <c r="W108" s="181">
        <v>0</v>
      </c>
      <c r="X108" s="182">
        <f>W108*H108</f>
        <v>0</v>
      </c>
      <c r="AR108" s="14" t="s">
        <v>130</v>
      </c>
      <c r="AT108" s="14" t="s">
        <v>125</v>
      </c>
      <c r="AU108" s="14" t="s">
        <v>82</v>
      </c>
      <c r="AY108" s="14" t="s">
        <v>122</v>
      </c>
      <c r="BE108" s="183">
        <f>IF(O108="základní",K108,0)</f>
        <v>0</v>
      </c>
      <c r="BF108" s="183">
        <f>IF(O108="snížená",K108,0)</f>
        <v>0</v>
      </c>
      <c r="BG108" s="183">
        <f>IF(O108="zákl. přenesená",K108,0)</f>
        <v>0</v>
      </c>
      <c r="BH108" s="183">
        <f>IF(O108="sníž. přenesená",K108,0)</f>
        <v>0</v>
      </c>
      <c r="BI108" s="183">
        <f>IF(O108="nulová",K108,0)</f>
        <v>0</v>
      </c>
      <c r="BJ108" s="14" t="s">
        <v>80</v>
      </c>
      <c r="BK108" s="183">
        <f>ROUND(P108*H108,2)</f>
        <v>0</v>
      </c>
      <c r="BL108" s="14" t="s">
        <v>130</v>
      </c>
      <c r="BM108" s="14" t="s">
        <v>171</v>
      </c>
    </row>
    <row r="109" spans="2:65" s="1" customFormat="1" ht="11.25">
      <c r="B109" s="30"/>
      <c r="C109" s="31"/>
      <c r="D109" s="184" t="s">
        <v>132</v>
      </c>
      <c r="E109" s="31"/>
      <c r="F109" s="185" t="s">
        <v>172</v>
      </c>
      <c r="G109" s="31"/>
      <c r="H109" s="31"/>
      <c r="I109" s="95"/>
      <c r="J109" s="95"/>
      <c r="K109" s="31"/>
      <c r="L109" s="31"/>
      <c r="M109" s="34"/>
      <c r="N109" s="186"/>
      <c r="O109" s="55"/>
      <c r="P109" s="55"/>
      <c r="Q109" s="55"/>
      <c r="R109" s="55"/>
      <c r="S109" s="55"/>
      <c r="T109" s="55"/>
      <c r="U109" s="55"/>
      <c r="V109" s="55"/>
      <c r="W109" s="55"/>
      <c r="X109" s="56"/>
      <c r="AT109" s="14" t="s">
        <v>132</v>
      </c>
      <c r="AU109" s="14" t="s">
        <v>82</v>
      </c>
    </row>
    <row r="110" spans="2:65" s="1" customFormat="1" ht="16.5" customHeight="1">
      <c r="B110" s="30"/>
      <c r="C110" s="171" t="s">
        <v>173</v>
      </c>
      <c r="D110" s="171" t="s">
        <v>125</v>
      </c>
      <c r="E110" s="172" t="s">
        <v>174</v>
      </c>
      <c r="F110" s="173" t="s">
        <v>175</v>
      </c>
      <c r="G110" s="174" t="s">
        <v>158</v>
      </c>
      <c r="H110" s="175">
        <v>16</v>
      </c>
      <c r="I110" s="176"/>
      <c r="J110" s="176"/>
      <c r="K110" s="177">
        <f>ROUND(P110*H110,2)</f>
        <v>0</v>
      </c>
      <c r="L110" s="173" t="s">
        <v>129</v>
      </c>
      <c r="M110" s="34"/>
      <c r="N110" s="178" t="s">
        <v>20</v>
      </c>
      <c r="O110" s="179" t="s">
        <v>41</v>
      </c>
      <c r="P110" s="180">
        <f>I110+J110</f>
        <v>0</v>
      </c>
      <c r="Q110" s="180">
        <f>ROUND(I110*H110,2)</f>
        <v>0</v>
      </c>
      <c r="R110" s="180">
        <f>ROUND(J110*H110,2)</f>
        <v>0</v>
      </c>
      <c r="S110" s="55"/>
      <c r="T110" s="181">
        <f>S110*H110</f>
        <v>0</v>
      </c>
      <c r="U110" s="181">
        <v>0</v>
      </c>
      <c r="V110" s="181">
        <f>U110*H110</f>
        <v>0</v>
      </c>
      <c r="W110" s="181">
        <v>0</v>
      </c>
      <c r="X110" s="182">
        <f>W110*H110</f>
        <v>0</v>
      </c>
      <c r="AR110" s="14" t="s">
        <v>130</v>
      </c>
      <c r="AT110" s="14" t="s">
        <v>125</v>
      </c>
      <c r="AU110" s="14" t="s">
        <v>82</v>
      </c>
      <c r="AY110" s="14" t="s">
        <v>122</v>
      </c>
      <c r="BE110" s="183">
        <f>IF(O110="základní",K110,0)</f>
        <v>0</v>
      </c>
      <c r="BF110" s="183">
        <f>IF(O110="snížená",K110,0)</f>
        <v>0</v>
      </c>
      <c r="BG110" s="183">
        <f>IF(O110="zákl. přenesená",K110,0)</f>
        <v>0</v>
      </c>
      <c r="BH110" s="183">
        <f>IF(O110="sníž. přenesená",K110,0)</f>
        <v>0</v>
      </c>
      <c r="BI110" s="183">
        <f>IF(O110="nulová",K110,0)</f>
        <v>0</v>
      </c>
      <c r="BJ110" s="14" t="s">
        <v>80</v>
      </c>
      <c r="BK110" s="183">
        <f>ROUND(P110*H110,2)</f>
        <v>0</v>
      </c>
      <c r="BL110" s="14" t="s">
        <v>130</v>
      </c>
      <c r="BM110" s="14" t="s">
        <v>176</v>
      </c>
    </row>
    <row r="111" spans="2:65" s="1" customFormat="1" ht="11.25">
      <c r="B111" s="30"/>
      <c r="C111" s="31"/>
      <c r="D111" s="184" t="s">
        <v>132</v>
      </c>
      <c r="E111" s="31"/>
      <c r="F111" s="185" t="s">
        <v>177</v>
      </c>
      <c r="G111" s="31"/>
      <c r="H111" s="31"/>
      <c r="I111" s="95"/>
      <c r="J111" s="95"/>
      <c r="K111" s="31"/>
      <c r="L111" s="31"/>
      <c r="M111" s="34"/>
      <c r="N111" s="186"/>
      <c r="O111" s="55"/>
      <c r="P111" s="55"/>
      <c r="Q111" s="55"/>
      <c r="R111" s="55"/>
      <c r="S111" s="55"/>
      <c r="T111" s="55"/>
      <c r="U111" s="55"/>
      <c r="V111" s="55"/>
      <c r="W111" s="55"/>
      <c r="X111" s="56"/>
      <c r="AT111" s="14" t="s">
        <v>132</v>
      </c>
      <c r="AU111" s="14" t="s">
        <v>82</v>
      </c>
    </row>
    <row r="112" spans="2:65" s="1" customFormat="1" ht="16.5" customHeight="1">
      <c r="B112" s="30"/>
      <c r="C112" s="187" t="s">
        <v>178</v>
      </c>
      <c r="D112" s="187" t="s">
        <v>134</v>
      </c>
      <c r="E112" s="188" t="s">
        <v>179</v>
      </c>
      <c r="F112" s="189" t="s">
        <v>180</v>
      </c>
      <c r="G112" s="190" t="s">
        <v>181</v>
      </c>
      <c r="H112" s="191">
        <v>20</v>
      </c>
      <c r="I112" s="192"/>
      <c r="J112" s="193"/>
      <c r="K112" s="194">
        <f>ROUND(P112*H112,2)</f>
        <v>0</v>
      </c>
      <c r="L112" s="189" t="s">
        <v>137</v>
      </c>
      <c r="M112" s="195"/>
      <c r="N112" s="196" t="s">
        <v>20</v>
      </c>
      <c r="O112" s="179" t="s">
        <v>41</v>
      </c>
      <c r="P112" s="180">
        <f>I112+J112</f>
        <v>0</v>
      </c>
      <c r="Q112" s="180">
        <f>ROUND(I112*H112,2)</f>
        <v>0</v>
      </c>
      <c r="R112" s="180">
        <f>ROUND(J112*H112,2)</f>
        <v>0</v>
      </c>
      <c r="S112" s="55"/>
      <c r="T112" s="181">
        <f>S112*H112</f>
        <v>0</v>
      </c>
      <c r="U112" s="181">
        <v>0</v>
      </c>
      <c r="V112" s="181">
        <f>U112*H112</f>
        <v>0</v>
      </c>
      <c r="W112" s="181">
        <v>0</v>
      </c>
      <c r="X112" s="182">
        <f>W112*H112</f>
        <v>0</v>
      </c>
      <c r="AR112" s="14" t="s">
        <v>153</v>
      </c>
      <c r="AT112" s="14" t="s">
        <v>134</v>
      </c>
      <c r="AU112" s="14" t="s">
        <v>82</v>
      </c>
      <c r="AY112" s="14" t="s">
        <v>122</v>
      </c>
      <c r="BE112" s="183">
        <f>IF(O112="základní",K112,0)</f>
        <v>0</v>
      </c>
      <c r="BF112" s="183">
        <f>IF(O112="snížená",K112,0)</f>
        <v>0</v>
      </c>
      <c r="BG112" s="183">
        <f>IF(O112="zákl. přenesená",K112,0)</f>
        <v>0</v>
      </c>
      <c r="BH112" s="183">
        <f>IF(O112="sníž. přenesená",K112,0)</f>
        <v>0</v>
      </c>
      <c r="BI112" s="183">
        <f>IF(O112="nulová",K112,0)</f>
        <v>0</v>
      </c>
      <c r="BJ112" s="14" t="s">
        <v>80</v>
      </c>
      <c r="BK112" s="183">
        <f>ROUND(P112*H112,2)</f>
        <v>0</v>
      </c>
      <c r="BL112" s="14" t="s">
        <v>130</v>
      </c>
      <c r="BM112" s="14" t="s">
        <v>182</v>
      </c>
    </row>
    <row r="113" spans="2:65" s="1" customFormat="1" ht="11.25">
      <c r="B113" s="30"/>
      <c r="C113" s="31"/>
      <c r="D113" s="184" t="s">
        <v>132</v>
      </c>
      <c r="E113" s="31"/>
      <c r="F113" s="185" t="s">
        <v>180</v>
      </c>
      <c r="G113" s="31"/>
      <c r="H113" s="31"/>
      <c r="I113" s="95"/>
      <c r="J113" s="95"/>
      <c r="K113" s="31"/>
      <c r="L113" s="31"/>
      <c r="M113" s="34"/>
      <c r="N113" s="186"/>
      <c r="O113" s="55"/>
      <c r="P113" s="55"/>
      <c r="Q113" s="55"/>
      <c r="R113" s="55"/>
      <c r="S113" s="55"/>
      <c r="T113" s="55"/>
      <c r="U113" s="55"/>
      <c r="V113" s="55"/>
      <c r="W113" s="55"/>
      <c r="X113" s="56"/>
      <c r="AT113" s="14" t="s">
        <v>132</v>
      </c>
      <c r="AU113" s="14" t="s">
        <v>82</v>
      </c>
    </row>
    <row r="114" spans="2:65" s="1" customFormat="1" ht="16.5" customHeight="1">
      <c r="B114" s="30"/>
      <c r="C114" s="187" t="s">
        <v>183</v>
      </c>
      <c r="D114" s="187" t="s">
        <v>134</v>
      </c>
      <c r="E114" s="188" t="s">
        <v>184</v>
      </c>
      <c r="F114" s="189" t="s">
        <v>185</v>
      </c>
      <c r="G114" s="190" t="s">
        <v>181</v>
      </c>
      <c r="H114" s="191">
        <v>20</v>
      </c>
      <c r="I114" s="192"/>
      <c r="J114" s="193"/>
      <c r="K114" s="194">
        <f>ROUND(P114*H114,2)</f>
        <v>0</v>
      </c>
      <c r="L114" s="189" t="s">
        <v>137</v>
      </c>
      <c r="M114" s="195"/>
      <c r="N114" s="196" t="s">
        <v>20</v>
      </c>
      <c r="O114" s="179" t="s">
        <v>41</v>
      </c>
      <c r="P114" s="180">
        <f>I114+J114</f>
        <v>0</v>
      </c>
      <c r="Q114" s="180">
        <f>ROUND(I114*H114,2)</f>
        <v>0</v>
      </c>
      <c r="R114" s="180">
        <f>ROUND(J114*H114,2)</f>
        <v>0</v>
      </c>
      <c r="S114" s="55"/>
      <c r="T114" s="181">
        <f>S114*H114</f>
        <v>0</v>
      </c>
      <c r="U114" s="181">
        <v>0</v>
      </c>
      <c r="V114" s="181">
        <f>U114*H114</f>
        <v>0</v>
      </c>
      <c r="W114" s="181">
        <v>0</v>
      </c>
      <c r="X114" s="182">
        <f>W114*H114</f>
        <v>0</v>
      </c>
      <c r="AR114" s="14" t="s">
        <v>153</v>
      </c>
      <c r="AT114" s="14" t="s">
        <v>134</v>
      </c>
      <c r="AU114" s="14" t="s">
        <v>82</v>
      </c>
      <c r="AY114" s="14" t="s">
        <v>122</v>
      </c>
      <c r="BE114" s="183">
        <f>IF(O114="základní",K114,0)</f>
        <v>0</v>
      </c>
      <c r="BF114" s="183">
        <f>IF(O114="snížená",K114,0)</f>
        <v>0</v>
      </c>
      <c r="BG114" s="183">
        <f>IF(O114="zákl. přenesená",K114,0)</f>
        <v>0</v>
      </c>
      <c r="BH114" s="183">
        <f>IF(O114="sníž. přenesená",K114,0)</f>
        <v>0</v>
      </c>
      <c r="BI114" s="183">
        <f>IF(O114="nulová",K114,0)</f>
        <v>0</v>
      </c>
      <c r="BJ114" s="14" t="s">
        <v>80</v>
      </c>
      <c r="BK114" s="183">
        <f>ROUND(P114*H114,2)</f>
        <v>0</v>
      </c>
      <c r="BL114" s="14" t="s">
        <v>130</v>
      </c>
      <c r="BM114" s="14" t="s">
        <v>186</v>
      </c>
    </row>
    <row r="115" spans="2:65" s="1" customFormat="1" ht="11.25">
      <c r="B115" s="30"/>
      <c r="C115" s="31"/>
      <c r="D115" s="184" t="s">
        <v>132</v>
      </c>
      <c r="E115" s="31"/>
      <c r="F115" s="185" t="s">
        <v>185</v>
      </c>
      <c r="G115" s="31"/>
      <c r="H115" s="31"/>
      <c r="I115" s="95"/>
      <c r="J115" s="95"/>
      <c r="K115" s="31"/>
      <c r="L115" s="31"/>
      <c r="M115" s="34"/>
      <c r="N115" s="186"/>
      <c r="O115" s="55"/>
      <c r="P115" s="55"/>
      <c r="Q115" s="55"/>
      <c r="R115" s="55"/>
      <c r="S115" s="55"/>
      <c r="T115" s="55"/>
      <c r="U115" s="55"/>
      <c r="V115" s="55"/>
      <c r="W115" s="55"/>
      <c r="X115" s="56"/>
      <c r="AT115" s="14" t="s">
        <v>132</v>
      </c>
      <c r="AU115" s="14" t="s">
        <v>82</v>
      </c>
    </row>
    <row r="116" spans="2:65" s="1" customFormat="1" ht="16.5" customHeight="1">
      <c r="B116" s="30"/>
      <c r="C116" s="187" t="s">
        <v>187</v>
      </c>
      <c r="D116" s="187" t="s">
        <v>134</v>
      </c>
      <c r="E116" s="188" t="s">
        <v>188</v>
      </c>
      <c r="F116" s="189" t="s">
        <v>189</v>
      </c>
      <c r="G116" s="190" t="s">
        <v>158</v>
      </c>
      <c r="H116" s="191">
        <v>20</v>
      </c>
      <c r="I116" s="192"/>
      <c r="J116" s="193"/>
      <c r="K116" s="194">
        <f>ROUND(P116*H116,2)</f>
        <v>0</v>
      </c>
      <c r="L116" s="189" t="s">
        <v>129</v>
      </c>
      <c r="M116" s="195"/>
      <c r="N116" s="196" t="s">
        <v>20</v>
      </c>
      <c r="O116" s="179" t="s">
        <v>41</v>
      </c>
      <c r="P116" s="180">
        <f>I116+J116</f>
        <v>0</v>
      </c>
      <c r="Q116" s="180">
        <f>ROUND(I116*H116,2)</f>
        <v>0</v>
      </c>
      <c r="R116" s="180">
        <f>ROUND(J116*H116,2)</f>
        <v>0</v>
      </c>
      <c r="S116" s="55"/>
      <c r="T116" s="181">
        <f>S116*H116</f>
        <v>0</v>
      </c>
      <c r="U116" s="181">
        <v>2.2000000000000001E-4</v>
      </c>
      <c r="V116" s="181">
        <f>U116*H116</f>
        <v>4.4000000000000003E-3</v>
      </c>
      <c r="W116" s="181">
        <v>0</v>
      </c>
      <c r="X116" s="182">
        <f>W116*H116</f>
        <v>0</v>
      </c>
      <c r="AR116" s="14" t="s">
        <v>138</v>
      </c>
      <c r="AT116" s="14" t="s">
        <v>134</v>
      </c>
      <c r="AU116" s="14" t="s">
        <v>82</v>
      </c>
      <c r="AY116" s="14" t="s">
        <v>122</v>
      </c>
      <c r="BE116" s="183">
        <f>IF(O116="základní",K116,0)</f>
        <v>0</v>
      </c>
      <c r="BF116" s="183">
        <f>IF(O116="snížená",K116,0)</f>
        <v>0</v>
      </c>
      <c r="BG116" s="183">
        <f>IF(O116="zákl. přenesená",K116,0)</f>
        <v>0</v>
      </c>
      <c r="BH116" s="183">
        <f>IF(O116="sníž. přenesená",K116,0)</f>
        <v>0</v>
      </c>
      <c r="BI116" s="183">
        <f>IF(O116="nulová",K116,0)</f>
        <v>0</v>
      </c>
      <c r="BJ116" s="14" t="s">
        <v>80</v>
      </c>
      <c r="BK116" s="183">
        <f>ROUND(P116*H116,2)</f>
        <v>0</v>
      </c>
      <c r="BL116" s="14" t="s">
        <v>138</v>
      </c>
      <c r="BM116" s="14" t="s">
        <v>190</v>
      </c>
    </row>
    <row r="117" spans="2:65" s="1" customFormat="1" ht="11.25">
      <c r="B117" s="30"/>
      <c r="C117" s="31"/>
      <c r="D117" s="184" t="s">
        <v>132</v>
      </c>
      <c r="E117" s="31"/>
      <c r="F117" s="185" t="s">
        <v>189</v>
      </c>
      <c r="G117" s="31"/>
      <c r="H117" s="31"/>
      <c r="I117" s="95"/>
      <c r="J117" s="95"/>
      <c r="K117" s="31"/>
      <c r="L117" s="31"/>
      <c r="M117" s="34"/>
      <c r="N117" s="186"/>
      <c r="O117" s="55"/>
      <c r="P117" s="55"/>
      <c r="Q117" s="55"/>
      <c r="R117" s="55"/>
      <c r="S117" s="55"/>
      <c r="T117" s="55"/>
      <c r="U117" s="55"/>
      <c r="V117" s="55"/>
      <c r="W117" s="55"/>
      <c r="X117" s="56"/>
      <c r="AT117" s="14" t="s">
        <v>132</v>
      </c>
      <c r="AU117" s="14" t="s">
        <v>82</v>
      </c>
    </row>
    <row r="118" spans="2:65" s="1" customFormat="1" ht="16.5" customHeight="1">
      <c r="B118" s="30"/>
      <c r="C118" s="187" t="s">
        <v>191</v>
      </c>
      <c r="D118" s="187" t="s">
        <v>134</v>
      </c>
      <c r="E118" s="188" t="s">
        <v>192</v>
      </c>
      <c r="F118" s="189" t="s">
        <v>193</v>
      </c>
      <c r="G118" s="190" t="s">
        <v>158</v>
      </c>
      <c r="H118" s="191">
        <v>18</v>
      </c>
      <c r="I118" s="192"/>
      <c r="J118" s="193"/>
      <c r="K118" s="194">
        <f>ROUND(P118*H118,2)</f>
        <v>0</v>
      </c>
      <c r="L118" s="189" t="s">
        <v>129</v>
      </c>
      <c r="M118" s="195"/>
      <c r="N118" s="196" t="s">
        <v>20</v>
      </c>
      <c r="O118" s="179" t="s">
        <v>41</v>
      </c>
      <c r="P118" s="180">
        <f>I118+J118</f>
        <v>0</v>
      </c>
      <c r="Q118" s="180">
        <f>ROUND(I118*H118,2)</f>
        <v>0</v>
      </c>
      <c r="R118" s="180">
        <f>ROUND(J118*H118,2)</f>
        <v>0</v>
      </c>
      <c r="S118" s="55"/>
      <c r="T118" s="181">
        <f>S118*H118</f>
        <v>0</v>
      </c>
      <c r="U118" s="181">
        <v>1.3999999999999999E-4</v>
      </c>
      <c r="V118" s="181">
        <f>U118*H118</f>
        <v>2.5199999999999997E-3</v>
      </c>
      <c r="W118" s="181">
        <v>0</v>
      </c>
      <c r="X118" s="182">
        <f>W118*H118</f>
        <v>0</v>
      </c>
      <c r="AR118" s="14" t="s">
        <v>138</v>
      </c>
      <c r="AT118" s="14" t="s">
        <v>134</v>
      </c>
      <c r="AU118" s="14" t="s">
        <v>82</v>
      </c>
      <c r="AY118" s="14" t="s">
        <v>122</v>
      </c>
      <c r="BE118" s="183">
        <f>IF(O118="základní",K118,0)</f>
        <v>0</v>
      </c>
      <c r="BF118" s="183">
        <f>IF(O118="snížená",K118,0)</f>
        <v>0</v>
      </c>
      <c r="BG118" s="183">
        <f>IF(O118="zákl. přenesená",K118,0)</f>
        <v>0</v>
      </c>
      <c r="BH118" s="183">
        <f>IF(O118="sníž. přenesená",K118,0)</f>
        <v>0</v>
      </c>
      <c r="BI118" s="183">
        <f>IF(O118="nulová",K118,0)</f>
        <v>0</v>
      </c>
      <c r="BJ118" s="14" t="s">
        <v>80</v>
      </c>
      <c r="BK118" s="183">
        <f>ROUND(P118*H118,2)</f>
        <v>0</v>
      </c>
      <c r="BL118" s="14" t="s">
        <v>138</v>
      </c>
      <c r="BM118" s="14" t="s">
        <v>194</v>
      </c>
    </row>
    <row r="119" spans="2:65" s="1" customFormat="1" ht="11.25">
      <c r="B119" s="30"/>
      <c r="C119" s="31"/>
      <c r="D119" s="184" t="s">
        <v>132</v>
      </c>
      <c r="E119" s="31"/>
      <c r="F119" s="185" t="s">
        <v>193</v>
      </c>
      <c r="G119" s="31"/>
      <c r="H119" s="31"/>
      <c r="I119" s="95"/>
      <c r="J119" s="95"/>
      <c r="K119" s="31"/>
      <c r="L119" s="31"/>
      <c r="M119" s="34"/>
      <c r="N119" s="186"/>
      <c r="O119" s="55"/>
      <c r="P119" s="55"/>
      <c r="Q119" s="55"/>
      <c r="R119" s="55"/>
      <c r="S119" s="55"/>
      <c r="T119" s="55"/>
      <c r="U119" s="55"/>
      <c r="V119" s="55"/>
      <c r="W119" s="55"/>
      <c r="X119" s="56"/>
      <c r="AT119" s="14" t="s">
        <v>132</v>
      </c>
      <c r="AU119" s="14" t="s">
        <v>82</v>
      </c>
    </row>
    <row r="120" spans="2:65" s="1" customFormat="1" ht="16.5" customHeight="1">
      <c r="B120" s="30"/>
      <c r="C120" s="171" t="s">
        <v>195</v>
      </c>
      <c r="D120" s="171" t="s">
        <v>125</v>
      </c>
      <c r="E120" s="172" t="s">
        <v>196</v>
      </c>
      <c r="F120" s="173" t="s">
        <v>197</v>
      </c>
      <c r="G120" s="174" t="s">
        <v>128</v>
      </c>
      <c r="H120" s="175">
        <v>687</v>
      </c>
      <c r="I120" s="176"/>
      <c r="J120" s="176"/>
      <c r="K120" s="177">
        <f>ROUND(P120*H120,2)</f>
        <v>0</v>
      </c>
      <c r="L120" s="173" t="s">
        <v>129</v>
      </c>
      <c r="M120" s="34"/>
      <c r="N120" s="178" t="s">
        <v>20</v>
      </c>
      <c r="O120" s="179" t="s">
        <v>41</v>
      </c>
      <c r="P120" s="180">
        <f>I120+J120</f>
        <v>0</v>
      </c>
      <c r="Q120" s="180">
        <f>ROUND(I120*H120,2)</f>
        <v>0</v>
      </c>
      <c r="R120" s="180">
        <f>ROUND(J120*H120,2)</f>
        <v>0</v>
      </c>
      <c r="S120" s="55"/>
      <c r="T120" s="181">
        <f>S120*H120</f>
        <v>0</v>
      </c>
      <c r="U120" s="181">
        <v>0</v>
      </c>
      <c r="V120" s="181">
        <f>U120*H120</f>
        <v>0</v>
      </c>
      <c r="W120" s="181">
        <v>0</v>
      </c>
      <c r="X120" s="182">
        <f>W120*H120</f>
        <v>0</v>
      </c>
      <c r="AR120" s="14" t="s">
        <v>130</v>
      </c>
      <c r="AT120" s="14" t="s">
        <v>125</v>
      </c>
      <c r="AU120" s="14" t="s">
        <v>82</v>
      </c>
      <c r="AY120" s="14" t="s">
        <v>122</v>
      </c>
      <c r="BE120" s="183">
        <f>IF(O120="základní",K120,0)</f>
        <v>0</v>
      </c>
      <c r="BF120" s="183">
        <f>IF(O120="snížená",K120,0)</f>
        <v>0</v>
      </c>
      <c r="BG120" s="183">
        <f>IF(O120="zákl. přenesená",K120,0)</f>
        <v>0</v>
      </c>
      <c r="BH120" s="183">
        <f>IF(O120="sníž. přenesená",K120,0)</f>
        <v>0</v>
      </c>
      <c r="BI120" s="183">
        <f>IF(O120="nulová",K120,0)</f>
        <v>0</v>
      </c>
      <c r="BJ120" s="14" t="s">
        <v>80</v>
      </c>
      <c r="BK120" s="183">
        <f>ROUND(P120*H120,2)</f>
        <v>0</v>
      </c>
      <c r="BL120" s="14" t="s">
        <v>130</v>
      </c>
      <c r="BM120" s="14" t="s">
        <v>198</v>
      </c>
    </row>
    <row r="121" spans="2:65" s="1" customFormat="1" ht="19.5">
      <c r="B121" s="30"/>
      <c r="C121" s="31"/>
      <c r="D121" s="184" t="s">
        <v>132</v>
      </c>
      <c r="E121" s="31"/>
      <c r="F121" s="185" t="s">
        <v>199</v>
      </c>
      <c r="G121" s="31"/>
      <c r="H121" s="31"/>
      <c r="I121" s="95"/>
      <c r="J121" s="95"/>
      <c r="K121" s="31"/>
      <c r="L121" s="31"/>
      <c r="M121" s="34"/>
      <c r="N121" s="186"/>
      <c r="O121" s="55"/>
      <c r="P121" s="55"/>
      <c r="Q121" s="55"/>
      <c r="R121" s="55"/>
      <c r="S121" s="55"/>
      <c r="T121" s="55"/>
      <c r="U121" s="55"/>
      <c r="V121" s="55"/>
      <c r="W121" s="55"/>
      <c r="X121" s="56"/>
      <c r="AT121" s="14" t="s">
        <v>132</v>
      </c>
      <c r="AU121" s="14" t="s">
        <v>82</v>
      </c>
    </row>
    <row r="122" spans="2:65" s="11" customFormat="1" ht="11.25">
      <c r="B122" s="198"/>
      <c r="C122" s="199"/>
      <c r="D122" s="184" t="s">
        <v>142</v>
      </c>
      <c r="E122" s="200" t="s">
        <v>20</v>
      </c>
      <c r="F122" s="201" t="s">
        <v>200</v>
      </c>
      <c r="G122" s="199"/>
      <c r="H122" s="202">
        <v>687</v>
      </c>
      <c r="I122" s="203"/>
      <c r="J122" s="203"/>
      <c r="K122" s="199"/>
      <c r="L122" s="199"/>
      <c r="M122" s="204"/>
      <c r="N122" s="205"/>
      <c r="O122" s="206"/>
      <c r="P122" s="206"/>
      <c r="Q122" s="206"/>
      <c r="R122" s="206"/>
      <c r="S122" s="206"/>
      <c r="T122" s="206"/>
      <c r="U122" s="206"/>
      <c r="V122" s="206"/>
      <c r="W122" s="206"/>
      <c r="X122" s="207"/>
      <c r="AT122" s="208" t="s">
        <v>142</v>
      </c>
      <c r="AU122" s="208" t="s">
        <v>82</v>
      </c>
      <c r="AV122" s="11" t="s">
        <v>82</v>
      </c>
      <c r="AW122" s="11" t="s">
        <v>5</v>
      </c>
      <c r="AX122" s="11" t="s">
        <v>80</v>
      </c>
      <c r="AY122" s="208" t="s">
        <v>122</v>
      </c>
    </row>
    <row r="123" spans="2:65" s="1" customFormat="1" ht="16.5" customHeight="1">
      <c r="B123" s="30"/>
      <c r="C123" s="187" t="s">
        <v>201</v>
      </c>
      <c r="D123" s="187" t="s">
        <v>134</v>
      </c>
      <c r="E123" s="188" t="s">
        <v>202</v>
      </c>
      <c r="F123" s="189" t="s">
        <v>203</v>
      </c>
      <c r="G123" s="190" t="s">
        <v>204</v>
      </c>
      <c r="H123" s="191">
        <v>426.70800000000003</v>
      </c>
      <c r="I123" s="192"/>
      <c r="J123" s="193"/>
      <c r="K123" s="194">
        <f>ROUND(P123*H123,2)</f>
        <v>0</v>
      </c>
      <c r="L123" s="189" t="s">
        <v>129</v>
      </c>
      <c r="M123" s="195"/>
      <c r="N123" s="196" t="s">
        <v>20</v>
      </c>
      <c r="O123" s="179" t="s">
        <v>41</v>
      </c>
      <c r="P123" s="180">
        <f>I123+J123</f>
        <v>0</v>
      </c>
      <c r="Q123" s="180">
        <f>ROUND(I123*H123,2)</f>
        <v>0</v>
      </c>
      <c r="R123" s="180">
        <f>ROUND(J123*H123,2)</f>
        <v>0</v>
      </c>
      <c r="S123" s="55"/>
      <c r="T123" s="181">
        <f>S123*H123</f>
        <v>0</v>
      </c>
      <c r="U123" s="181">
        <v>1E-3</v>
      </c>
      <c r="V123" s="181">
        <f>U123*H123</f>
        <v>0.42670800000000003</v>
      </c>
      <c r="W123" s="181">
        <v>0</v>
      </c>
      <c r="X123" s="182">
        <f>W123*H123</f>
        <v>0</v>
      </c>
      <c r="AR123" s="14" t="s">
        <v>153</v>
      </c>
      <c r="AT123" s="14" t="s">
        <v>134</v>
      </c>
      <c r="AU123" s="14" t="s">
        <v>82</v>
      </c>
      <c r="AY123" s="14" t="s">
        <v>122</v>
      </c>
      <c r="BE123" s="183">
        <f>IF(O123="základní",K123,0)</f>
        <v>0</v>
      </c>
      <c r="BF123" s="183">
        <f>IF(O123="snížená",K123,0)</f>
        <v>0</v>
      </c>
      <c r="BG123" s="183">
        <f>IF(O123="zákl. přenesená",K123,0)</f>
        <v>0</v>
      </c>
      <c r="BH123" s="183">
        <f>IF(O123="sníž. přenesená",K123,0)</f>
        <v>0</v>
      </c>
      <c r="BI123" s="183">
        <f>IF(O123="nulová",K123,0)</f>
        <v>0</v>
      </c>
      <c r="BJ123" s="14" t="s">
        <v>80</v>
      </c>
      <c r="BK123" s="183">
        <f>ROUND(P123*H123,2)</f>
        <v>0</v>
      </c>
      <c r="BL123" s="14" t="s">
        <v>130</v>
      </c>
      <c r="BM123" s="14" t="s">
        <v>205</v>
      </c>
    </row>
    <row r="124" spans="2:65" s="1" customFormat="1" ht="11.25">
      <c r="B124" s="30"/>
      <c r="C124" s="31"/>
      <c r="D124" s="184" t="s">
        <v>132</v>
      </c>
      <c r="E124" s="31"/>
      <c r="F124" s="185" t="s">
        <v>206</v>
      </c>
      <c r="G124" s="31"/>
      <c r="H124" s="31"/>
      <c r="I124" s="95"/>
      <c r="J124" s="95"/>
      <c r="K124" s="31"/>
      <c r="L124" s="31"/>
      <c r="M124" s="34"/>
      <c r="N124" s="186"/>
      <c r="O124" s="55"/>
      <c r="P124" s="55"/>
      <c r="Q124" s="55"/>
      <c r="R124" s="55"/>
      <c r="S124" s="55"/>
      <c r="T124" s="55"/>
      <c r="U124" s="55"/>
      <c r="V124" s="55"/>
      <c r="W124" s="55"/>
      <c r="X124" s="56"/>
      <c r="AT124" s="14" t="s">
        <v>132</v>
      </c>
      <c r="AU124" s="14" t="s">
        <v>82</v>
      </c>
    </row>
    <row r="125" spans="2:65" s="11" customFormat="1" ht="11.25">
      <c r="B125" s="198"/>
      <c r="C125" s="199"/>
      <c r="D125" s="184" t="s">
        <v>142</v>
      </c>
      <c r="E125" s="200" t="s">
        <v>20</v>
      </c>
      <c r="F125" s="201" t="s">
        <v>207</v>
      </c>
      <c r="G125" s="199"/>
      <c r="H125" s="202">
        <v>426.70800000000003</v>
      </c>
      <c r="I125" s="203"/>
      <c r="J125" s="203"/>
      <c r="K125" s="199"/>
      <c r="L125" s="199"/>
      <c r="M125" s="204"/>
      <c r="N125" s="205"/>
      <c r="O125" s="206"/>
      <c r="P125" s="206"/>
      <c r="Q125" s="206"/>
      <c r="R125" s="206"/>
      <c r="S125" s="206"/>
      <c r="T125" s="206"/>
      <c r="U125" s="206"/>
      <c r="V125" s="206"/>
      <c r="W125" s="206"/>
      <c r="X125" s="207"/>
      <c r="AT125" s="208" t="s">
        <v>142</v>
      </c>
      <c r="AU125" s="208" t="s">
        <v>82</v>
      </c>
      <c r="AV125" s="11" t="s">
        <v>82</v>
      </c>
      <c r="AW125" s="11" t="s">
        <v>5</v>
      </c>
      <c r="AX125" s="11" t="s">
        <v>80</v>
      </c>
      <c r="AY125" s="208" t="s">
        <v>122</v>
      </c>
    </row>
    <row r="126" spans="2:65" s="1" customFormat="1" ht="16.5" customHeight="1">
      <c r="B126" s="30"/>
      <c r="C126" s="171" t="s">
        <v>9</v>
      </c>
      <c r="D126" s="171" t="s">
        <v>125</v>
      </c>
      <c r="E126" s="172" t="s">
        <v>208</v>
      </c>
      <c r="F126" s="173" t="s">
        <v>209</v>
      </c>
      <c r="G126" s="174" t="s">
        <v>158</v>
      </c>
      <c r="H126" s="175">
        <v>1</v>
      </c>
      <c r="I126" s="176"/>
      <c r="J126" s="176"/>
      <c r="K126" s="177">
        <f>ROUND(P126*H126,2)</f>
        <v>0</v>
      </c>
      <c r="L126" s="173" t="s">
        <v>129</v>
      </c>
      <c r="M126" s="34"/>
      <c r="N126" s="178" t="s">
        <v>20</v>
      </c>
      <c r="O126" s="179" t="s">
        <v>41</v>
      </c>
      <c r="P126" s="180">
        <f>I126+J126</f>
        <v>0</v>
      </c>
      <c r="Q126" s="180">
        <f>ROUND(I126*H126,2)</f>
        <v>0</v>
      </c>
      <c r="R126" s="180">
        <f>ROUND(J126*H126,2)</f>
        <v>0</v>
      </c>
      <c r="S126" s="55"/>
      <c r="T126" s="181">
        <f>S126*H126</f>
        <v>0</v>
      </c>
      <c r="U126" s="181">
        <v>0</v>
      </c>
      <c r="V126" s="181">
        <f>U126*H126</f>
        <v>0</v>
      </c>
      <c r="W126" s="181">
        <v>0</v>
      </c>
      <c r="X126" s="182">
        <f>W126*H126</f>
        <v>0</v>
      </c>
      <c r="AR126" s="14" t="s">
        <v>130</v>
      </c>
      <c r="AT126" s="14" t="s">
        <v>125</v>
      </c>
      <c r="AU126" s="14" t="s">
        <v>82</v>
      </c>
      <c r="AY126" s="14" t="s">
        <v>122</v>
      </c>
      <c r="BE126" s="183">
        <f>IF(O126="základní",K126,0)</f>
        <v>0</v>
      </c>
      <c r="BF126" s="183">
        <f>IF(O126="snížená",K126,0)</f>
        <v>0</v>
      </c>
      <c r="BG126" s="183">
        <f>IF(O126="zákl. přenesená",K126,0)</f>
        <v>0</v>
      </c>
      <c r="BH126" s="183">
        <f>IF(O126="sníž. přenesená",K126,0)</f>
        <v>0</v>
      </c>
      <c r="BI126" s="183">
        <f>IF(O126="nulová",K126,0)</f>
        <v>0</v>
      </c>
      <c r="BJ126" s="14" t="s">
        <v>80</v>
      </c>
      <c r="BK126" s="183">
        <f>ROUND(P126*H126,2)</f>
        <v>0</v>
      </c>
      <c r="BL126" s="14" t="s">
        <v>130</v>
      </c>
      <c r="BM126" s="14" t="s">
        <v>210</v>
      </c>
    </row>
    <row r="127" spans="2:65" s="1" customFormat="1" ht="19.5">
      <c r="B127" s="30"/>
      <c r="C127" s="31"/>
      <c r="D127" s="184" t="s">
        <v>132</v>
      </c>
      <c r="E127" s="31"/>
      <c r="F127" s="185" t="s">
        <v>211</v>
      </c>
      <c r="G127" s="31"/>
      <c r="H127" s="31"/>
      <c r="I127" s="95"/>
      <c r="J127" s="95"/>
      <c r="K127" s="31"/>
      <c r="L127" s="31"/>
      <c r="M127" s="34"/>
      <c r="N127" s="186"/>
      <c r="O127" s="55"/>
      <c r="P127" s="55"/>
      <c r="Q127" s="55"/>
      <c r="R127" s="55"/>
      <c r="S127" s="55"/>
      <c r="T127" s="55"/>
      <c r="U127" s="55"/>
      <c r="V127" s="55"/>
      <c r="W127" s="55"/>
      <c r="X127" s="56"/>
      <c r="AT127" s="14" t="s">
        <v>132</v>
      </c>
      <c r="AU127" s="14" t="s">
        <v>82</v>
      </c>
    </row>
    <row r="128" spans="2:65" s="1" customFormat="1" ht="29.25">
      <c r="B128" s="30"/>
      <c r="C128" s="31"/>
      <c r="D128" s="184" t="s">
        <v>212</v>
      </c>
      <c r="E128" s="31"/>
      <c r="F128" s="197" t="s">
        <v>213</v>
      </c>
      <c r="G128" s="31"/>
      <c r="H128" s="31"/>
      <c r="I128" s="95"/>
      <c r="J128" s="95"/>
      <c r="K128" s="31"/>
      <c r="L128" s="31"/>
      <c r="M128" s="34"/>
      <c r="N128" s="186"/>
      <c r="O128" s="55"/>
      <c r="P128" s="55"/>
      <c r="Q128" s="55"/>
      <c r="R128" s="55"/>
      <c r="S128" s="55"/>
      <c r="T128" s="55"/>
      <c r="U128" s="55"/>
      <c r="V128" s="55"/>
      <c r="W128" s="55"/>
      <c r="X128" s="56"/>
      <c r="AT128" s="14" t="s">
        <v>212</v>
      </c>
      <c r="AU128" s="14" t="s">
        <v>82</v>
      </c>
    </row>
    <row r="129" spans="2:65" s="10" customFormat="1" ht="25.9" customHeight="1">
      <c r="B129" s="154"/>
      <c r="C129" s="155"/>
      <c r="D129" s="156" t="s">
        <v>71</v>
      </c>
      <c r="E129" s="157" t="s">
        <v>134</v>
      </c>
      <c r="F129" s="157" t="s">
        <v>214</v>
      </c>
      <c r="G129" s="155"/>
      <c r="H129" s="155"/>
      <c r="I129" s="158"/>
      <c r="J129" s="158"/>
      <c r="K129" s="159">
        <f>BK129</f>
        <v>0</v>
      </c>
      <c r="L129" s="155"/>
      <c r="M129" s="160"/>
      <c r="N129" s="161"/>
      <c r="O129" s="162"/>
      <c r="P129" s="162"/>
      <c r="Q129" s="163">
        <f>Q130+Q151</f>
        <v>0</v>
      </c>
      <c r="R129" s="163">
        <f>R130+R151</f>
        <v>0</v>
      </c>
      <c r="S129" s="162"/>
      <c r="T129" s="164">
        <f>T130+T151</f>
        <v>0</v>
      </c>
      <c r="U129" s="162"/>
      <c r="V129" s="164">
        <f>V130+V151</f>
        <v>10.7614304</v>
      </c>
      <c r="W129" s="162"/>
      <c r="X129" s="165">
        <f>X130+X151</f>
        <v>0</v>
      </c>
      <c r="AR129" s="166" t="s">
        <v>144</v>
      </c>
      <c r="AT129" s="167" t="s">
        <v>71</v>
      </c>
      <c r="AU129" s="167" t="s">
        <v>72</v>
      </c>
      <c r="AY129" s="166" t="s">
        <v>122</v>
      </c>
      <c r="BK129" s="168">
        <f>BK130+BK151</f>
        <v>0</v>
      </c>
    </row>
    <row r="130" spans="2:65" s="10" customFormat="1" ht="22.9" customHeight="1">
      <c r="B130" s="154"/>
      <c r="C130" s="155"/>
      <c r="D130" s="156" t="s">
        <v>71</v>
      </c>
      <c r="E130" s="169" t="s">
        <v>215</v>
      </c>
      <c r="F130" s="169" t="s">
        <v>216</v>
      </c>
      <c r="G130" s="155"/>
      <c r="H130" s="155"/>
      <c r="I130" s="158"/>
      <c r="J130" s="158"/>
      <c r="K130" s="170">
        <f>BK130</f>
        <v>0</v>
      </c>
      <c r="L130" s="155"/>
      <c r="M130" s="160"/>
      <c r="N130" s="161"/>
      <c r="O130" s="162"/>
      <c r="P130" s="162"/>
      <c r="Q130" s="163">
        <f>SUM(Q131:Q150)</f>
        <v>0</v>
      </c>
      <c r="R130" s="163">
        <f>SUM(R131:R150)</f>
        <v>0</v>
      </c>
      <c r="S130" s="162"/>
      <c r="T130" s="164">
        <f>SUM(T131:T150)</f>
        <v>0</v>
      </c>
      <c r="U130" s="162"/>
      <c r="V130" s="164">
        <f>SUM(V131:V150)</f>
        <v>1.4560000000000002</v>
      </c>
      <c r="W130" s="162"/>
      <c r="X130" s="165">
        <f>SUM(X131:X150)</f>
        <v>0</v>
      </c>
      <c r="AR130" s="166" t="s">
        <v>144</v>
      </c>
      <c r="AT130" s="167" t="s">
        <v>71</v>
      </c>
      <c r="AU130" s="167" t="s">
        <v>80</v>
      </c>
      <c r="AY130" s="166" t="s">
        <v>122</v>
      </c>
      <c r="BK130" s="168">
        <f>SUM(BK131:BK150)</f>
        <v>0</v>
      </c>
    </row>
    <row r="131" spans="2:65" s="1" customFormat="1" ht="16.5" customHeight="1">
      <c r="B131" s="30"/>
      <c r="C131" s="171" t="s">
        <v>130</v>
      </c>
      <c r="D131" s="171" t="s">
        <v>125</v>
      </c>
      <c r="E131" s="172" t="s">
        <v>217</v>
      </c>
      <c r="F131" s="173" t="s">
        <v>218</v>
      </c>
      <c r="G131" s="174" t="s">
        <v>158</v>
      </c>
      <c r="H131" s="175">
        <v>18</v>
      </c>
      <c r="I131" s="176"/>
      <c r="J131" s="176"/>
      <c r="K131" s="177">
        <f>ROUND(P131*H131,2)</f>
        <v>0</v>
      </c>
      <c r="L131" s="173" t="s">
        <v>129</v>
      </c>
      <c r="M131" s="34"/>
      <c r="N131" s="178" t="s">
        <v>20</v>
      </c>
      <c r="O131" s="179" t="s">
        <v>41</v>
      </c>
      <c r="P131" s="180">
        <f>I131+J131</f>
        <v>0</v>
      </c>
      <c r="Q131" s="180">
        <f>ROUND(I131*H131,2)</f>
        <v>0</v>
      </c>
      <c r="R131" s="180">
        <f>ROUND(J131*H131,2)</f>
        <v>0</v>
      </c>
      <c r="S131" s="55"/>
      <c r="T131" s="181">
        <f>S131*H131</f>
        <v>0</v>
      </c>
      <c r="U131" s="181">
        <v>0</v>
      </c>
      <c r="V131" s="181">
        <f>U131*H131</f>
        <v>0</v>
      </c>
      <c r="W131" s="181">
        <v>0</v>
      </c>
      <c r="X131" s="182">
        <f>W131*H131</f>
        <v>0</v>
      </c>
      <c r="AR131" s="14" t="s">
        <v>219</v>
      </c>
      <c r="AT131" s="14" t="s">
        <v>125</v>
      </c>
      <c r="AU131" s="14" t="s">
        <v>82</v>
      </c>
      <c r="AY131" s="14" t="s">
        <v>122</v>
      </c>
      <c r="BE131" s="183">
        <f>IF(O131="základní",K131,0)</f>
        <v>0</v>
      </c>
      <c r="BF131" s="183">
        <f>IF(O131="snížená",K131,0)</f>
        <v>0</v>
      </c>
      <c r="BG131" s="183">
        <f>IF(O131="zákl. přenesená",K131,0)</f>
        <v>0</v>
      </c>
      <c r="BH131" s="183">
        <f>IF(O131="sníž. přenesená",K131,0)</f>
        <v>0</v>
      </c>
      <c r="BI131" s="183">
        <f>IF(O131="nulová",K131,0)</f>
        <v>0</v>
      </c>
      <c r="BJ131" s="14" t="s">
        <v>80</v>
      </c>
      <c r="BK131" s="183">
        <f>ROUND(P131*H131,2)</f>
        <v>0</v>
      </c>
      <c r="BL131" s="14" t="s">
        <v>219</v>
      </c>
      <c r="BM131" s="14" t="s">
        <v>220</v>
      </c>
    </row>
    <row r="132" spans="2:65" s="1" customFormat="1" ht="11.25">
      <c r="B132" s="30"/>
      <c r="C132" s="31"/>
      <c r="D132" s="184" t="s">
        <v>132</v>
      </c>
      <c r="E132" s="31"/>
      <c r="F132" s="185" t="s">
        <v>221</v>
      </c>
      <c r="G132" s="31"/>
      <c r="H132" s="31"/>
      <c r="I132" s="95"/>
      <c r="J132" s="95"/>
      <c r="K132" s="31"/>
      <c r="L132" s="31"/>
      <c r="M132" s="34"/>
      <c r="N132" s="186"/>
      <c r="O132" s="55"/>
      <c r="P132" s="55"/>
      <c r="Q132" s="55"/>
      <c r="R132" s="55"/>
      <c r="S132" s="55"/>
      <c r="T132" s="55"/>
      <c r="U132" s="55"/>
      <c r="V132" s="55"/>
      <c r="W132" s="55"/>
      <c r="X132" s="56"/>
      <c r="AT132" s="14" t="s">
        <v>132</v>
      </c>
      <c r="AU132" s="14" t="s">
        <v>82</v>
      </c>
    </row>
    <row r="133" spans="2:65" s="1" customFormat="1" ht="16.5" customHeight="1">
      <c r="B133" s="30"/>
      <c r="C133" s="187" t="s">
        <v>222</v>
      </c>
      <c r="D133" s="187" t="s">
        <v>134</v>
      </c>
      <c r="E133" s="188" t="s">
        <v>223</v>
      </c>
      <c r="F133" s="189" t="s">
        <v>224</v>
      </c>
      <c r="G133" s="190" t="s">
        <v>158</v>
      </c>
      <c r="H133" s="191">
        <v>18</v>
      </c>
      <c r="I133" s="192"/>
      <c r="J133" s="193"/>
      <c r="K133" s="194">
        <f>ROUND(P133*H133,2)</f>
        <v>0</v>
      </c>
      <c r="L133" s="189" t="s">
        <v>129</v>
      </c>
      <c r="M133" s="195"/>
      <c r="N133" s="196" t="s">
        <v>20</v>
      </c>
      <c r="O133" s="179" t="s">
        <v>41</v>
      </c>
      <c r="P133" s="180">
        <f>I133+J133</f>
        <v>0</v>
      </c>
      <c r="Q133" s="180">
        <f>ROUND(I133*H133,2)</f>
        <v>0</v>
      </c>
      <c r="R133" s="180">
        <f>ROUND(J133*H133,2)</f>
        <v>0</v>
      </c>
      <c r="S133" s="55"/>
      <c r="T133" s="181">
        <f>S133*H133</f>
        <v>0</v>
      </c>
      <c r="U133" s="181">
        <v>6.2E-2</v>
      </c>
      <c r="V133" s="181">
        <f>U133*H133</f>
        <v>1.1160000000000001</v>
      </c>
      <c r="W133" s="181">
        <v>0</v>
      </c>
      <c r="X133" s="182">
        <f>W133*H133</f>
        <v>0</v>
      </c>
      <c r="AR133" s="14" t="s">
        <v>138</v>
      </c>
      <c r="AT133" s="14" t="s">
        <v>134</v>
      </c>
      <c r="AU133" s="14" t="s">
        <v>82</v>
      </c>
      <c r="AY133" s="14" t="s">
        <v>122</v>
      </c>
      <c r="BE133" s="183">
        <f>IF(O133="základní",K133,0)</f>
        <v>0</v>
      </c>
      <c r="BF133" s="183">
        <f>IF(O133="snížená",K133,0)</f>
        <v>0</v>
      </c>
      <c r="BG133" s="183">
        <f>IF(O133="zákl. přenesená",K133,0)</f>
        <v>0</v>
      </c>
      <c r="BH133" s="183">
        <f>IF(O133="sníž. přenesená",K133,0)</f>
        <v>0</v>
      </c>
      <c r="BI133" s="183">
        <f>IF(O133="nulová",K133,0)</f>
        <v>0</v>
      </c>
      <c r="BJ133" s="14" t="s">
        <v>80</v>
      </c>
      <c r="BK133" s="183">
        <f>ROUND(P133*H133,2)</f>
        <v>0</v>
      </c>
      <c r="BL133" s="14" t="s">
        <v>138</v>
      </c>
      <c r="BM133" s="14" t="s">
        <v>225</v>
      </c>
    </row>
    <row r="134" spans="2:65" s="1" customFormat="1" ht="11.25">
      <c r="B134" s="30"/>
      <c r="C134" s="31"/>
      <c r="D134" s="184" t="s">
        <v>132</v>
      </c>
      <c r="E134" s="31"/>
      <c r="F134" s="185" t="s">
        <v>224</v>
      </c>
      <c r="G134" s="31"/>
      <c r="H134" s="31"/>
      <c r="I134" s="95"/>
      <c r="J134" s="95"/>
      <c r="K134" s="31"/>
      <c r="L134" s="31"/>
      <c r="M134" s="34"/>
      <c r="N134" s="186"/>
      <c r="O134" s="55"/>
      <c r="P134" s="55"/>
      <c r="Q134" s="55"/>
      <c r="R134" s="55"/>
      <c r="S134" s="55"/>
      <c r="T134" s="55"/>
      <c r="U134" s="55"/>
      <c r="V134" s="55"/>
      <c r="W134" s="55"/>
      <c r="X134" s="56"/>
      <c r="AT134" s="14" t="s">
        <v>132</v>
      </c>
      <c r="AU134" s="14" t="s">
        <v>82</v>
      </c>
    </row>
    <row r="135" spans="2:65" s="1" customFormat="1" ht="16.5" customHeight="1">
      <c r="B135" s="30"/>
      <c r="C135" s="187" t="s">
        <v>226</v>
      </c>
      <c r="D135" s="187" t="s">
        <v>134</v>
      </c>
      <c r="E135" s="188" t="s">
        <v>227</v>
      </c>
      <c r="F135" s="189" t="s">
        <v>228</v>
      </c>
      <c r="G135" s="190" t="s">
        <v>229</v>
      </c>
      <c r="H135" s="191">
        <v>0.34</v>
      </c>
      <c r="I135" s="192"/>
      <c r="J135" s="193"/>
      <c r="K135" s="194">
        <f>ROUND(P135*H135,2)</f>
        <v>0</v>
      </c>
      <c r="L135" s="189" t="s">
        <v>129</v>
      </c>
      <c r="M135" s="195"/>
      <c r="N135" s="196" t="s">
        <v>20</v>
      </c>
      <c r="O135" s="179" t="s">
        <v>41</v>
      </c>
      <c r="P135" s="180">
        <f>I135+J135</f>
        <v>0</v>
      </c>
      <c r="Q135" s="180">
        <f>ROUND(I135*H135,2)</f>
        <v>0</v>
      </c>
      <c r="R135" s="180">
        <f>ROUND(J135*H135,2)</f>
        <v>0</v>
      </c>
      <c r="S135" s="55"/>
      <c r="T135" s="181">
        <f>S135*H135</f>
        <v>0</v>
      </c>
      <c r="U135" s="181">
        <v>1</v>
      </c>
      <c r="V135" s="181">
        <f>U135*H135</f>
        <v>0.34</v>
      </c>
      <c r="W135" s="181">
        <v>0</v>
      </c>
      <c r="X135" s="182">
        <f>W135*H135</f>
        <v>0</v>
      </c>
      <c r="AR135" s="14" t="s">
        <v>138</v>
      </c>
      <c r="AT135" s="14" t="s">
        <v>134</v>
      </c>
      <c r="AU135" s="14" t="s">
        <v>82</v>
      </c>
      <c r="AY135" s="14" t="s">
        <v>122</v>
      </c>
      <c r="BE135" s="183">
        <f>IF(O135="základní",K135,0)</f>
        <v>0</v>
      </c>
      <c r="BF135" s="183">
        <f>IF(O135="snížená",K135,0)</f>
        <v>0</v>
      </c>
      <c r="BG135" s="183">
        <f>IF(O135="zákl. přenesená",K135,0)</f>
        <v>0</v>
      </c>
      <c r="BH135" s="183">
        <f>IF(O135="sníž. přenesená",K135,0)</f>
        <v>0</v>
      </c>
      <c r="BI135" s="183">
        <f>IF(O135="nulová",K135,0)</f>
        <v>0</v>
      </c>
      <c r="BJ135" s="14" t="s">
        <v>80</v>
      </c>
      <c r="BK135" s="183">
        <f>ROUND(P135*H135,2)</f>
        <v>0</v>
      </c>
      <c r="BL135" s="14" t="s">
        <v>138</v>
      </c>
      <c r="BM135" s="14" t="s">
        <v>230</v>
      </c>
    </row>
    <row r="136" spans="2:65" s="1" customFormat="1" ht="11.25">
      <c r="B136" s="30"/>
      <c r="C136" s="31"/>
      <c r="D136" s="184" t="s">
        <v>132</v>
      </c>
      <c r="E136" s="31"/>
      <c r="F136" s="185" t="s">
        <v>228</v>
      </c>
      <c r="G136" s="31"/>
      <c r="H136" s="31"/>
      <c r="I136" s="95"/>
      <c r="J136" s="95"/>
      <c r="K136" s="31"/>
      <c r="L136" s="31"/>
      <c r="M136" s="34"/>
      <c r="N136" s="186"/>
      <c r="O136" s="55"/>
      <c r="P136" s="55"/>
      <c r="Q136" s="55"/>
      <c r="R136" s="55"/>
      <c r="S136" s="55"/>
      <c r="T136" s="55"/>
      <c r="U136" s="55"/>
      <c r="V136" s="55"/>
      <c r="W136" s="55"/>
      <c r="X136" s="56"/>
      <c r="AT136" s="14" t="s">
        <v>132</v>
      </c>
      <c r="AU136" s="14" t="s">
        <v>82</v>
      </c>
    </row>
    <row r="137" spans="2:65" s="1" customFormat="1" ht="19.5">
      <c r="B137" s="30"/>
      <c r="C137" s="31"/>
      <c r="D137" s="184" t="s">
        <v>140</v>
      </c>
      <c r="E137" s="31"/>
      <c r="F137" s="197" t="s">
        <v>231</v>
      </c>
      <c r="G137" s="31"/>
      <c r="H137" s="31"/>
      <c r="I137" s="95"/>
      <c r="J137" s="95"/>
      <c r="K137" s="31"/>
      <c r="L137" s="31"/>
      <c r="M137" s="34"/>
      <c r="N137" s="186"/>
      <c r="O137" s="55"/>
      <c r="P137" s="55"/>
      <c r="Q137" s="55"/>
      <c r="R137" s="55"/>
      <c r="S137" s="55"/>
      <c r="T137" s="55"/>
      <c r="U137" s="55"/>
      <c r="V137" s="55"/>
      <c r="W137" s="55"/>
      <c r="X137" s="56"/>
      <c r="AT137" s="14" t="s">
        <v>140</v>
      </c>
      <c r="AU137" s="14" t="s">
        <v>82</v>
      </c>
    </row>
    <row r="138" spans="2:65" s="11" customFormat="1" ht="11.25">
      <c r="B138" s="198"/>
      <c r="C138" s="199"/>
      <c r="D138" s="184" t="s">
        <v>142</v>
      </c>
      <c r="E138" s="200" t="s">
        <v>20</v>
      </c>
      <c r="F138" s="201" t="s">
        <v>232</v>
      </c>
      <c r="G138" s="199"/>
      <c r="H138" s="202">
        <v>0.34</v>
      </c>
      <c r="I138" s="203"/>
      <c r="J138" s="203"/>
      <c r="K138" s="199"/>
      <c r="L138" s="199"/>
      <c r="M138" s="204"/>
      <c r="N138" s="205"/>
      <c r="O138" s="206"/>
      <c r="P138" s="206"/>
      <c r="Q138" s="206"/>
      <c r="R138" s="206"/>
      <c r="S138" s="206"/>
      <c r="T138" s="206"/>
      <c r="U138" s="206"/>
      <c r="V138" s="206"/>
      <c r="W138" s="206"/>
      <c r="X138" s="207"/>
      <c r="AT138" s="208" t="s">
        <v>142</v>
      </c>
      <c r="AU138" s="208" t="s">
        <v>82</v>
      </c>
      <c r="AV138" s="11" t="s">
        <v>82</v>
      </c>
      <c r="AW138" s="11" t="s">
        <v>5</v>
      </c>
      <c r="AX138" s="11" t="s">
        <v>80</v>
      </c>
      <c r="AY138" s="208" t="s">
        <v>122</v>
      </c>
    </row>
    <row r="139" spans="2:65" s="1" customFormat="1" ht="16.5" customHeight="1">
      <c r="B139" s="30"/>
      <c r="C139" s="171" t="s">
        <v>233</v>
      </c>
      <c r="D139" s="171" t="s">
        <v>125</v>
      </c>
      <c r="E139" s="172" t="s">
        <v>234</v>
      </c>
      <c r="F139" s="173" t="s">
        <v>235</v>
      </c>
      <c r="G139" s="174" t="s">
        <v>158</v>
      </c>
      <c r="H139" s="175">
        <v>2</v>
      </c>
      <c r="I139" s="176"/>
      <c r="J139" s="176"/>
      <c r="K139" s="177">
        <f>ROUND(P139*H139,2)</f>
        <v>0</v>
      </c>
      <c r="L139" s="173" t="s">
        <v>129</v>
      </c>
      <c r="M139" s="34"/>
      <c r="N139" s="178" t="s">
        <v>20</v>
      </c>
      <c r="O139" s="179" t="s">
        <v>41</v>
      </c>
      <c r="P139" s="180">
        <f>I139+J139</f>
        <v>0</v>
      </c>
      <c r="Q139" s="180">
        <f>ROUND(I139*H139,2)</f>
        <v>0</v>
      </c>
      <c r="R139" s="180">
        <f>ROUND(J139*H139,2)</f>
        <v>0</v>
      </c>
      <c r="S139" s="55"/>
      <c r="T139" s="181">
        <f>S139*H139</f>
        <v>0</v>
      </c>
      <c r="U139" s="181">
        <v>0</v>
      </c>
      <c r="V139" s="181">
        <f>U139*H139</f>
        <v>0</v>
      </c>
      <c r="W139" s="181">
        <v>0</v>
      </c>
      <c r="X139" s="182">
        <f>W139*H139</f>
        <v>0</v>
      </c>
      <c r="AR139" s="14" t="s">
        <v>219</v>
      </c>
      <c r="AT139" s="14" t="s">
        <v>125</v>
      </c>
      <c r="AU139" s="14" t="s">
        <v>82</v>
      </c>
      <c r="AY139" s="14" t="s">
        <v>122</v>
      </c>
      <c r="BE139" s="183">
        <f>IF(O139="základní",K139,0)</f>
        <v>0</v>
      </c>
      <c r="BF139" s="183">
        <f>IF(O139="snížená",K139,0)</f>
        <v>0</v>
      </c>
      <c r="BG139" s="183">
        <f>IF(O139="zákl. přenesená",K139,0)</f>
        <v>0</v>
      </c>
      <c r="BH139" s="183">
        <f>IF(O139="sníž. přenesená",K139,0)</f>
        <v>0</v>
      </c>
      <c r="BI139" s="183">
        <f>IF(O139="nulová",K139,0)</f>
        <v>0</v>
      </c>
      <c r="BJ139" s="14" t="s">
        <v>80</v>
      </c>
      <c r="BK139" s="183">
        <f>ROUND(P139*H139,2)</f>
        <v>0</v>
      </c>
      <c r="BL139" s="14" t="s">
        <v>219</v>
      </c>
      <c r="BM139" s="14" t="s">
        <v>236</v>
      </c>
    </row>
    <row r="140" spans="2:65" s="1" customFormat="1" ht="11.25">
      <c r="B140" s="30"/>
      <c r="C140" s="31"/>
      <c r="D140" s="184" t="s">
        <v>132</v>
      </c>
      <c r="E140" s="31"/>
      <c r="F140" s="185" t="s">
        <v>237</v>
      </c>
      <c r="G140" s="31"/>
      <c r="H140" s="31"/>
      <c r="I140" s="95"/>
      <c r="J140" s="95"/>
      <c r="K140" s="31"/>
      <c r="L140" s="31"/>
      <c r="M140" s="34"/>
      <c r="N140" s="186"/>
      <c r="O140" s="55"/>
      <c r="P140" s="55"/>
      <c r="Q140" s="55"/>
      <c r="R140" s="55"/>
      <c r="S140" s="55"/>
      <c r="T140" s="55"/>
      <c r="U140" s="55"/>
      <c r="V140" s="55"/>
      <c r="W140" s="55"/>
      <c r="X140" s="56"/>
      <c r="AT140" s="14" t="s">
        <v>132</v>
      </c>
      <c r="AU140" s="14" t="s">
        <v>82</v>
      </c>
    </row>
    <row r="141" spans="2:65" s="1" customFormat="1" ht="16.5" customHeight="1">
      <c r="B141" s="30"/>
      <c r="C141" s="171" t="s">
        <v>238</v>
      </c>
      <c r="D141" s="171" t="s">
        <v>125</v>
      </c>
      <c r="E141" s="172" t="s">
        <v>239</v>
      </c>
      <c r="F141" s="173" t="s">
        <v>240</v>
      </c>
      <c r="G141" s="174" t="s">
        <v>158</v>
      </c>
      <c r="H141" s="175">
        <v>16</v>
      </c>
      <c r="I141" s="176"/>
      <c r="J141" s="176"/>
      <c r="K141" s="177">
        <f>ROUND(P141*H141,2)</f>
        <v>0</v>
      </c>
      <c r="L141" s="173" t="s">
        <v>129</v>
      </c>
      <c r="M141" s="34"/>
      <c r="N141" s="178" t="s">
        <v>20</v>
      </c>
      <c r="O141" s="179" t="s">
        <v>41</v>
      </c>
      <c r="P141" s="180">
        <f>I141+J141</f>
        <v>0</v>
      </c>
      <c r="Q141" s="180">
        <f>ROUND(I141*H141,2)</f>
        <v>0</v>
      </c>
      <c r="R141" s="180">
        <f>ROUND(J141*H141,2)</f>
        <v>0</v>
      </c>
      <c r="S141" s="55"/>
      <c r="T141" s="181">
        <f>S141*H141</f>
        <v>0</v>
      </c>
      <c r="U141" s="181">
        <v>0</v>
      </c>
      <c r="V141" s="181">
        <f>U141*H141</f>
        <v>0</v>
      </c>
      <c r="W141" s="181">
        <v>0</v>
      </c>
      <c r="X141" s="182">
        <f>W141*H141</f>
        <v>0</v>
      </c>
      <c r="AR141" s="14" t="s">
        <v>219</v>
      </c>
      <c r="AT141" s="14" t="s">
        <v>125</v>
      </c>
      <c r="AU141" s="14" t="s">
        <v>82</v>
      </c>
      <c r="AY141" s="14" t="s">
        <v>122</v>
      </c>
      <c r="BE141" s="183">
        <f>IF(O141="základní",K141,0)</f>
        <v>0</v>
      </c>
      <c r="BF141" s="183">
        <f>IF(O141="snížená",K141,0)</f>
        <v>0</v>
      </c>
      <c r="BG141" s="183">
        <f>IF(O141="zákl. přenesená",K141,0)</f>
        <v>0</v>
      </c>
      <c r="BH141" s="183">
        <f>IF(O141="sníž. přenesená",K141,0)</f>
        <v>0</v>
      </c>
      <c r="BI141" s="183">
        <f>IF(O141="nulová",K141,0)</f>
        <v>0</v>
      </c>
      <c r="BJ141" s="14" t="s">
        <v>80</v>
      </c>
      <c r="BK141" s="183">
        <f>ROUND(P141*H141,2)</f>
        <v>0</v>
      </c>
      <c r="BL141" s="14" t="s">
        <v>219</v>
      </c>
      <c r="BM141" s="14" t="s">
        <v>241</v>
      </c>
    </row>
    <row r="142" spans="2:65" s="1" customFormat="1" ht="11.25">
      <c r="B142" s="30"/>
      <c r="C142" s="31"/>
      <c r="D142" s="184" t="s">
        <v>132</v>
      </c>
      <c r="E142" s="31"/>
      <c r="F142" s="185" t="s">
        <v>240</v>
      </c>
      <c r="G142" s="31"/>
      <c r="H142" s="31"/>
      <c r="I142" s="95"/>
      <c r="J142" s="95"/>
      <c r="K142" s="31"/>
      <c r="L142" s="31"/>
      <c r="M142" s="34"/>
      <c r="N142" s="186"/>
      <c r="O142" s="55"/>
      <c r="P142" s="55"/>
      <c r="Q142" s="55"/>
      <c r="R142" s="55"/>
      <c r="S142" s="55"/>
      <c r="T142" s="55"/>
      <c r="U142" s="55"/>
      <c r="V142" s="55"/>
      <c r="W142" s="55"/>
      <c r="X142" s="56"/>
      <c r="AT142" s="14" t="s">
        <v>132</v>
      </c>
      <c r="AU142" s="14" t="s">
        <v>82</v>
      </c>
    </row>
    <row r="143" spans="2:65" s="1" customFormat="1" ht="16.5" customHeight="1">
      <c r="B143" s="30"/>
      <c r="C143" s="187" t="s">
        <v>8</v>
      </c>
      <c r="D143" s="187" t="s">
        <v>134</v>
      </c>
      <c r="E143" s="188" t="s">
        <v>242</v>
      </c>
      <c r="F143" s="189" t="s">
        <v>243</v>
      </c>
      <c r="G143" s="190" t="s">
        <v>181</v>
      </c>
      <c r="H143" s="191">
        <v>15</v>
      </c>
      <c r="I143" s="192"/>
      <c r="J143" s="193"/>
      <c r="K143" s="194">
        <f>ROUND(P143*H143,2)</f>
        <v>0</v>
      </c>
      <c r="L143" s="189" t="s">
        <v>137</v>
      </c>
      <c r="M143" s="195"/>
      <c r="N143" s="196" t="s">
        <v>20</v>
      </c>
      <c r="O143" s="179" t="s">
        <v>41</v>
      </c>
      <c r="P143" s="180">
        <f>I143+J143</f>
        <v>0</v>
      </c>
      <c r="Q143" s="180">
        <f>ROUND(I143*H143,2)</f>
        <v>0</v>
      </c>
      <c r="R143" s="180">
        <f>ROUND(J143*H143,2)</f>
        <v>0</v>
      </c>
      <c r="S143" s="55"/>
      <c r="T143" s="181">
        <f>S143*H143</f>
        <v>0</v>
      </c>
      <c r="U143" s="181">
        <v>0</v>
      </c>
      <c r="V143" s="181">
        <f>U143*H143</f>
        <v>0</v>
      </c>
      <c r="W143" s="181">
        <v>0</v>
      </c>
      <c r="X143" s="182">
        <f>W143*H143</f>
        <v>0</v>
      </c>
      <c r="AR143" s="14" t="s">
        <v>138</v>
      </c>
      <c r="AT143" s="14" t="s">
        <v>134</v>
      </c>
      <c r="AU143" s="14" t="s">
        <v>82</v>
      </c>
      <c r="AY143" s="14" t="s">
        <v>122</v>
      </c>
      <c r="BE143" s="183">
        <f>IF(O143="základní",K143,0)</f>
        <v>0</v>
      </c>
      <c r="BF143" s="183">
        <f>IF(O143="snížená",K143,0)</f>
        <v>0</v>
      </c>
      <c r="BG143" s="183">
        <f>IF(O143="zákl. přenesená",K143,0)</f>
        <v>0</v>
      </c>
      <c r="BH143" s="183">
        <f>IF(O143="sníž. přenesená",K143,0)</f>
        <v>0</v>
      </c>
      <c r="BI143" s="183">
        <f>IF(O143="nulová",K143,0)</f>
        <v>0</v>
      </c>
      <c r="BJ143" s="14" t="s">
        <v>80</v>
      </c>
      <c r="BK143" s="183">
        <f>ROUND(P143*H143,2)</f>
        <v>0</v>
      </c>
      <c r="BL143" s="14" t="s">
        <v>138</v>
      </c>
      <c r="BM143" s="14" t="s">
        <v>244</v>
      </c>
    </row>
    <row r="144" spans="2:65" s="1" customFormat="1" ht="11.25">
      <c r="B144" s="30"/>
      <c r="C144" s="31"/>
      <c r="D144" s="184" t="s">
        <v>132</v>
      </c>
      <c r="E144" s="31"/>
      <c r="F144" s="185" t="s">
        <v>243</v>
      </c>
      <c r="G144" s="31"/>
      <c r="H144" s="31"/>
      <c r="I144" s="95"/>
      <c r="J144" s="95"/>
      <c r="K144" s="31"/>
      <c r="L144" s="31"/>
      <c r="M144" s="34"/>
      <c r="N144" s="186"/>
      <c r="O144" s="55"/>
      <c r="P144" s="55"/>
      <c r="Q144" s="55"/>
      <c r="R144" s="55"/>
      <c r="S144" s="55"/>
      <c r="T144" s="55"/>
      <c r="U144" s="55"/>
      <c r="V144" s="55"/>
      <c r="W144" s="55"/>
      <c r="X144" s="56"/>
      <c r="AT144" s="14" t="s">
        <v>132</v>
      </c>
      <c r="AU144" s="14" t="s">
        <v>82</v>
      </c>
    </row>
    <row r="145" spans="2:65" s="1" customFormat="1" ht="16.5" customHeight="1">
      <c r="B145" s="30"/>
      <c r="C145" s="187" t="s">
        <v>245</v>
      </c>
      <c r="D145" s="187" t="s">
        <v>134</v>
      </c>
      <c r="E145" s="188" t="s">
        <v>246</v>
      </c>
      <c r="F145" s="189" t="s">
        <v>247</v>
      </c>
      <c r="G145" s="190" t="s">
        <v>181</v>
      </c>
      <c r="H145" s="191">
        <v>1</v>
      </c>
      <c r="I145" s="192"/>
      <c r="J145" s="193"/>
      <c r="K145" s="194">
        <f>ROUND(P145*H145,2)</f>
        <v>0</v>
      </c>
      <c r="L145" s="189" t="s">
        <v>137</v>
      </c>
      <c r="M145" s="195"/>
      <c r="N145" s="196" t="s">
        <v>20</v>
      </c>
      <c r="O145" s="179" t="s">
        <v>41</v>
      </c>
      <c r="P145" s="180">
        <f>I145+J145</f>
        <v>0</v>
      </c>
      <c r="Q145" s="180">
        <f>ROUND(I145*H145,2)</f>
        <v>0</v>
      </c>
      <c r="R145" s="180">
        <f>ROUND(J145*H145,2)</f>
        <v>0</v>
      </c>
      <c r="S145" s="55"/>
      <c r="T145" s="181">
        <f>S145*H145</f>
        <v>0</v>
      </c>
      <c r="U145" s="181">
        <v>0</v>
      </c>
      <c r="V145" s="181">
        <f>U145*H145</f>
        <v>0</v>
      </c>
      <c r="W145" s="181">
        <v>0</v>
      </c>
      <c r="X145" s="182">
        <f>W145*H145</f>
        <v>0</v>
      </c>
      <c r="AR145" s="14" t="s">
        <v>138</v>
      </c>
      <c r="AT145" s="14" t="s">
        <v>134</v>
      </c>
      <c r="AU145" s="14" t="s">
        <v>82</v>
      </c>
      <c r="AY145" s="14" t="s">
        <v>122</v>
      </c>
      <c r="BE145" s="183">
        <f>IF(O145="základní",K145,0)</f>
        <v>0</v>
      </c>
      <c r="BF145" s="183">
        <f>IF(O145="snížená",K145,0)</f>
        <v>0</v>
      </c>
      <c r="BG145" s="183">
        <f>IF(O145="zákl. přenesená",K145,0)</f>
        <v>0</v>
      </c>
      <c r="BH145" s="183">
        <f>IF(O145="sníž. přenesená",K145,0)</f>
        <v>0</v>
      </c>
      <c r="BI145" s="183">
        <f>IF(O145="nulová",K145,0)</f>
        <v>0</v>
      </c>
      <c r="BJ145" s="14" t="s">
        <v>80</v>
      </c>
      <c r="BK145" s="183">
        <f>ROUND(P145*H145,2)</f>
        <v>0</v>
      </c>
      <c r="BL145" s="14" t="s">
        <v>138</v>
      </c>
      <c r="BM145" s="14" t="s">
        <v>248</v>
      </c>
    </row>
    <row r="146" spans="2:65" s="1" customFormat="1" ht="11.25">
      <c r="B146" s="30"/>
      <c r="C146" s="31"/>
      <c r="D146" s="184" t="s">
        <v>132</v>
      </c>
      <c r="E146" s="31"/>
      <c r="F146" s="185" t="s">
        <v>247</v>
      </c>
      <c r="G146" s="31"/>
      <c r="H146" s="31"/>
      <c r="I146" s="95"/>
      <c r="J146" s="95"/>
      <c r="K146" s="31"/>
      <c r="L146" s="31"/>
      <c r="M146" s="34"/>
      <c r="N146" s="186"/>
      <c r="O146" s="55"/>
      <c r="P146" s="55"/>
      <c r="Q146" s="55"/>
      <c r="R146" s="55"/>
      <c r="S146" s="55"/>
      <c r="T146" s="55"/>
      <c r="U146" s="55"/>
      <c r="V146" s="55"/>
      <c r="W146" s="55"/>
      <c r="X146" s="56"/>
      <c r="AT146" s="14" t="s">
        <v>132</v>
      </c>
      <c r="AU146" s="14" t="s">
        <v>82</v>
      </c>
    </row>
    <row r="147" spans="2:65" s="1" customFormat="1" ht="16.5" customHeight="1">
      <c r="B147" s="30"/>
      <c r="C147" s="171" t="s">
        <v>249</v>
      </c>
      <c r="D147" s="171" t="s">
        <v>125</v>
      </c>
      <c r="E147" s="172" t="s">
        <v>250</v>
      </c>
      <c r="F147" s="173" t="s">
        <v>251</v>
      </c>
      <c r="G147" s="174" t="s">
        <v>158</v>
      </c>
      <c r="H147" s="175">
        <v>2</v>
      </c>
      <c r="I147" s="176"/>
      <c r="J147" s="176"/>
      <c r="K147" s="177">
        <f>ROUND(P147*H147,2)</f>
        <v>0</v>
      </c>
      <c r="L147" s="173" t="s">
        <v>129</v>
      </c>
      <c r="M147" s="34"/>
      <c r="N147" s="178" t="s">
        <v>20</v>
      </c>
      <c r="O147" s="179" t="s">
        <v>41</v>
      </c>
      <c r="P147" s="180">
        <f>I147+J147</f>
        <v>0</v>
      </c>
      <c r="Q147" s="180">
        <f>ROUND(I147*H147,2)</f>
        <v>0</v>
      </c>
      <c r="R147" s="180">
        <f>ROUND(J147*H147,2)</f>
        <v>0</v>
      </c>
      <c r="S147" s="55"/>
      <c r="T147" s="181">
        <f>S147*H147</f>
        <v>0</v>
      </c>
      <c r="U147" s="181">
        <v>0</v>
      </c>
      <c r="V147" s="181">
        <f>U147*H147</f>
        <v>0</v>
      </c>
      <c r="W147" s="181">
        <v>0</v>
      </c>
      <c r="X147" s="182">
        <f>W147*H147</f>
        <v>0</v>
      </c>
      <c r="AR147" s="14" t="s">
        <v>219</v>
      </c>
      <c r="AT147" s="14" t="s">
        <v>125</v>
      </c>
      <c r="AU147" s="14" t="s">
        <v>82</v>
      </c>
      <c r="AY147" s="14" t="s">
        <v>122</v>
      </c>
      <c r="BE147" s="183">
        <f>IF(O147="základní",K147,0)</f>
        <v>0</v>
      </c>
      <c r="BF147" s="183">
        <f>IF(O147="snížená",K147,0)</f>
        <v>0</v>
      </c>
      <c r="BG147" s="183">
        <f>IF(O147="zákl. přenesená",K147,0)</f>
        <v>0</v>
      </c>
      <c r="BH147" s="183">
        <f>IF(O147="sníž. přenesená",K147,0)</f>
        <v>0</v>
      </c>
      <c r="BI147" s="183">
        <f>IF(O147="nulová",K147,0)</f>
        <v>0</v>
      </c>
      <c r="BJ147" s="14" t="s">
        <v>80</v>
      </c>
      <c r="BK147" s="183">
        <f>ROUND(P147*H147,2)</f>
        <v>0</v>
      </c>
      <c r="BL147" s="14" t="s">
        <v>219</v>
      </c>
      <c r="BM147" s="14" t="s">
        <v>252</v>
      </c>
    </row>
    <row r="148" spans="2:65" s="1" customFormat="1" ht="11.25">
      <c r="B148" s="30"/>
      <c r="C148" s="31"/>
      <c r="D148" s="184" t="s">
        <v>132</v>
      </c>
      <c r="E148" s="31"/>
      <c r="F148" s="185" t="s">
        <v>251</v>
      </c>
      <c r="G148" s="31"/>
      <c r="H148" s="31"/>
      <c r="I148" s="95"/>
      <c r="J148" s="95"/>
      <c r="K148" s="31"/>
      <c r="L148" s="31"/>
      <c r="M148" s="34"/>
      <c r="N148" s="186"/>
      <c r="O148" s="55"/>
      <c r="P148" s="55"/>
      <c r="Q148" s="55"/>
      <c r="R148" s="55"/>
      <c r="S148" s="55"/>
      <c r="T148" s="55"/>
      <c r="U148" s="55"/>
      <c r="V148" s="55"/>
      <c r="W148" s="55"/>
      <c r="X148" s="56"/>
      <c r="AT148" s="14" t="s">
        <v>132</v>
      </c>
      <c r="AU148" s="14" t="s">
        <v>82</v>
      </c>
    </row>
    <row r="149" spans="2:65" s="1" customFormat="1" ht="16.5" customHeight="1">
      <c r="B149" s="30"/>
      <c r="C149" s="187" t="s">
        <v>253</v>
      </c>
      <c r="D149" s="187" t="s">
        <v>134</v>
      </c>
      <c r="E149" s="188" t="s">
        <v>254</v>
      </c>
      <c r="F149" s="189" t="s">
        <v>255</v>
      </c>
      <c r="G149" s="190" t="s">
        <v>181</v>
      </c>
      <c r="H149" s="191">
        <v>2</v>
      </c>
      <c r="I149" s="192"/>
      <c r="J149" s="193"/>
      <c r="K149" s="194">
        <f>ROUND(P149*H149,2)</f>
        <v>0</v>
      </c>
      <c r="L149" s="189" t="s">
        <v>137</v>
      </c>
      <c r="M149" s="195"/>
      <c r="N149" s="196" t="s">
        <v>20</v>
      </c>
      <c r="O149" s="179" t="s">
        <v>41</v>
      </c>
      <c r="P149" s="180">
        <f>I149+J149</f>
        <v>0</v>
      </c>
      <c r="Q149" s="180">
        <f>ROUND(I149*H149,2)</f>
        <v>0</v>
      </c>
      <c r="R149" s="180">
        <f>ROUND(J149*H149,2)</f>
        <v>0</v>
      </c>
      <c r="S149" s="55"/>
      <c r="T149" s="181">
        <f>S149*H149</f>
        <v>0</v>
      </c>
      <c r="U149" s="181">
        <v>0</v>
      </c>
      <c r="V149" s="181">
        <f>U149*H149</f>
        <v>0</v>
      </c>
      <c r="W149" s="181">
        <v>0</v>
      </c>
      <c r="X149" s="182">
        <f>W149*H149</f>
        <v>0</v>
      </c>
      <c r="AR149" s="14" t="s">
        <v>256</v>
      </c>
      <c r="AT149" s="14" t="s">
        <v>134</v>
      </c>
      <c r="AU149" s="14" t="s">
        <v>82</v>
      </c>
      <c r="AY149" s="14" t="s">
        <v>122</v>
      </c>
      <c r="BE149" s="183">
        <f>IF(O149="základní",K149,0)</f>
        <v>0</v>
      </c>
      <c r="BF149" s="183">
        <f>IF(O149="snížená",K149,0)</f>
        <v>0</v>
      </c>
      <c r="BG149" s="183">
        <f>IF(O149="zákl. přenesená",K149,0)</f>
        <v>0</v>
      </c>
      <c r="BH149" s="183">
        <f>IF(O149="sníž. přenesená",K149,0)</f>
        <v>0</v>
      </c>
      <c r="BI149" s="183">
        <f>IF(O149="nulová",K149,0)</f>
        <v>0</v>
      </c>
      <c r="BJ149" s="14" t="s">
        <v>80</v>
      </c>
      <c r="BK149" s="183">
        <f>ROUND(P149*H149,2)</f>
        <v>0</v>
      </c>
      <c r="BL149" s="14" t="s">
        <v>219</v>
      </c>
      <c r="BM149" s="14" t="s">
        <v>257</v>
      </c>
    </row>
    <row r="150" spans="2:65" s="1" customFormat="1" ht="11.25">
      <c r="B150" s="30"/>
      <c r="C150" s="31"/>
      <c r="D150" s="184" t="s">
        <v>132</v>
      </c>
      <c r="E150" s="31"/>
      <c r="F150" s="185" t="s">
        <v>255</v>
      </c>
      <c r="G150" s="31"/>
      <c r="H150" s="31"/>
      <c r="I150" s="95"/>
      <c r="J150" s="95"/>
      <c r="K150" s="31"/>
      <c r="L150" s="31"/>
      <c r="M150" s="34"/>
      <c r="N150" s="186"/>
      <c r="O150" s="55"/>
      <c r="P150" s="55"/>
      <c r="Q150" s="55"/>
      <c r="R150" s="55"/>
      <c r="S150" s="55"/>
      <c r="T150" s="55"/>
      <c r="U150" s="55"/>
      <c r="V150" s="55"/>
      <c r="W150" s="55"/>
      <c r="X150" s="56"/>
      <c r="AT150" s="14" t="s">
        <v>132</v>
      </c>
      <c r="AU150" s="14" t="s">
        <v>82</v>
      </c>
    </row>
    <row r="151" spans="2:65" s="10" customFormat="1" ht="22.9" customHeight="1">
      <c r="B151" s="154"/>
      <c r="C151" s="155"/>
      <c r="D151" s="156" t="s">
        <v>71</v>
      </c>
      <c r="E151" s="169" t="s">
        <v>258</v>
      </c>
      <c r="F151" s="169" t="s">
        <v>259</v>
      </c>
      <c r="G151" s="155"/>
      <c r="H151" s="155"/>
      <c r="I151" s="158"/>
      <c r="J151" s="158"/>
      <c r="K151" s="170">
        <f>BK151</f>
        <v>0</v>
      </c>
      <c r="L151" s="155"/>
      <c r="M151" s="160"/>
      <c r="N151" s="161"/>
      <c r="O151" s="162"/>
      <c r="P151" s="162"/>
      <c r="Q151" s="163">
        <f>SUM(Q152:Q223)</f>
        <v>0</v>
      </c>
      <c r="R151" s="163">
        <f>SUM(R152:R223)</f>
        <v>0</v>
      </c>
      <c r="S151" s="162"/>
      <c r="T151" s="164">
        <f>SUM(T152:T223)</f>
        <v>0</v>
      </c>
      <c r="U151" s="162"/>
      <c r="V151" s="164">
        <f>SUM(V152:V223)</f>
        <v>9.3054304000000005</v>
      </c>
      <c r="W151" s="162"/>
      <c r="X151" s="165">
        <f>SUM(X152:X223)</f>
        <v>0</v>
      </c>
      <c r="AR151" s="166" t="s">
        <v>144</v>
      </c>
      <c r="AT151" s="167" t="s">
        <v>71</v>
      </c>
      <c r="AU151" s="167" t="s">
        <v>80</v>
      </c>
      <c r="AY151" s="166" t="s">
        <v>122</v>
      </c>
      <c r="BK151" s="168">
        <f>SUM(BK152:BK223)</f>
        <v>0</v>
      </c>
    </row>
    <row r="152" spans="2:65" s="1" customFormat="1" ht="16.5" customHeight="1">
      <c r="B152" s="30"/>
      <c r="C152" s="171" t="s">
        <v>260</v>
      </c>
      <c r="D152" s="171" t="s">
        <v>125</v>
      </c>
      <c r="E152" s="172" t="s">
        <v>261</v>
      </c>
      <c r="F152" s="173" t="s">
        <v>262</v>
      </c>
      <c r="G152" s="174" t="s">
        <v>263</v>
      </c>
      <c r="H152" s="175">
        <v>0.68</v>
      </c>
      <c r="I152" s="176"/>
      <c r="J152" s="176"/>
      <c r="K152" s="177">
        <f>ROUND(P152*H152,2)</f>
        <v>0</v>
      </c>
      <c r="L152" s="173" t="s">
        <v>129</v>
      </c>
      <c r="M152" s="34"/>
      <c r="N152" s="178" t="s">
        <v>20</v>
      </c>
      <c r="O152" s="179" t="s">
        <v>41</v>
      </c>
      <c r="P152" s="180">
        <f>I152+J152</f>
        <v>0</v>
      </c>
      <c r="Q152" s="180">
        <f>ROUND(I152*H152,2)</f>
        <v>0</v>
      </c>
      <c r="R152" s="180">
        <f>ROUND(J152*H152,2)</f>
        <v>0</v>
      </c>
      <c r="S152" s="55"/>
      <c r="T152" s="181">
        <f>S152*H152</f>
        <v>0</v>
      </c>
      <c r="U152" s="181">
        <v>1.9300000000000001E-3</v>
      </c>
      <c r="V152" s="181">
        <f>U152*H152</f>
        <v>1.3124000000000002E-3</v>
      </c>
      <c r="W152" s="181">
        <v>0</v>
      </c>
      <c r="X152" s="182">
        <f>W152*H152</f>
        <v>0</v>
      </c>
      <c r="AR152" s="14" t="s">
        <v>219</v>
      </c>
      <c r="AT152" s="14" t="s">
        <v>125</v>
      </c>
      <c r="AU152" s="14" t="s">
        <v>82</v>
      </c>
      <c r="AY152" s="14" t="s">
        <v>122</v>
      </c>
      <c r="BE152" s="183">
        <f>IF(O152="základní",K152,0)</f>
        <v>0</v>
      </c>
      <c r="BF152" s="183">
        <f>IF(O152="snížená",K152,0)</f>
        <v>0</v>
      </c>
      <c r="BG152" s="183">
        <f>IF(O152="zákl. přenesená",K152,0)</f>
        <v>0</v>
      </c>
      <c r="BH152" s="183">
        <f>IF(O152="sníž. přenesená",K152,0)</f>
        <v>0</v>
      </c>
      <c r="BI152" s="183">
        <f>IF(O152="nulová",K152,0)</f>
        <v>0</v>
      </c>
      <c r="BJ152" s="14" t="s">
        <v>80</v>
      </c>
      <c r="BK152" s="183">
        <f>ROUND(P152*H152,2)</f>
        <v>0</v>
      </c>
      <c r="BL152" s="14" t="s">
        <v>219</v>
      </c>
      <c r="BM152" s="14" t="s">
        <v>264</v>
      </c>
    </row>
    <row r="153" spans="2:65" s="1" customFormat="1" ht="11.25">
      <c r="B153" s="30"/>
      <c r="C153" s="31"/>
      <c r="D153" s="184" t="s">
        <v>132</v>
      </c>
      <c r="E153" s="31"/>
      <c r="F153" s="185" t="s">
        <v>265</v>
      </c>
      <c r="G153" s="31"/>
      <c r="H153" s="31"/>
      <c r="I153" s="95"/>
      <c r="J153" s="95"/>
      <c r="K153" s="31"/>
      <c r="L153" s="31"/>
      <c r="M153" s="34"/>
      <c r="N153" s="186"/>
      <c r="O153" s="55"/>
      <c r="P153" s="55"/>
      <c r="Q153" s="55"/>
      <c r="R153" s="55"/>
      <c r="S153" s="55"/>
      <c r="T153" s="55"/>
      <c r="U153" s="55"/>
      <c r="V153" s="55"/>
      <c r="W153" s="55"/>
      <c r="X153" s="56"/>
      <c r="AT153" s="14" t="s">
        <v>132</v>
      </c>
      <c r="AU153" s="14" t="s">
        <v>82</v>
      </c>
    </row>
    <row r="154" spans="2:65" s="1" customFormat="1" ht="68.25">
      <c r="B154" s="30"/>
      <c r="C154" s="31"/>
      <c r="D154" s="184" t="s">
        <v>212</v>
      </c>
      <c r="E154" s="31"/>
      <c r="F154" s="197" t="s">
        <v>266</v>
      </c>
      <c r="G154" s="31"/>
      <c r="H154" s="31"/>
      <c r="I154" s="95"/>
      <c r="J154" s="95"/>
      <c r="K154" s="31"/>
      <c r="L154" s="31"/>
      <c r="M154" s="34"/>
      <c r="N154" s="186"/>
      <c r="O154" s="55"/>
      <c r="P154" s="55"/>
      <c r="Q154" s="55"/>
      <c r="R154" s="55"/>
      <c r="S154" s="55"/>
      <c r="T154" s="55"/>
      <c r="U154" s="55"/>
      <c r="V154" s="55"/>
      <c r="W154" s="55"/>
      <c r="X154" s="56"/>
      <c r="AT154" s="14" t="s">
        <v>212</v>
      </c>
      <c r="AU154" s="14" t="s">
        <v>82</v>
      </c>
    </row>
    <row r="155" spans="2:65" s="1" customFormat="1" ht="16.5" customHeight="1">
      <c r="B155" s="30"/>
      <c r="C155" s="171" t="s">
        <v>267</v>
      </c>
      <c r="D155" s="171" t="s">
        <v>125</v>
      </c>
      <c r="E155" s="172" t="s">
        <v>268</v>
      </c>
      <c r="F155" s="173" t="s">
        <v>269</v>
      </c>
      <c r="G155" s="174" t="s">
        <v>270</v>
      </c>
      <c r="H155" s="175">
        <v>325</v>
      </c>
      <c r="I155" s="176"/>
      <c r="J155" s="176"/>
      <c r="K155" s="177">
        <f>ROUND(P155*H155,2)</f>
        <v>0</v>
      </c>
      <c r="L155" s="173" t="s">
        <v>129</v>
      </c>
      <c r="M155" s="34"/>
      <c r="N155" s="178" t="s">
        <v>20</v>
      </c>
      <c r="O155" s="179" t="s">
        <v>41</v>
      </c>
      <c r="P155" s="180">
        <f>I155+J155</f>
        <v>0</v>
      </c>
      <c r="Q155" s="180">
        <f>ROUND(I155*H155,2)</f>
        <v>0</v>
      </c>
      <c r="R155" s="180">
        <f>ROUND(J155*H155,2)</f>
        <v>0</v>
      </c>
      <c r="S155" s="55"/>
      <c r="T155" s="181">
        <f>S155*H155</f>
        <v>0</v>
      </c>
      <c r="U155" s="181">
        <v>0</v>
      </c>
      <c r="V155" s="181">
        <f>U155*H155</f>
        <v>0</v>
      </c>
      <c r="W155" s="181">
        <v>0</v>
      </c>
      <c r="X155" s="182">
        <f>W155*H155</f>
        <v>0</v>
      </c>
      <c r="AR155" s="14" t="s">
        <v>219</v>
      </c>
      <c r="AT155" s="14" t="s">
        <v>125</v>
      </c>
      <c r="AU155" s="14" t="s">
        <v>82</v>
      </c>
      <c r="AY155" s="14" t="s">
        <v>122</v>
      </c>
      <c r="BE155" s="183">
        <f>IF(O155="základní",K155,0)</f>
        <v>0</v>
      </c>
      <c r="BF155" s="183">
        <f>IF(O155="snížená",K155,0)</f>
        <v>0</v>
      </c>
      <c r="BG155" s="183">
        <f>IF(O155="zákl. přenesená",K155,0)</f>
        <v>0</v>
      </c>
      <c r="BH155" s="183">
        <f>IF(O155="sníž. přenesená",K155,0)</f>
        <v>0</v>
      </c>
      <c r="BI155" s="183">
        <f>IF(O155="nulová",K155,0)</f>
        <v>0</v>
      </c>
      <c r="BJ155" s="14" t="s">
        <v>80</v>
      </c>
      <c r="BK155" s="183">
        <f>ROUND(P155*H155,2)</f>
        <v>0</v>
      </c>
      <c r="BL155" s="14" t="s">
        <v>219</v>
      </c>
      <c r="BM155" s="14" t="s">
        <v>271</v>
      </c>
    </row>
    <row r="156" spans="2:65" s="1" customFormat="1" ht="11.25">
      <c r="B156" s="30"/>
      <c r="C156" s="31"/>
      <c r="D156" s="184" t="s">
        <v>132</v>
      </c>
      <c r="E156" s="31"/>
      <c r="F156" s="185" t="s">
        <v>272</v>
      </c>
      <c r="G156" s="31"/>
      <c r="H156" s="31"/>
      <c r="I156" s="95"/>
      <c r="J156" s="95"/>
      <c r="K156" s="31"/>
      <c r="L156" s="31"/>
      <c r="M156" s="34"/>
      <c r="N156" s="186"/>
      <c r="O156" s="55"/>
      <c r="P156" s="55"/>
      <c r="Q156" s="55"/>
      <c r="R156" s="55"/>
      <c r="S156" s="55"/>
      <c r="T156" s="55"/>
      <c r="U156" s="55"/>
      <c r="V156" s="55"/>
      <c r="W156" s="55"/>
      <c r="X156" s="56"/>
      <c r="AT156" s="14" t="s">
        <v>132</v>
      </c>
      <c r="AU156" s="14" t="s">
        <v>82</v>
      </c>
    </row>
    <row r="157" spans="2:65" s="1" customFormat="1" ht="58.5">
      <c r="B157" s="30"/>
      <c r="C157" s="31"/>
      <c r="D157" s="184" t="s">
        <v>212</v>
      </c>
      <c r="E157" s="31"/>
      <c r="F157" s="197" t="s">
        <v>273</v>
      </c>
      <c r="G157" s="31"/>
      <c r="H157" s="31"/>
      <c r="I157" s="95"/>
      <c r="J157" s="95"/>
      <c r="K157" s="31"/>
      <c r="L157" s="31"/>
      <c r="M157" s="34"/>
      <c r="N157" s="186"/>
      <c r="O157" s="55"/>
      <c r="P157" s="55"/>
      <c r="Q157" s="55"/>
      <c r="R157" s="55"/>
      <c r="S157" s="55"/>
      <c r="T157" s="55"/>
      <c r="U157" s="55"/>
      <c r="V157" s="55"/>
      <c r="W157" s="55"/>
      <c r="X157" s="56"/>
      <c r="AT157" s="14" t="s">
        <v>212</v>
      </c>
      <c r="AU157" s="14" t="s">
        <v>82</v>
      </c>
    </row>
    <row r="158" spans="2:65" s="1" customFormat="1" ht="19.5">
      <c r="B158" s="30"/>
      <c r="C158" s="31"/>
      <c r="D158" s="184" t="s">
        <v>140</v>
      </c>
      <c r="E158" s="31"/>
      <c r="F158" s="197" t="s">
        <v>274</v>
      </c>
      <c r="G158" s="31"/>
      <c r="H158" s="31"/>
      <c r="I158" s="95"/>
      <c r="J158" s="95"/>
      <c r="K158" s="31"/>
      <c r="L158" s="31"/>
      <c r="M158" s="34"/>
      <c r="N158" s="186"/>
      <c r="O158" s="55"/>
      <c r="P158" s="55"/>
      <c r="Q158" s="55"/>
      <c r="R158" s="55"/>
      <c r="S158" s="55"/>
      <c r="T158" s="55"/>
      <c r="U158" s="55"/>
      <c r="V158" s="55"/>
      <c r="W158" s="55"/>
      <c r="X158" s="56"/>
      <c r="AT158" s="14" t="s">
        <v>140</v>
      </c>
      <c r="AU158" s="14" t="s">
        <v>82</v>
      </c>
    </row>
    <row r="159" spans="2:65" s="11" customFormat="1" ht="11.25">
      <c r="B159" s="198"/>
      <c r="C159" s="199"/>
      <c r="D159" s="184" t="s">
        <v>142</v>
      </c>
      <c r="E159" s="200" t="s">
        <v>20</v>
      </c>
      <c r="F159" s="201" t="s">
        <v>275</v>
      </c>
      <c r="G159" s="199"/>
      <c r="H159" s="202">
        <v>325</v>
      </c>
      <c r="I159" s="203"/>
      <c r="J159" s="203"/>
      <c r="K159" s="199"/>
      <c r="L159" s="199"/>
      <c r="M159" s="204"/>
      <c r="N159" s="205"/>
      <c r="O159" s="206"/>
      <c r="P159" s="206"/>
      <c r="Q159" s="206"/>
      <c r="R159" s="206"/>
      <c r="S159" s="206"/>
      <c r="T159" s="206"/>
      <c r="U159" s="206"/>
      <c r="V159" s="206"/>
      <c r="W159" s="206"/>
      <c r="X159" s="207"/>
      <c r="AT159" s="208" t="s">
        <v>142</v>
      </c>
      <c r="AU159" s="208" t="s">
        <v>82</v>
      </c>
      <c r="AV159" s="11" t="s">
        <v>82</v>
      </c>
      <c r="AW159" s="11" t="s">
        <v>5</v>
      </c>
      <c r="AX159" s="11" t="s">
        <v>80</v>
      </c>
      <c r="AY159" s="208" t="s">
        <v>122</v>
      </c>
    </row>
    <row r="160" spans="2:65" s="1" customFormat="1" ht="16.5" customHeight="1">
      <c r="B160" s="30"/>
      <c r="C160" s="171" t="s">
        <v>276</v>
      </c>
      <c r="D160" s="171" t="s">
        <v>125</v>
      </c>
      <c r="E160" s="172" t="s">
        <v>277</v>
      </c>
      <c r="F160" s="173" t="s">
        <v>278</v>
      </c>
      <c r="G160" s="174" t="s">
        <v>270</v>
      </c>
      <c r="H160" s="175">
        <v>9.75</v>
      </c>
      <c r="I160" s="176"/>
      <c r="J160" s="176"/>
      <c r="K160" s="177">
        <f>ROUND(P160*H160,2)</f>
        <v>0</v>
      </c>
      <c r="L160" s="173" t="s">
        <v>129</v>
      </c>
      <c r="M160" s="34"/>
      <c r="N160" s="178" t="s">
        <v>20</v>
      </c>
      <c r="O160" s="179" t="s">
        <v>41</v>
      </c>
      <c r="P160" s="180">
        <f>I160+J160</f>
        <v>0</v>
      </c>
      <c r="Q160" s="180">
        <f>ROUND(I160*H160,2)</f>
        <v>0</v>
      </c>
      <c r="R160" s="180">
        <f>ROUND(J160*H160,2)</f>
        <v>0</v>
      </c>
      <c r="S160" s="55"/>
      <c r="T160" s="181">
        <f>S160*H160</f>
        <v>0</v>
      </c>
      <c r="U160" s="181">
        <v>0</v>
      </c>
      <c r="V160" s="181">
        <f>U160*H160</f>
        <v>0</v>
      </c>
      <c r="W160" s="181">
        <v>0</v>
      </c>
      <c r="X160" s="182">
        <f>W160*H160</f>
        <v>0</v>
      </c>
      <c r="AR160" s="14" t="s">
        <v>219</v>
      </c>
      <c r="AT160" s="14" t="s">
        <v>125</v>
      </c>
      <c r="AU160" s="14" t="s">
        <v>82</v>
      </c>
      <c r="AY160" s="14" t="s">
        <v>122</v>
      </c>
      <c r="BE160" s="183">
        <f>IF(O160="základní",K160,0)</f>
        <v>0</v>
      </c>
      <c r="BF160" s="183">
        <f>IF(O160="snížená",K160,0)</f>
        <v>0</v>
      </c>
      <c r="BG160" s="183">
        <f>IF(O160="zákl. přenesená",K160,0)</f>
        <v>0</v>
      </c>
      <c r="BH160" s="183">
        <f>IF(O160="sníž. přenesená",K160,0)</f>
        <v>0</v>
      </c>
      <c r="BI160" s="183">
        <f>IF(O160="nulová",K160,0)</f>
        <v>0</v>
      </c>
      <c r="BJ160" s="14" t="s">
        <v>80</v>
      </c>
      <c r="BK160" s="183">
        <f>ROUND(P160*H160,2)</f>
        <v>0</v>
      </c>
      <c r="BL160" s="14" t="s">
        <v>219</v>
      </c>
      <c r="BM160" s="14" t="s">
        <v>279</v>
      </c>
    </row>
    <row r="161" spans="2:65" s="1" customFormat="1" ht="19.5">
      <c r="B161" s="30"/>
      <c r="C161" s="31"/>
      <c r="D161" s="184" t="s">
        <v>132</v>
      </c>
      <c r="E161" s="31"/>
      <c r="F161" s="185" t="s">
        <v>280</v>
      </c>
      <c r="G161" s="31"/>
      <c r="H161" s="31"/>
      <c r="I161" s="95"/>
      <c r="J161" s="95"/>
      <c r="K161" s="31"/>
      <c r="L161" s="31"/>
      <c r="M161" s="34"/>
      <c r="N161" s="186"/>
      <c r="O161" s="55"/>
      <c r="P161" s="55"/>
      <c r="Q161" s="55"/>
      <c r="R161" s="55"/>
      <c r="S161" s="55"/>
      <c r="T161" s="55"/>
      <c r="U161" s="55"/>
      <c r="V161" s="55"/>
      <c r="W161" s="55"/>
      <c r="X161" s="56"/>
      <c r="AT161" s="14" t="s">
        <v>132</v>
      </c>
      <c r="AU161" s="14" t="s">
        <v>82</v>
      </c>
    </row>
    <row r="162" spans="2:65" s="1" customFormat="1" ht="58.5">
      <c r="B162" s="30"/>
      <c r="C162" s="31"/>
      <c r="D162" s="184" t="s">
        <v>212</v>
      </c>
      <c r="E162" s="31"/>
      <c r="F162" s="197" t="s">
        <v>273</v>
      </c>
      <c r="G162" s="31"/>
      <c r="H162" s="31"/>
      <c r="I162" s="95"/>
      <c r="J162" s="95"/>
      <c r="K162" s="31"/>
      <c r="L162" s="31"/>
      <c r="M162" s="34"/>
      <c r="N162" s="186"/>
      <c r="O162" s="55"/>
      <c r="P162" s="55"/>
      <c r="Q162" s="55"/>
      <c r="R162" s="55"/>
      <c r="S162" s="55"/>
      <c r="T162" s="55"/>
      <c r="U162" s="55"/>
      <c r="V162" s="55"/>
      <c r="W162" s="55"/>
      <c r="X162" s="56"/>
      <c r="AT162" s="14" t="s">
        <v>212</v>
      </c>
      <c r="AU162" s="14" t="s">
        <v>82</v>
      </c>
    </row>
    <row r="163" spans="2:65" s="1" customFormat="1" ht="19.5">
      <c r="B163" s="30"/>
      <c r="C163" s="31"/>
      <c r="D163" s="184" t="s">
        <v>140</v>
      </c>
      <c r="E163" s="31"/>
      <c r="F163" s="197" t="s">
        <v>281</v>
      </c>
      <c r="G163" s="31"/>
      <c r="H163" s="31"/>
      <c r="I163" s="95"/>
      <c r="J163" s="95"/>
      <c r="K163" s="31"/>
      <c r="L163" s="31"/>
      <c r="M163" s="34"/>
      <c r="N163" s="186"/>
      <c r="O163" s="55"/>
      <c r="P163" s="55"/>
      <c r="Q163" s="55"/>
      <c r="R163" s="55"/>
      <c r="S163" s="55"/>
      <c r="T163" s="55"/>
      <c r="U163" s="55"/>
      <c r="V163" s="55"/>
      <c r="W163" s="55"/>
      <c r="X163" s="56"/>
      <c r="AT163" s="14" t="s">
        <v>140</v>
      </c>
      <c r="AU163" s="14" t="s">
        <v>82</v>
      </c>
    </row>
    <row r="164" spans="2:65" s="11" customFormat="1" ht="11.25">
      <c r="B164" s="198"/>
      <c r="C164" s="199"/>
      <c r="D164" s="184" t="s">
        <v>142</v>
      </c>
      <c r="E164" s="200" t="s">
        <v>20</v>
      </c>
      <c r="F164" s="201" t="s">
        <v>282</v>
      </c>
      <c r="G164" s="199"/>
      <c r="H164" s="202">
        <v>9.75</v>
      </c>
      <c r="I164" s="203"/>
      <c r="J164" s="203"/>
      <c r="K164" s="199"/>
      <c r="L164" s="199"/>
      <c r="M164" s="204"/>
      <c r="N164" s="205"/>
      <c r="O164" s="206"/>
      <c r="P164" s="206"/>
      <c r="Q164" s="206"/>
      <c r="R164" s="206"/>
      <c r="S164" s="206"/>
      <c r="T164" s="206"/>
      <c r="U164" s="206"/>
      <c r="V164" s="206"/>
      <c r="W164" s="206"/>
      <c r="X164" s="207"/>
      <c r="AT164" s="208" t="s">
        <v>142</v>
      </c>
      <c r="AU164" s="208" t="s">
        <v>82</v>
      </c>
      <c r="AV164" s="11" t="s">
        <v>82</v>
      </c>
      <c r="AW164" s="11" t="s">
        <v>5</v>
      </c>
      <c r="AX164" s="11" t="s">
        <v>80</v>
      </c>
      <c r="AY164" s="208" t="s">
        <v>122</v>
      </c>
    </row>
    <row r="165" spans="2:65" s="1" customFormat="1" ht="16.5" customHeight="1">
      <c r="B165" s="30"/>
      <c r="C165" s="171" t="s">
        <v>283</v>
      </c>
      <c r="D165" s="171" t="s">
        <v>125</v>
      </c>
      <c r="E165" s="172" t="s">
        <v>284</v>
      </c>
      <c r="F165" s="173" t="s">
        <v>285</v>
      </c>
      <c r="G165" s="174" t="s">
        <v>286</v>
      </c>
      <c r="H165" s="175">
        <v>4.95</v>
      </c>
      <c r="I165" s="176"/>
      <c r="J165" s="176"/>
      <c r="K165" s="177">
        <f>ROUND(P165*H165,2)</f>
        <v>0</v>
      </c>
      <c r="L165" s="173" t="s">
        <v>129</v>
      </c>
      <c r="M165" s="34"/>
      <c r="N165" s="178" t="s">
        <v>20</v>
      </c>
      <c r="O165" s="179" t="s">
        <v>41</v>
      </c>
      <c r="P165" s="180">
        <f>I165+J165</f>
        <v>0</v>
      </c>
      <c r="Q165" s="180">
        <f>ROUND(I165*H165,2)</f>
        <v>0</v>
      </c>
      <c r="R165" s="180">
        <f>ROUND(J165*H165,2)</f>
        <v>0</v>
      </c>
      <c r="S165" s="55"/>
      <c r="T165" s="181">
        <f>S165*H165</f>
        <v>0</v>
      </c>
      <c r="U165" s="181">
        <v>0</v>
      </c>
      <c r="V165" s="181">
        <f>U165*H165</f>
        <v>0</v>
      </c>
      <c r="W165" s="181">
        <v>0</v>
      </c>
      <c r="X165" s="182">
        <f>W165*H165</f>
        <v>0</v>
      </c>
      <c r="AR165" s="14" t="s">
        <v>219</v>
      </c>
      <c r="AT165" s="14" t="s">
        <v>125</v>
      </c>
      <c r="AU165" s="14" t="s">
        <v>82</v>
      </c>
      <c r="AY165" s="14" t="s">
        <v>122</v>
      </c>
      <c r="BE165" s="183">
        <f>IF(O165="základní",K165,0)</f>
        <v>0</v>
      </c>
      <c r="BF165" s="183">
        <f>IF(O165="snížená",K165,0)</f>
        <v>0</v>
      </c>
      <c r="BG165" s="183">
        <f>IF(O165="zákl. přenesená",K165,0)</f>
        <v>0</v>
      </c>
      <c r="BH165" s="183">
        <f>IF(O165="sníž. přenesená",K165,0)</f>
        <v>0</v>
      </c>
      <c r="BI165" s="183">
        <f>IF(O165="nulová",K165,0)</f>
        <v>0</v>
      </c>
      <c r="BJ165" s="14" t="s">
        <v>80</v>
      </c>
      <c r="BK165" s="183">
        <f>ROUND(P165*H165,2)</f>
        <v>0</v>
      </c>
      <c r="BL165" s="14" t="s">
        <v>219</v>
      </c>
      <c r="BM165" s="14" t="s">
        <v>287</v>
      </c>
    </row>
    <row r="166" spans="2:65" s="1" customFormat="1" ht="11.25">
      <c r="B166" s="30"/>
      <c r="C166" s="31"/>
      <c r="D166" s="184" t="s">
        <v>132</v>
      </c>
      <c r="E166" s="31"/>
      <c r="F166" s="185" t="s">
        <v>288</v>
      </c>
      <c r="G166" s="31"/>
      <c r="H166" s="31"/>
      <c r="I166" s="95"/>
      <c r="J166" s="95"/>
      <c r="K166" s="31"/>
      <c r="L166" s="31"/>
      <c r="M166" s="34"/>
      <c r="N166" s="186"/>
      <c r="O166" s="55"/>
      <c r="P166" s="55"/>
      <c r="Q166" s="55"/>
      <c r="R166" s="55"/>
      <c r="S166" s="55"/>
      <c r="T166" s="55"/>
      <c r="U166" s="55"/>
      <c r="V166" s="55"/>
      <c r="W166" s="55"/>
      <c r="X166" s="56"/>
      <c r="AT166" s="14" t="s">
        <v>132</v>
      </c>
      <c r="AU166" s="14" t="s">
        <v>82</v>
      </c>
    </row>
    <row r="167" spans="2:65" s="11" customFormat="1" ht="11.25">
      <c r="B167" s="198"/>
      <c r="C167" s="199"/>
      <c r="D167" s="184" t="s">
        <v>142</v>
      </c>
      <c r="E167" s="200" t="s">
        <v>20</v>
      </c>
      <c r="F167" s="201" t="s">
        <v>289</v>
      </c>
      <c r="G167" s="199"/>
      <c r="H167" s="202">
        <v>4.95</v>
      </c>
      <c r="I167" s="203"/>
      <c r="J167" s="203"/>
      <c r="K167" s="199"/>
      <c r="L167" s="199"/>
      <c r="M167" s="204"/>
      <c r="N167" s="205"/>
      <c r="O167" s="206"/>
      <c r="P167" s="206"/>
      <c r="Q167" s="206"/>
      <c r="R167" s="206"/>
      <c r="S167" s="206"/>
      <c r="T167" s="206"/>
      <c r="U167" s="206"/>
      <c r="V167" s="206"/>
      <c r="W167" s="206"/>
      <c r="X167" s="207"/>
      <c r="AT167" s="208" t="s">
        <v>142</v>
      </c>
      <c r="AU167" s="208" t="s">
        <v>82</v>
      </c>
      <c r="AV167" s="11" t="s">
        <v>82</v>
      </c>
      <c r="AW167" s="11" t="s">
        <v>5</v>
      </c>
      <c r="AX167" s="11" t="s">
        <v>80</v>
      </c>
      <c r="AY167" s="208" t="s">
        <v>122</v>
      </c>
    </row>
    <row r="168" spans="2:65" s="1" customFormat="1" ht="16.5" customHeight="1">
      <c r="B168" s="30"/>
      <c r="C168" s="171" t="s">
        <v>290</v>
      </c>
      <c r="D168" s="171" t="s">
        <v>125</v>
      </c>
      <c r="E168" s="172" t="s">
        <v>291</v>
      </c>
      <c r="F168" s="173" t="s">
        <v>292</v>
      </c>
      <c r="G168" s="174" t="s">
        <v>286</v>
      </c>
      <c r="H168" s="175">
        <v>2.7</v>
      </c>
      <c r="I168" s="176"/>
      <c r="J168" s="176"/>
      <c r="K168" s="177">
        <f>ROUND(P168*H168,2)</f>
        <v>0</v>
      </c>
      <c r="L168" s="173" t="s">
        <v>129</v>
      </c>
      <c r="M168" s="34"/>
      <c r="N168" s="178" t="s">
        <v>20</v>
      </c>
      <c r="O168" s="179" t="s">
        <v>41</v>
      </c>
      <c r="P168" s="180">
        <f>I168+J168</f>
        <v>0</v>
      </c>
      <c r="Q168" s="180">
        <f>ROUND(I168*H168,2)</f>
        <v>0</v>
      </c>
      <c r="R168" s="180">
        <f>ROUND(J168*H168,2)</f>
        <v>0</v>
      </c>
      <c r="S168" s="55"/>
      <c r="T168" s="181">
        <f>S168*H168</f>
        <v>0</v>
      </c>
      <c r="U168" s="181">
        <v>2.2563399999999998</v>
      </c>
      <c r="V168" s="181">
        <f>U168*H168</f>
        <v>6.0921180000000001</v>
      </c>
      <c r="W168" s="181">
        <v>0</v>
      </c>
      <c r="X168" s="182">
        <f>W168*H168</f>
        <v>0</v>
      </c>
      <c r="AR168" s="14" t="s">
        <v>219</v>
      </c>
      <c r="AT168" s="14" t="s">
        <v>125</v>
      </c>
      <c r="AU168" s="14" t="s">
        <v>82</v>
      </c>
      <c r="AY168" s="14" t="s">
        <v>122</v>
      </c>
      <c r="BE168" s="183">
        <f>IF(O168="základní",K168,0)</f>
        <v>0</v>
      </c>
      <c r="BF168" s="183">
        <f>IF(O168="snížená",K168,0)</f>
        <v>0</v>
      </c>
      <c r="BG168" s="183">
        <f>IF(O168="zákl. přenesená",K168,0)</f>
        <v>0</v>
      </c>
      <c r="BH168" s="183">
        <f>IF(O168="sníž. přenesená",K168,0)</f>
        <v>0</v>
      </c>
      <c r="BI168" s="183">
        <f>IF(O168="nulová",K168,0)</f>
        <v>0</v>
      </c>
      <c r="BJ168" s="14" t="s">
        <v>80</v>
      </c>
      <c r="BK168" s="183">
        <f>ROUND(P168*H168,2)</f>
        <v>0</v>
      </c>
      <c r="BL168" s="14" t="s">
        <v>219</v>
      </c>
      <c r="BM168" s="14" t="s">
        <v>293</v>
      </c>
    </row>
    <row r="169" spans="2:65" s="1" customFormat="1" ht="11.25">
      <c r="B169" s="30"/>
      <c r="C169" s="31"/>
      <c r="D169" s="184" t="s">
        <v>132</v>
      </c>
      <c r="E169" s="31"/>
      <c r="F169" s="185" t="s">
        <v>294</v>
      </c>
      <c r="G169" s="31"/>
      <c r="H169" s="31"/>
      <c r="I169" s="95"/>
      <c r="J169" s="95"/>
      <c r="K169" s="31"/>
      <c r="L169" s="31"/>
      <c r="M169" s="34"/>
      <c r="N169" s="186"/>
      <c r="O169" s="55"/>
      <c r="P169" s="55"/>
      <c r="Q169" s="55"/>
      <c r="R169" s="55"/>
      <c r="S169" s="55"/>
      <c r="T169" s="55"/>
      <c r="U169" s="55"/>
      <c r="V169" s="55"/>
      <c r="W169" s="55"/>
      <c r="X169" s="56"/>
      <c r="AT169" s="14" t="s">
        <v>132</v>
      </c>
      <c r="AU169" s="14" t="s">
        <v>82</v>
      </c>
    </row>
    <row r="170" spans="2:65" s="1" customFormat="1" ht="19.5">
      <c r="B170" s="30"/>
      <c r="C170" s="31"/>
      <c r="D170" s="184" t="s">
        <v>140</v>
      </c>
      <c r="E170" s="31"/>
      <c r="F170" s="197" t="s">
        <v>295</v>
      </c>
      <c r="G170" s="31"/>
      <c r="H170" s="31"/>
      <c r="I170" s="95"/>
      <c r="J170" s="95"/>
      <c r="K170" s="31"/>
      <c r="L170" s="31"/>
      <c r="M170" s="34"/>
      <c r="N170" s="186"/>
      <c r="O170" s="55"/>
      <c r="P170" s="55"/>
      <c r="Q170" s="55"/>
      <c r="R170" s="55"/>
      <c r="S170" s="55"/>
      <c r="T170" s="55"/>
      <c r="U170" s="55"/>
      <c r="V170" s="55"/>
      <c r="W170" s="55"/>
      <c r="X170" s="56"/>
      <c r="AT170" s="14" t="s">
        <v>140</v>
      </c>
      <c r="AU170" s="14" t="s">
        <v>82</v>
      </c>
    </row>
    <row r="171" spans="2:65" s="11" customFormat="1" ht="11.25">
      <c r="B171" s="198"/>
      <c r="C171" s="199"/>
      <c r="D171" s="184" t="s">
        <v>142</v>
      </c>
      <c r="E171" s="200" t="s">
        <v>20</v>
      </c>
      <c r="F171" s="201" t="s">
        <v>296</v>
      </c>
      <c r="G171" s="199"/>
      <c r="H171" s="202">
        <v>2.7</v>
      </c>
      <c r="I171" s="203"/>
      <c r="J171" s="203"/>
      <c r="K171" s="199"/>
      <c r="L171" s="199"/>
      <c r="M171" s="204"/>
      <c r="N171" s="205"/>
      <c r="O171" s="206"/>
      <c r="P171" s="206"/>
      <c r="Q171" s="206"/>
      <c r="R171" s="206"/>
      <c r="S171" s="206"/>
      <c r="T171" s="206"/>
      <c r="U171" s="206"/>
      <c r="V171" s="206"/>
      <c r="W171" s="206"/>
      <c r="X171" s="207"/>
      <c r="AT171" s="208" t="s">
        <v>142</v>
      </c>
      <c r="AU171" s="208" t="s">
        <v>82</v>
      </c>
      <c r="AV171" s="11" t="s">
        <v>82</v>
      </c>
      <c r="AW171" s="11" t="s">
        <v>5</v>
      </c>
      <c r="AX171" s="11" t="s">
        <v>80</v>
      </c>
      <c r="AY171" s="208" t="s">
        <v>122</v>
      </c>
    </row>
    <row r="172" spans="2:65" s="1" customFormat="1" ht="16.5" customHeight="1">
      <c r="B172" s="30"/>
      <c r="C172" s="187" t="s">
        <v>297</v>
      </c>
      <c r="D172" s="187" t="s">
        <v>134</v>
      </c>
      <c r="E172" s="188" t="s">
        <v>298</v>
      </c>
      <c r="F172" s="189" t="s">
        <v>299</v>
      </c>
      <c r="G172" s="190" t="s">
        <v>128</v>
      </c>
      <c r="H172" s="191">
        <v>18</v>
      </c>
      <c r="I172" s="192"/>
      <c r="J172" s="193"/>
      <c r="K172" s="194">
        <f>ROUND(P172*H172,2)</f>
        <v>0</v>
      </c>
      <c r="L172" s="189" t="s">
        <v>129</v>
      </c>
      <c r="M172" s="195"/>
      <c r="N172" s="196" t="s">
        <v>20</v>
      </c>
      <c r="O172" s="179" t="s">
        <v>41</v>
      </c>
      <c r="P172" s="180">
        <f>I172+J172</f>
        <v>0</v>
      </c>
      <c r="Q172" s="180">
        <f>ROUND(I172*H172,2)</f>
        <v>0</v>
      </c>
      <c r="R172" s="180">
        <f>ROUND(J172*H172,2)</f>
        <v>0</v>
      </c>
      <c r="S172" s="55"/>
      <c r="T172" s="181">
        <f>S172*H172</f>
        <v>0</v>
      </c>
      <c r="U172" s="181">
        <v>1.3129999999999999E-2</v>
      </c>
      <c r="V172" s="181">
        <f>U172*H172</f>
        <v>0.23633999999999999</v>
      </c>
      <c r="W172" s="181">
        <v>0</v>
      </c>
      <c r="X172" s="182">
        <f>W172*H172</f>
        <v>0</v>
      </c>
      <c r="AR172" s="14" t="s">
        <v>138</v>
      </c>
      <c r="AT172" s="14" t="s">
        <v>134</v>
      </c>
      <c r="AU172" s="14" t="s">
        <v>82</v>
      </c>
      <c r="AY172" s="14" t="s">
        <v>122</v>
      </c>
      <c r="BE172" s="183">
        <f>IF(O172="základní",K172,0)</f>
        <v>0</v>
      </c>
      <c r="BF172" s="183">
        <f>IF(O172="snížená",K172,0)</f>
        <v>0</v>
      </c>
      <c r="BG172" s="183">
        <f>IF(O172="zákl. přenesená",K172,0)</f>
        <v>0</v>
      </c>
      <c r="BH172" s="183">
        <f>IF(O172="sníž. přenesená",K172,0)</f>
        <v>0</v>
      </c>
      <c r="BI172" s="183">
        <f>IF(O172="nulová",K172,0)</f>
        <v>0</v>
      </c>
      <c r="BJ172" s="14" t="s">
        <v>80</v>
      </c>
      <c r="BK172" s="183">
        <f>ROUND(P172*H172,2)</f>
        <v>0</v>
      </c>
      <c r="BL172" s="14" t="s">
        <v>138</v>
      </c>
      <c r="BM172" s="14" t="s">
        <v>300</v>
      </c>
    </row>
    <row r="173" spans="2:65" s="1" customFormat="1" ht="11.25">
      <c r="B173" s="30"/>
      <c r="C173" s="31"/>
      <c r="D173" s="184" t="s">
        <v>132</v>
      </c>
      <c r="E173" s="31"/>
      <c r="F173" s="185" t="s">
        <v>299</v>
      </c>
      <c r="G173" s="31"/>
      <c r="H173" s="31"/>
      <c r="I173" s="95"/>
      <c r="J173" s="95"/>
      <c r="K173" s="31"/>
      <c r="L173" s="31"/>
      <c r="M173" s="34"/>
      <c r="N173" s="186"/>
      <c r="O173" s="55"/>
      <c r="P173" s="55"/>
      <c r="Q173" s="55"/>
      <c r="R173" s="55"/>
      <c r="S173" s="55"/>
      <c r="T173" s="55"/>
      <c r="U173" s="55"/>
      <c r="V173" s="55"/>
      <c r="W173" s="55"/>
      <c r="X173" s="56"/>
      <c r="AT173" s="14" t="s">
        <v>132</v>
      </c>
      <c r="AU173" s="14" t="s">
        <v>82</v>
      </c>
    </row>
    <row r="174" spans="2:65" s="1" customFormat="1" ht="19.5">
      <c r="B174" s="30"/>
      <c r="C174" s="31"/>
      <c r="D174" s="184" t="s">
        <v>140</v>
      </c>
      <c r="E174" s="31"/>
      <c r="F174" s="197" t="s">
        <v>301</v>
      </c>
      <c r="G174" s="31"/>
      <c r="H174" s="31"/>
      <c r="I174" s="95"/>
      <c r="J174" s="95"/>
      <c r="K174" s="31"/>
      <c r="L174" s="31"/>
      <c r="M174" s="34"/>
      <c r="N174" s="186"/>
      <c r="O174" s="55"/>
      <c r="P174" s="55"/>
      <c r="Q174" s="55"/>
      <c r="R174" s="55"/>
      <c r="S174" s="55"/>
      <c r="T174" s="55"/>
      <c r="U174" s="55"/>
      <c r="V174" s="55"/>
      <c r="W174" s="55"/>
      <c r="X174" s="56"/>
      <c r="AT174" s="14" t="s">
        <v>140</v>
      </c>
      <c r="AU174" s="14" t="s">
        <v>82</v>
      </c>
    </row>
    <row r="175" spans="2:65" s="1" customFormat="1" ht="16.5" customHeight="1">
      <c r="B175" s="30"/>
      <c r="C175" s="171" t="s">
        <v>302</v>
      </c>
      <c r="D175" s="171" t="s">
        <v>125</v>
      </c>
      <c r="E175" s="172" t="s">
        <v>303</v>
      </c>
      <c r="F175" s="173" t="s">
        <v>304</v>
      </c>
      <c r="G175" s="174" t="s">
        <v>286</v>
      </c>
      <c r="H175" s="175">
        <v>2.9569999999999999</v>
      </c>
      <c r="I175" s="176"/>
      <c r="J175" s="176"/>
      <c r="K175" s="177">
        <f>ROUND(P175*H175,2)</f>
        <v>0</v>
      </c>
      <c r="L175" s="173" t="s">
        <v>129</v>
      </c>
      <c r="M175" s="34"/>
      <c r="N175" s="178" t="s">
        <v>20</v>
      </c>
      <c r="O175" s="179" t="s">
        <v>41</v>
      </c>
      <c r="P175" s="180">
        <f>I175+J175</f>
        <v>0</v>
      </c>
      <c r="Q175" s="180">
        <f>ROUND(I175*H175,2)</f>
        <v>0</v>
      </c>
      <c r="R175" s="180">
        <f>ROUND(J175*H175,2)</f>
        <v>0</v>
      </c>
      <c r="S175" s="55"/>
      <c r="T175" s="181">
        <f>S175*H175</f>
        <v>0</v>
      </c>
      <c r="U175" s="181">
        <v>0</v>
      </c>
      <c r="V175" s="181">
        <f>U175*H175</f>
        <v>0</v>
      </c>
      <c r="W175" s="181">
        <v>0</v>
      </c>
      <c r="X175" s="182">
        <f>W175*H175</f>
        <v>0</v>
      </c>
      <c r="AR175" s="14" t="s">
        <v>219</v>
      </c>
      <c r="AT175" s="14" t="s">
        <v>125</v>
      </c>
      <c r="AU175" s="14" t="s">
        <v>82</v>
      </c>
      <c r="AY175" s="14" t="s">
        <v>122</v>
      </c>
      <c r="BE175" s="183">
        <f>IF(O175="základní",K175,0)</f>
        <v>0</v>
      </c>
      <c r="BF175" s="183">
        <f>IF(O175="snížená",K175,0)</f>
        <v>0</v>
      </c>
      <c r="BG175" s="183">
        <f>IF(O175="zákl. přenesená",K175,0)</f>
        <v>0</v>
      </c>
      <c r="BH175" s="183">
        <f>IF(O175="sníž. přenesená",K175,0)</f>
        <v>0</v>
      </c>
      <c r="BI175" s="183">
        <f>IF(O175="nulová",K175,0)</f>
        <v>0</v>
      </c>
      <c r="BJ175" s="14" t="s">
        <v>80</v>
      </c>
      <c r="BK175" s="183">
        <f>ROUND(P175*H175,2)</f>
        <v>0</v>
      </c>
      <c r="BL175" s="14" t="s">
        <v>219</v>
      </c>
      <c r="BM175" s="14" t="s">
        <v>305</v>
      </c>
    </row>
    <row r="176" spans="2:65" s="1" customFormat="1" ht="11.25">
      <c r="B176" s="30"/>
      <c r="C176" s="31"/>
      <c r="D176" s="184" t="s">
        <v>132</v>
      </c>
      <c r="E176" s="31"/>
      <c r="F176" s="185" t="s">
        <v>306</v>
      </c>
      <c r="G176" s="31"/>
      <c r="H176" s="31"/>
      <c r="I176" s="95"/>
      <c r="J176" s="95"/>
      <c r="K176" s="31"/>
      <c r="L176" s="31"/>
      <c r="M176" s="34"/>
      <c r="N176" s="186"/>
      <c r="O176" s="55"/>
      <c r="P176" s="55"/>
      <c r="Q176" s="55"/>
      <c r="R176" s="55"/>
      <c r="S176" s="55"/>
      <c r="T176" s="55"/>
      <c r="U176" s="55"/>
      <c r="V176" s="55"/>
      <c r="W176" s="55"/>
      <c r="X176" s="56"/>
      <c r="AT176" s="14" t="s">
        <v>132</v>
      </c>
      <c r="AU176" s="14" t="s">
        <v>82</v>
      </c>
    </row>
    <row r="177" spans="2:65" s="11" customFormat="1" ht="11.25">
      <c r="B177" s="198"/>
      <c r="C177" s="199"/>
      <c r="D177" s="184" t="s">
        <v>142</v>
      </c>
      <c r="E177" s="200" t="s">
        <v>20</v>
      </c>
      <c r="F177" s="201" t="s">
        <v>307</v>
      </c>
      <c r="G177" s="199"/>
      <c r="H177" s="202">
        <v>2.9569999999999999</v>
      </c>
      <c r="I177" s="203"/>
      <c r="J177" s="203"/>
      <c r="K177" s="199"/>
      <c r="L177" s="199"/>
      <c r="M177" s="204"/>
      <c r="N177" s="205"/>
      <c r="O177" s="206"/>
      <c r="P177" s="206"/>
      <c r="Q177" s="206"/>
      <c r="R177" s="206"/>
      <c r="S177" s="206"/>
      <c r="T177" s="206"/>
      <c r="U177" s="206"/>
      <c r="V177" s="206"/>
      <c r="W177" s="206"/>
      <c r="X177" s="207"/>
      <c r="AT177" s="208" t="s">
        <v>142</v>
      </c>
      <c r="AU177" s="208" t="s">
        <v>82</v>
      </c>
      <c r="AV177" s="11" t="s">
        <v>82</v>
      </c>
      <c r="AW177" s="11" t="s">
        <v>5</v>
      </c>
      <c r="AX177" s="11" t="s">
        <v>80</v>
      </c>
      <c r="AY177" s="208" t="s">
        <v>122</v>
      </c>
    </row>
    <row r="178" spans="2:65" s="1" customFormat="1" ht="16.5" customHeight="1">
      <c r="B178" s="30"/>
      <c r="C178" s="171" t="s">
        <v>153</v>
      </c>
      <c r="D178" s="171" t="s">
        <v>125</v>
      </c>
      <c r="E178" s="172" t="s">
        <v>308</v>
      </c>
      <c r="F178" s="173" t="s">
        <v>309</v>
      </c>
      <c r="G178" s="174" t="s">
        <v>128</v>
      </c>
      <c r="H178" s="175">
        <v>670</v>
      </c>
      <c r="I178" s="176"/>
      <c r="J178" s="176"/>
      <c r="K178" s="177">
        <f>ROUND(P178*H178,2)</f>
        <v>0</v>
      </c>
      <c r="L178" s="173" t="s">
        <v>129</v>
      </c>
      <c r="M178" s="34"/>
      <c r="N178" s="178" t="s">
        <v>20</v>
      </c>
      <c r="O178" s="179" t="s">
        <v>41</v>
      </c>
      <c r="P178" s="180">
        <f>I178+J178</f>
        <v>0</v>
      </c>
      <c r="Q178" s="180">
        <f>ROUND(I178*H178,2)</f>
        <v>0</v>
      </c>
      <c r="R178" s="180">
        <f>ROUND(J178*H178,2)</f>
        <v>0</v>
      </c>
      <c r="S178" s="55"/>
      <c r="T178" s="181">
        <f>S178*H178</f>
        <v>0</v>
      </c>
      <c r="U178" s="181">
        <v>0</v>
      </c>
      <c r="V178" s="181">
        <f>U178*H178</f>
        <v>0</v>
      </c>
      <c r="W178" s="181">
        <v>0</v>
      </c>
      <c r="X178" s="182">
        <f>W178*H178</f>
        <v>0</v>
      </c>
      <c r="AR178" s="14" t="s">
        <v>219</v>
      </c>
      <c r="AT178" s="14" t="s">
        <v>125</v>
      </c>
      <c r="AU178" s="14" t="s">
        <v>82</v>
      </c>
      <c r="AY178" s="14" t="s">
        <v>122</v>
      </c>
      <c r="BE178" s="183">
        <f>IF(O178="základní",K178,0)</f>
        <v>0</v>
      </c>
      <c r="BF178" s="183">
        <f>IF(O178="snížená",K178,0)</f>
        <v>0</v>
      </c>
      <c r="BG178" s="183">
        <f>IF(O178="zákl. přenesená",K178,0)</f>
        <v>0</v>
      </c>
      <c r="BH178" s="183">
        <f>IF(O178="sníž. přenesená",K178,0)</f>
        <v>0</v>
      </c>
      <c r="BI178" s="183">
        <f>IF(O178="nulová",K178,0)</f>
        <v>0</v>
      </c>
      <c r="BJ178" s="14" t="s">
        <v>80</v>
      </c>
      <c r="BK178" s="183">
        <f>ROUND(P178*H178,2)</f>
        <v>0</v>
      </c>
      <c r="BL178" s="14" t="s">
        <v>219</v>
      </c>
      <c r="BM178" s="14" t="s">
        <v>310</v>
      </c>
    </row>
    <row r="179" spans="2:65" s="1" customFormat="1" ht="19.5">
      <c r="B179" s="30"/>
      <c r="C179" s="31"/>
      <c r="D179" s="184" t="s">
        <v>132</v>
      </c>
      <c r="E179" s="31"/>
      <c r="F179" s="185" t="s">
        <v>311</v>
      </c>
      <c r="G179" s="31"/>
      <c r="H179" s="31"/>
      <c r="I179" s="95"/>
      <c r="J179" s="95"/>
      <c r="K179" s="31"/>
      <c r="L179" s="31"/>
      <c r="M179" s="34"/>
      <c r="N179" s="186"/>
      <c r="O179" s="55"/>
      <c r="P179" s="55"/>
      <c r="Q179" s="55"/>
      <c r="R179" s="55"/>
      <c r="S179" s="55"/>
      <c r="T179" s="55"/>
      <c r="U179" s="55"/>
      <c r="V179" s="55"/>
      <c r="W179" s="55"/>
      <c r="X179" s="56"/>
      <c r="AT179" s="14" t="s">
        <v>132</v>
      </c>
      <c r="AU179" s="14" t="s">
        <v>82</v>
      </c>
    </row>
    <row r="180" spans="2:65" s="1" customFormat="1" ht="29.25">
      <c r="B180" s="30"/>
      <c r="C180" s="31"/>
      <c r="D180" s="184" t="s">
        <v>212</v>
      </c>
      <c r="E180" s="31"/>
      <c r="F180" s="197" t="s">
        <v>312</v>
      </c>
      <c r="G180" s="31"/>
      <c r="H180" s="31"/>
      <c r="I180" s="95"/>
      <c r="J180" s="95"/>
      <c r="K180" s="31"/>
      <c r="L180" s="31"/>
      <c r="M180" s="34"/>
      <c r="N180" s="186"/>
      <c r="O180" s="55"/>
      <c r="P180" s="55"/>
      <c r="Q180" s="55"/>
      <c r="R180" s="55"/>
      <c r="S180" s="55"/>
      <c r="T180" s="55"/>
      <c r="U180" s="55"/>
      <c r="V180" s="55"/>
      <c r="W180" s="55"/>
      <c r="X180" s="56"/>
      <c r="AT180" s="14" t="s">
        <v>212</v>
      </c>
      <c r="AU180" s="14" t="s">
        <v>82</v>
      </c>
    </row>
    <row r="181" spans="2:65" s="1" customFormat="1" ht="16.5" customHeight="1">
      <c r="B181" s="30"/>
      <c r="C181" s="171" t="s">
        <v>313</v>
      </c>
      <c r="D181" s="171" t="s">
        <v>125</v>
      </c>
      <c r="E181" s="172" t="s">
        <v>314</v>
      </c>
      <c r="F181" s="173" t="s">
        <v>315</v>
      </c>
      <c r="G181" s="174" t="s">
        <v>128</v>
      </c>
      <c r="H181" s="175">
        <v>6</v>
      </c>
      <c r="I181" s="176"/>
      <c r="J181" s="176"/>
      <c r="K181" s="177">
        <f>ROUND(P181*H181,2)</f>
        <v>0</v>
      </c>
      <c r="L181" s="173" t="s">
        <v>129</v>
      </c>
      <c r="M181" s="34"/>
      <c r="N181" s="178" t="s">
        <v>20</v>
      </c>
      <c r="O181" s="179" t="s">
        <v>41</v>
      </c>
      <c r="P181" s="180">
        <f>I181+J181</f>
        <v>0</v>
      </c>
      <c r="Q181" s="180">
        <f>ROUND(I181*H181,2)</f>
        <v>0</v>
      </c>
      <c r="R181" s="180">
        <f>ROUND(J181*H181,2)</f>
        <v>0</v>
      </c>
      <c r="S181" s="55"/>
      <c r="T181" s="181">
        <f>S181*H181</f>
        <v>0</v>
      </c>
      <c r="U181" s="181">
        <v>0</v>
      </c>
      <c r="V181" s="181">
        <f>U181*H181</f>
        <v>0</v>
      </c>
      <c r="W181" s="181">
        <v>0</v>
      </c>
      <c r="X181" s="182">
        <f>W181*H181</f>
        <v>0</v>
      </c>
      <c r="AR181" s="14" t="s">
        <v>219</v>
      </c>
      <c r="AT181" s="14" t="s">
        <v>125</v>
      </c>
      <c r="AU181" s="14" t="s">
        <v>82</v>
      </c>
      <c r="AY181" s="14" t="s">
        <v>122</v>
      </c>
      <c r="BE181" s="183">
        <f>IF(O181="základní",K181,0)</f>
        <v>0</v>
      </c>
      <c r="BF181" s="183">
        <f>IF(O181="snížená",K181,0)</f>
        <v>0</v>
      </c>
      <c r="BG181" s="183">
        <f>IF(O181="zákl. přenesená",K181,0)</f>
        <v>0</v>
      </c>
      <c r="BH181" s="183">
        <f>IF(O181="sníž. přenesená",K181,0)</f>
        <v>0</v>
      </c>
      <c r="BI181" s="183">
        <f>IF(O181="nulová",K181,0)</f>
        <v>0</v>
      </c>
      <c r="BJ181" s="14" t="s">
        <v>80</v>
      </c>
      <c r="BK181" s="183">
        <f>ROUND(P181*H181,2)</f>
        <v>0</v>
      </c>
      <c r="BL181" s="14" t="s">
        <v>219</v>
      </c>
      <c r="BM181" s="14" t="s">
        <v>316</v>
      </c>
    </row>
    <row r="182" spans="2:65" s="1" customFormat="1" ht="11.25">
      <c r="B182" s="30"/>
      <c r="C182" s="31"/>
      <c r="D182" s="184" t="s">
        <v>132</v>
      </c>
      <c r="E182" s="31"/>
      <c r="F182" s="185" t="s">
        <v>317</v>
      </c>
      <c r="G182" s="31"/>
      <c r="H182" s="31"/>
      <c r="I182" s="95"/>
      <c r="J182" s="95"/>
      <c r="K182" s="31"/>
      <c r="L182" s="31"/>
      <c r="M182" s="34"/>
      <c r="N182" s="186"/>
      <c r="O182" s="55"/>
      <c r="P182" s="55"/>
      <c r="Q182" s="55"/>
      <c r="R182" s="55"/>
      <c r="S182" s="55"/>
      <c r="T182" s="55"/>
      <c r="U182" s="55"/>
      <c r="V182" s="55"/>
      <c r="W182" s="55"/>
      <c r="X182" s="56"/>
      <c r="AT182" s="14" t="s">
        <v>132</v>
      </c>
      <c r="AU182" s="14" t="s">
        <v>82</v>
      </c>
    </row>
    <row r="183" spans="2:65" s="1" customFormat="1" ht="156">
      <c r="B183" s="30"/>
      <c r="C183" s="31"/>
      <c r="D183" s="184" t="s">
        <v>212</v>
      </c>
      <c r="E183" s="31"/>
      <c r="F183" s="197" t="s">
        <v>318</v>
      </c>
      <c r="G183" s="31"/>
      <c r="H183" s="31"/>
      <c r="I183" s="95"/>
      <c r="J183" s="95"/>
      <c r="K183" s="31"/>
      <c r="L183" s="31"/>
      <c r="M183" s="34"/>
      <c r="N183" s="186"/>
      <c r="O183" s="55"/>
      <c r="P183" s="55"/>
      <c r="Q183" s="55"/>
      <c r="R183" s="55"/>
      <c r="S183" s="55"/>
      <c r="T183" s="55"/>
      <c r="U183" s="55"/>
      <c r="V183" s="55"/>
      <c r="W183" s="55"/>
      <c r="X183" s="56"/>
      <c r="AT183" s="14" t="s">
        <v>212</v>
      </c>
      <c r="AU183" s="14" t="s">
        <v>82</v>
      </c>
    </row>
    <row r="184" spans="2:65" s="1" customFormat="1" ht="16.5" customHeight="1">
      <c r="B184" s="30"/>
      <c r="C184" s="187" t="s">
        <v>319</v>
      </c>
      <c r="D184" s="187" t="s">
        <v>134</v>
      </c>
      <c r="E184" s="188" t="s">
        <v>320</v>
      </c>
      <c r="F184" s="189" t="s">
        <v>321</v>
      </c>
      <c r="G184" s="190" t="s">
        <v>128</v>
      </c>
      <c r="H184" s="191">
        <v>6</v>
      </c>
      <c r="I184" s="192"/>
      <c r="J184" s="193"/>
      <c r="K184" s="194">
        <f>ROUND(P184*H184,2)</f>
        <v>0</v>
      </c>
      <c r="L184" s="189" t="s">
        <v>129</v>
      </c>
      <c r="M184" s="195"/>
      <c r="N184" s="196" t="s">
        <v>20</v>
      </c>
      <c r="O184" s="179" t="s">
        <v>41</v>
      </c>
      <c r="P184" s="180">
        <f>I184+J184</f>
        <v>0</v>
      </c>
      <c r="Q184" s="180">
        <f>ROUND(I184*H184,2)</f>
        <v>0</v>
      </c>
      <c r="R184" s="180">
        <f>ROUND(J184*H184,2)</f>
        <v>0</v>
      </c>
      <c r="S184" s="55"/>
      <c r="T184" s="181">
        <f>S184*H184</f>
        <v>0</v>
      </c>
      <c r="U184" s="181">
        <v>6.7000000000000002E-4</v>
      </c>
      <c r="V184" s="181">
        <f>U184*H184</f>
        <v>4.0200000000000001E-3</v>
      </c>
      <c r="W184" s="181">
        <v>0</v>
      </c>
      <c r="X184" s="182">
        <f>W184*H184</f>
        <v>0</v>
      </c>
      <c r="AR184" s="14" t="s">
        <v>138</v>
      </c>
      <c r="AT184" s="14" t="s">
        <v>134</v>
      </c>
      <c r="AU184" s="14" t="s">
        <v>82</v>
      </c>
      <c r="AY184" s="14" t="s">
        <v>122</v>
      </c>
      <c r="BE184" s="183">
        <f>IF(O184="základní",K184,0)</f>
        <v>0</v>
      </c>
      <c r="BF184" s="183">
        <f>IF(O184="snížená",K184,0)</f>
        <v>0</v>
      </c>
      <c r="BG184" s="183">
        <f>IF(O184="zákl. přenesená",K184,0)</f>
        <v>0</v>
      </c>
      <c r="BH184" s="183">
        <f>IF(O184="sníž. přenesená",K184,0)</f>
        <v>0</v>
      </c>
      <c r="BI184" s="183">
        <f>IF(O184="nulová",K184,0)</f>
        <v>0</v>
      </c>
      <c r="BJ184" s="14" t="s">
        <v>80</v>
      </c>
      <c r="BK184" s="183">
        <f>ROUND(P184*H184,2)</f>
        <v>0</v>
      </c>
      <c r="BL184" s="14" t="s">
        <v>138</v>
      </c>
      <c r="BM184" s="14" t="s">
        <v>322</v>
      </c>
    </row>
    <row r="185" spans="2:65" s="1" customFormat="1" ht="11.25">
      <c r="B185" s="30"/>
      <c r="C185" s="31"/>
      <c r="D185" s="184" t="s">
        <v>132</v>
      </c>
      <c r="E185" s="31"/>
      <c r="F185" s="185" t="s">
        <v>321</v>
      </c>
      <c r="G185" s="31"/>
      <c r="H185" s="31"/>
      <c r="I185" s="95"/>
      <c r="J185" s="95"/>
      <c r="K185" s="31"/>
      <c r="L185" s="31"/>
      <c r="M185" s="34"/>
      <c r="N185" s="186"/>
      <c r="O185" s="55"/>
      <c r="P185" s="55"/>
      <c r="Q185" s="55"/>
      <c r="R185" s="55"/>
      <c r="S185" s="55"/>
      <c r="T185" s="55"/>
      <c r="U185" s="55"/>
      <c r="V185" s="55"/>
      <c r="W185" s="55"/>
      <c r="X185" s="56"/>
      <c r="AT185" s="14" t="s">
        <v>132</v>
      </c>
      <c r="AU185" s="14" t="s">
        <v>82</v>
      </c>
    </row>
    <row r="186" spans="2:65" s="1" customFormat="1" ht="19.5">
      <c r="B186" s="30"/>
      <c r="C186" s="31"/>
      <c r="D186" s="184" t="s">
        <v>140</v>
      </c>
      <c r="E186" s="31"/>
      <c r="F186" s="197" t="s">
        <v>323</v>
      </c>
      <c r="G186" s="31"/>
      <c r="H186" s="31"/>
      <c r="I186" s="95"/>
      <c r="J186" s="95"/>
      <c r="K186" s="31"/>
      <c r="L186" s="31"/>
      <c r="M186" s="34"/>
      <c r="N186" s="186"/>
      <c r="O186" s="55"/>
      <c r="P186" s="55"/>
      <c r="Q186" s="55"/>
      <c r="R186" s="55"/>
      <c r="S186" s="55"/>
      <c r="T186" s="55"/>
      <c r="U186" s="55"/>
      <c r="V186" s="55"/>
      <c r="W186" s="55"/>
      <c r="X186" s="56"/>
      <c r="AT186" s="14" t="s">
        <v>140</v>
      </c>
      <c r="AU186" s="14" t="s">
        <v>82</v>
      </c>
    </row>
    <row r="187" spans="2:65" s="1" customFormat="1" ht="16.5" customHeight="1">
      <c r="B187" s="30"/>
      <c r="C187" s="171" t="s">
        <v>324</v>
      </c>
      <c r="D187" s="171" t="s">
        <v>125</v>
      </c>
      <c r="E187" s="172" t="s">
        <v>325</v>
      </c>
      <c r="F187" s="173" t="s">
        <v>326</v>
      </c>
      <c r="G187" s="174" t="s">
        <v>128</v>
      </c>
      <c r="H187" s="175">
        <v>670</v>
      </c>
      <c r="I187" s="176"/>
      <c r="J187" s="176"/>
      <c r="K187" s="177">
        <f>ROUND(P187*H187,2)</f>
        <v>0</v>
      </c>
      <c r="L187" s="173" t="s">
        <v>129</v>
      </c>
      <c r="M187" s="34"/>
      <c r="N187" s="178" t="s">
        <v>20</v>
      </c>
      <c r="O187" s="179" t="s">
        <v>41</v>
      </c>
      <c r="P187" s="180">
        <f>I187+J187</f>
        <v>0</v>
      </c>
      <c r="Q187" s="180">
        <f>ROUND(I187*H187,2)</f>
        <v>0</v>
      </c>
      <c r="R187" s="180">
        <f>ROUND(J187*H187,2)</f>
        <v>0</v>
      </c>
      <c r="S187" s="55"/>
      <c r="T187" s="181">
        <f>S187*H187</f>
        <v>0</v>
      </c>
      <c r="U187" s="181">
        <v>6.9999999999999994E-5</v>
      </c>
      <c r="V187" s="181">
        <f>U187*H187</f>
        <v>4.6899999999999997E-2</v>
      </c>
      <c r="W187" s="181">
        <v>0</v>
      </c>
      <c r="X187" s="182">
        <f>W187*H187</f>
        <v>0</v>
      </c>
      <c r="AR187" s="14" t="s">
        <v>219</v>
      </c>
      <c r="AT187" s="14" t="s">
        <v>125</v>
      </c>
      <c r="AU187" s="14" t="s">
        <v>82</v>
      </c>
      <c r="AY187" s="14" t="s">
        <v>122</v>
      </c>
      <c r="BE187" s="183">
        <f>IF(O187="základní",K187,0)</f>
        <v>0</v>
      </c>
      <c r="BF187" s="183">
        <f>IF(O187="snížená",K187,0)</f>
        <v>0</v>
      </c>
      <c r="BG187" s="183">
        <f>IF(O187="zákl. přenesená",K187,0)</f>
        <v>0</v>
      </c>
      <c r="BH187" s="183">
        <f>IF(O187="sníž. přenesená",K187,0)</f>
        <v>0</v>
      </c>
      <c r="BI187" s="183">
        <f>IF(O187="nulová",K187,0)</f>
        <v>0</v>
      </c>
      <c r="BJ187" s="14" t="s">
        <v>80</v>
      </c>
      <c r="BK187" s="183">
        <f>ROUND(P187*H187,2)</f>
        <v>0</v>
      </c>
      <c r="BL187" s="14" t="s">
        <v>219</v>
      </c>
      <c r="BM187" s="14" t="s">
        <v>327</v>
      </c>
    </row>
    <row r="188" spans="2:65" s="1" customFormat="1" ht="19.5">
      <c r="B188" s="30"/>
      <c r="C188" s="31"/>
      <c r="D188" s="184" t="s">
        <v>132</v>
      </c>
      <c r="E188" s="31"/>
      <c r="F188" s="185" t="s">
        <v>328</v>
      </c>
      <c r="G188" s="31"/>
      <c r="H188" s="31"/>
      <c r="I188" s="95"/>
      <c r="J188" s="95"/>
      <c r="K188" s="31"/>
      <c r="L188" s="31"/>
      <c r="M188" s="34"/>
      <c r="N188" s="186"/>
      <c r="O188" s="55"/>
      <c r="P188" s="55"/>
      <c r="Q188" s="55"/>
      <c r="R188" s="55"/>
      <c r="S188" s="55"/>
      <c r="T188" s="55"/>
      <c r="U188" s="55"/>
      <c r="V188" s="55"/>
      <c r="W188" s="55"/>
      <c r="X188" s="56"/>
      <c r="AT188" s="14" t="s">
        <v>132</v>
      </c>
      <c r="AU188" s="14" t="s">
        <v>82</v>
      </c>
    </row>
    <row r="189" spans="2:65" s="1" customFormat="1" ht="39">
      <c r="B189" s="30"/>
      <c r="C189" s="31"/>
      <c r="D189" s="184" t="s">
        <v>212</v>
      </c>
      <c r="E189" s="31"/>
      <c r="F189" s="197" t="s">
        <v>329</v>
      </c>
      <c r="G189" s="31"/>
      <c r="H189" s="31"/>
      <c r="I189" s="95"/>
      <c r="J189" s="95"/>
      <c r="K189" s="31"/>
      <c r="L189" s="31"/>
      <c r="M189" s="34"/>
      <c r="N189" s="186"/>
      <c r="O189" s="55"/>
      <c r="P189" s="55"/>
      <c r="Q189" s="55"/>
      <c r="R189" s="55"/>
      <c r="S189" s="55"/>
      <c r="T189" s="55"/>
      <c r="U189" s="55"/>
      <c r="V189" s="55"/>
      <c r="W189" s="55"/>
      <c r="X189" s="56"/>
      <c r="AT189" s="14" t="s">
        <v>212</v>
      </c>
      <c r="AU189" s="14" t="s">
        <v>82</v>
      </c>
    </row>
    <row r="190" spans="2:65" s="1" customFormat="1" ht="16.5" customHeight="1">
      <c r="B190" s="30"/>
      <c r="C190" s="171" t="s">
        <v>330</v>
      </c>
      <c r="D190" s="171" t="s">
        <v>125</v>
      </c>
      <c r="E190" s="172" t="s">
        <v>331</v>
      </c>
      <c r="F190" s="173" t="s">
        <v>332</v>
      </c>
      <c r="G190" s="174" t="s">
        <v>128</v>
      </c>
      <c r="H190" s="175">
        <v>704</v>
      </c>
      <c r="I190" s="176"/>
      <c r="J190" s="176"/>
      <c r="K190" s="177">
        <f>ROUND(P190*H190,2)</f>
        <v>0</v>
      </c>
      <c r="L190" s="173" t="s">
        <v>129</v>
      </c>
      <c r="M190" s="34"/>
      <c r="N190" s="178" t="s">
        <v>20</v>
      </c>
      <c r="O190" s="179" t="s">
        <v>41</v>
      </c>
      <c r="P190" s="180">
        <f>I190+J190</f>
        <v>0</v>
      </c>
      <c r="Q190" s="180">
        <f>ROUND(I190*H190,2)</f>
        <v>0</v>
      </c>
      <c r="R190" s="180">
        <f>ROUND(J190*H190,2)</f>
        <v>0</v>
      </c>
      <c r="S190" s="55"/>
      <c r="T190" s="181">
        <f>S190*H190</f>
        <v>0</v>
      </c>
      <c r="U190" s="181">
        <v>0</v>
      </c>
      <c r="V190" s="181">
        <f>U190*H190</f>
        <v>0</v>
      </c>
      <c r="W190" s="181">
        <v>0</v>
      </c>
      <c r="X190" s="182">
        <f>W190*H190</f>
        <v>0</v>
      </c>
      <c r="AR190" s="14" t="s">
        <v>219</v>
      </c>
      <c r="AT190" s="14" t="s">
        <v>125</v>
      </c>
      <c r="AU190" s="14" t="s">
        <v>82</v>
      </c>
      <c r="AY190" s="14" t="s">
        <v>122</v>
      </c>
      <c r="BE190" s="183">
        <f>IF(O190="základní",K190,0)</f>
        <v>0</v>
      </c>
      <c r="BF190" s="183">
        <f>IF(O190="snížená",K190,0)</f>
        <v>0</v>
      </c>
      <c r="BG190" s="183">
        <f>IF(O190="zákl. přenesená",K190,0)</f>
        <v>0</v>
      </c>
      <c r="BH190" s="183">
        <f>IF(O190="sníž. přenesená",K190,0)</f>
        <v>0</v>
      </c>
      <c r="BI190" s="183">
        <f>IF(O190="nulová",K190,0)</f>
        <v>0</v>
      </c>
      <c r="BJ190" s="14" t="s">
        <v>80</v>
      </c>
      <c r="BK190" s="183">
        <f>ROUND(P190*H190,2)</f>
        <v>0</v>
      </c>
      <c r="BL190" s="14" t="s">
        <v>219</v>
      </c>
      <c r="BM190" s="14" t="s">
        <v>333</v>
      </c>
    </row>
    <row r="191" spans="2:65" s="1" customFormat="1" ht="11.25">
      <c r="B191" s="30"/>
      <c r="C191" s="31"/>
      <c r="D191" s="184" t="s">
        <v>132</v>
      </c>
      <c r="E191" s="31"/>
      <c r="F191" s="185" t="s">
        <v>334</v>
      </c>
      <c r="G191" s="31"/>
      <c r="H191" s="31"/>
      <c r="I191" s="95"/>
      <c r="J191" s="95"/>
      <c r="K191" s="31"/>
      <c r="L191" s="31"/>
      <c r="M191" s="34"/>
      <c r="N191" s="186"/>
      <c r="O191" s="55"/>
      <c r="P191" s="55"/>
      <c r="Q191" s="55"/>
      <c r="R191" s="55"/>
      <c r="S191" s="55"/>
      <c r="T191" s="55"/>
      <c r="U191" s="55"/>
      <c r="V191" s="55"/>
      <c r="W191" s="55"/>
      <c r="X191" s="56"/>
      <c r="AT191" s="14" t="s">
        <v>132</v>
      </c>
      <c r="AU191" s="14" t="s">
        <v>82</v>
      </c>
    </row>
    <row r="192" spans="2:65" s="1" customFormat="1" ht="16.5" customHeight="1">
      <c r="B192" s="30"/>
      <c r="C192" s="187" t="s">
        <v>335</v>
      </c>
      <c r="D192" s="187" t="s">
        <v>134</v>
      </c>
      <c r="E192" s="188" t="s">
        <v>336</v>
      </c>
      <c r="F192" s="189" t="s">
        <v>337</v>
      </c>
      <c r="G192" s="190" t="s">
        <v>128</v>
      </c>
      <c r="H192" s="191">
        <v>704</v>
      </c>
      <c r="I192" s="192"/>
      <c r="J192" s="193"/>
      <c r="K192" s="194">
        <f>ROUND(P192*H192,2)</f>
        <v>0</v>
      </c>
      <c r="L192" s="189" t="s">
        <v>129</v>
      </c>
      <c r="M192" s="195"/>
      <c r="N192" s="196" t="s">
        <v>20</v>
      </c>
      <c r="O192" s="179" t="s">
        <v>41</v>
      </c>
      <c r="P192" s="180">
        <f>I192+J192</f>
        <v>0</v>
      </c>
      <c r="Q192" s="180">
        <f>ROUND(I192*H192,2)</f>
        <v>0</v>
      </c>
      <c r="R192" s="180">
        <f>ROUND(J192*H192,2)</f>
        <v>0</v>
      </c>
      <c r="S192" s="55"/>
      <c r="T192" s="181">
        <f>S192*H192</f>
        <v>0</v>
      </c>
      <c r="U192" s="181">
        <v>2.5999999999999998E-4</v>
      </c>
      <c r="V192" s="181">
        <f>U192*H192</f>
        <v>0.18303999999999998</v>
      </c>
      <c r="W192" s="181">
        <v>0</v>
      </c>
      <c r="X192" s="182">
        <f>W192*H192</f>
        <v>0</v>
      </c>
      <c r="AR192" s="14" t="s">
        <v>153</v>
      </c>
      <c r="AT192" s="14" t="s">
        <v>134</v>
      </c>
      <c r="AU192" s="14" t="s">
        <v>82</v>
      </c>
      <c r="AY192" s="14" t="s">
        <v>122</v>
      </c>
      <c r="BE192" s="183">
        <f>IF(O192="základní",K192,0)</f>
        <v>0</v>
      </c>
      <c r="BF192" s="183">
        <f>IF(O192="snížená",K192,0)</f>
        <v>0</v>
      </c>
      <c r="BG192" s="183">
        <f>IF(O192="zákl. přenesená",K192,0)</f>
        <v>0</v>
      </c>
      <c r="BH192" s="183">
        <f>IF(O192="sníž. přenesená",K192,0)</f>
        <v>0</v>
      </c>
      <c r="BI192" s="183">
        <f>IF(O192="nulová",K192,0)</f>
        <v>0</v>
      </c>
      <c r="BJ192" s="14" t="s">
        <v>80</v>
      </c>
      <c r="BK192" s="183">
        <f>ROUND(P192*H192,2)</f>
        <v>0</v>
      </c>
      <c r="BL192" s="14" t="s">
        <v>130</v>
      </c>
      <c r="BM192" s="14" t="s">
        <v>338</v>
      </c>
    </row>
    <row r="193" spans="2:65" s="1" customFormat="1" ht="11.25">
      <c r="B193" s="30"/>
      <c r="C193" s="31"/>
      <c r="D193" s="184" t="s">
        <v>132</v>
      </c>
      <c r="E193" s="31"/>
      <c r="F193" s="185" t="s">
        <v>337</v>
      </c>
      <c r="G193" s="31"/>
      <c r="H193" s="31"/>
      <c r="I193" s="95"/>
      <c r="J193" s="95"/>
      <c r="K193" s="31"/>
      <c r="L193" s="31"/>
      <c r="M193" s="34"/>
      <c r="N193" s="186"/>
      <c r="O193" s="55"/>
      <c r="P193" s="55"/>
      <c r="Q193" s="55"/>
      <c r="R193" s="55"/>
      <c r="S193" s="55"/>
      <c r="T193" s="55"/>
      <c r="U193" s="55"/>
      <c r="V193" s="55"/>
      <c r="W193" s="55"/>
      <c r="X193" s="56"/>
      <c r="AT193" s="14" t="s">
        <v>132</v>
      </c>
      <c r="AU193" s="14" t="s">
        <v>82</v>
      </c>
    </row>
    <row r="194" spans="2:65" s="11" customFormat="1" ht="11.25">
      <c r="B194" s="198"/>
      <c r="C194" s="199"/>
      <c r="D194" s="184" t="s">
        <v>142</v>
      </c>
      <c r="E194" s="200" t="s">
        <v>20</v>
      </c>
      <c r="F194" s="201" t="s">
        <v>149</v>
      </c>
      <c r="G194" s="199"/>
      <c r="H194" s="202">
        <v>704</v>
      </c>
      <c r="I194" s="203"/>
      <c r="J194" s="203"/>
      <c r="K194" s="199"/>
      <c r="L194" s="199"/>
      <c r="M194" s="204"/>
      <c r="N194" s="205"/>
      <c r="O194" s="206"/>
      <c r="P194" s="206"/>
      <c r="Q194" s="206"/>
      <c r="R194" s="206"/>
      <c r="S194" s="206"/>
      <c r="T194" s="206"/>
      <c r="U194" s="206"/>
      <c r="V194" s="206"/>
      <c r="W194" s="206"/>
      <c r="X194" s="207"/>
      <c r="AT194" s="208" t="s">
        <v>142</v>
      </c>
      <c r="AU194" s="208" t="s">
        <v>82</v>
      </c>
      <c r="AV194" s="11" t="s">
        <v>82</v>
      </c>
      <c r="AW194" s="11" t="s">
        <v>5</v>
      </c>
      <c r="AX194" s="11" t="s">
        <v>80</v>
      </c>
      <c r="AY194" s="208" t="s">
        <v>122</v>
      </c>
    </row>
    <row r="195" spans="2:65" s="1" customFormat="1" ht="16.5" customHeight="1">
      <c r="B195" s="30"/>
      <c r="C195" s="171" t="s">
        <v>339</v>
      </c>
      <c r="D195" s="171" t="s">
        <v>125</v>
      </c>
      <c r="E195" s="172" t="s">
        <v>340</v>
      </c>
      <c r="F195" s="173" t="s">
        <v>341</v>
      </c>
      <c r="G195" s="174" t="s">
        <v>286</v>
      </c>
      <c r="H195" s="175">
        <v>117.25</v>
      </c>
      <c r="I195" s="176"/>
      <c r="J195" s="176"/>
      <c r="K195" s="177">
        <f>ROUND(P195*H195,2)</f>
        <v>0</v>
      </c>
      <c r="L195" s="173" t="s">
        <v>129</v>
      </c>
      <c r="M195" s="34"/>
      <c r="N195" s="178" t="s">
        <v>20</v>
      </c>
      <c r="O195" s="179" t="s">
        <v>41</v>
      </c>
      <c r="P195" s="180">
        <f>I195+J195</f>
        <v>0</v>
      </c>
      <c r="Q195" s="180">
        <f>ROUND(I195*H195,2)</f>
        <v>0</v>
      </c>
      <c r="R195" s="180">
        <f>ROUND(J195*H195,2)</f>
        <v>0</v>
      </c>
      <c r="S195" s="55"/>
      <c r="T195" s="181">
        <f>S195*H195</f>
        <v>0</v>
      </c>
      <c r="U195" s="181">
        <v>0</v>
      </c>
      <c r="V195" s="181">
        <f>U195*H195</f>
        <v>0</v>
      </c>
      <c r="W195" s="181">
        <v>0</v>
      </c>
      <c r="X195" s="182">
        <f>W195*H195</f>
        <v>0</v>
      </c>
      <c r="AR195" s="14" t="s">
        <v>219</v>
      </c>
      <c r="AT195" s="14" t="s">
        <v>125</v>
      </c>
      <c r="AU195" s="14" t="s">
        <v>82</v>
      </c>
      <c r="AY195" s="14" t="s">
        <v>122</v>
      </c>
      <c r="BE195" s="183">
        <f>IF(O195="základní",K195,0)</f>
        <v>0</v>
      </c>
      <c r="BF195" s="183">
        <f>IF(O195="snížená",K195,0)</f>
        <v>0</v>
      </c>
      <c r="BG195" s="183">
        <f>IF(O195="zákl. přenesená",K195,0)</f>
        <v>0</v>
      </c>
      <c r="BH195" s="183">
        <f>IF(O195="sníž. přenesená",K195,0)</f>
        <v>0</v>
      </c>
      <c r="BI195" s="183">
        <f>IF(O195="nulová",K195,0)</f>
        <v>0</v>
      </c>
      <c r="BJ195" s="14" t="s">
        <v>80</v>
      </c>
      <c r="BK195" s="183">
        <f>ROUND(P195*H195,2)</f>
        <v>0</v>
      </c>
      <c r="BL195" s="14" t="s">
        <v>219</v>
      </c>
      <c r="BM195" s="14" t="s">
        <v>342</v>
      </c>
    </row>
    <row r="196" spans="2:65" s="1" customFormat="1" ht="11.25">
      <c r="B196" s="30"/>
      <c r="C196" s="31"/>
      <c r="D196" s="184" t="s">
        <v>132</v>
      </c>
      <c r="E196" s="31"/>
      <c r="F196" s="185" t="s">
        <v>343</v>
      </c>
      <c r="G196" s="31"/>
      <c r="H196" s="31"/>
      <c r="I196" s="95"/>
      <c r="J196" s="95"/>
      <c r="K196" s="31"/>
      <c r="L196" s="31"/>
      <c r="M196" s="34"/>
      <c r="N196" s="186"/>
      <c r="O196" s="55"/>
      <c r="P196" s="55"/>
      <c r="Q196" s="55"/>
      <c r="R196" s="55"/>
      <c r="S196" s="55"/>
      <c r="T196" s="55"/>
      <c r="U196" s="55"/>
      <c r="V196" s="55"/>
      <c r="W196" s="55"/>
      <c r="X196" s="56"/>
      <c r="AT196" s="14" t="s">
        <v>132</v>
      </c>
      <c r="AU196" s="14" t="s">
        <v>82</v>
      </c>
    </row>
    <row r="197" spans="2:65" s="1" customFormat="1" ht="87.75">
      <c r="B197" s="30"/>
      <c r="C197" s="31"/>
      <c r="D197" s="184" t="s">
        <v>212</v>
      </c>
      <c r="E197" s="31"/>
      <c r="F197" s="197" t="s">
        <v>344</v>
      </c>
      <c r="G197" s="31"/>
      <c r="H197" s="31"/>
      <c r="I197" s="95"/>
      <c r="J197" s="95"/>
      <c r="K197" s="31"/>
      <c r="L197" s="31"/>
      <c r="M197" s="34"/>
      <c r="N197" s="186"/>
      <c r="O197" s="55"/>
      <c r="P197" s="55"/>
      <c r="Q197" s="55"/>
      <c r="R197" s="55"/>
      <c r="S197" s="55"/>
      <c r="T197" s="55"/>
      <c r="U197" s="55"/>
      <c r="V197" s="55"/>
      <c r="W197" s="55"/>
      <c r="X197" s="56"/>
      <c r="AT197" s="14" t="s">
        <v>212</v>
      </c>
      <c r="AU197" s="14" t="s">
        <v>82</v>
      </c>
    </row>
    <row r="198" spans="2:65" s="11" customFormat="1" ht="11.25">
      <c r="B198" s="198"/>
      <c r="C198" s="199"/>
      <c r="D198" s="184" t="s">
        <v>142</v>
      </c>
      <c r="E198" s="200" t="s">
        <v>20</v>
      </c>
      <c r="F198" s="201" t="s">
        <v>345</v>
      </c>
      <c r="G198" s="199"/>
      <c r="H198" s="202">
        <v>117.25</v>
      </c>
      <c r="I198" s="203"/>
      <c r="J198" s="203"/>
      <c r="K198" s="199"/>
      <c r="L198" s="199"/>
      <c r="M198" s="204"/>
      <c r="N198" s="205"/>
      <c r="O198" s="206"/>
      <c r="P198" s="206"/>
      <c r="Q198" s="206"/>
      <c r="R198" s="206"/>
      <c r="S198" s="206"/>
      <c r="T198" s="206"/>
      <c r="U198" s="206"/>
      <c r="V198" s="206"/>
      <c r="W198" s="206"/>
      <c r="X198" s="207"/>
      <c r="AT198" s="208" t="s">
        <v>142</v>
      </c>
      <c r="AU198" s="208" t="s">
        <v>82</v>
      </c>
      <c r="AV198" s="11" t="s">
        <v>82</v>
      </c>
      <c r="AW198" s="11" t="s">
        <v>5</v>
      </c>
      <c r="AX198" s="11" t="s">
        <v>80</v>
      </c>
      <c r="AY198" s="208" t="s">
        <v>122</v>
      </c>
    </row>
    <row r="199" spans="2:65" s="1" customFormat="1" ht="16.5" customHeight="1">
      <c r="B199" s="30"/>
      <c r="C199" s="171" t="s">
        <v>346</v>
      </c>
      <c r="D199" s="171" t="s">
        <v>125</v>
      </c>
      <c r="E199" s="172" t="s">
        <v>347</v>
      </c>
      <c r="F199" s="173" t="s">
        <v>348</v>
      </c>
      <c r="G199" s="174" t="s">
        <v>229</v>
      </c>
      <c r="H199" s="175">
        <v>6.21</v>
      </c>
      <c r="I199" s="176"/>
      <c r="J199" s="176"/>
      <c r="K199" s="177">
        <f>ROUND(P199*H199,2)</f>
        <v>0</v>
      </c>
      <c r="L199" s="173" t="s">
        <v>129</v>
      </c>
      <c r="M199" s="34"/>
      <c r="N199" s="178" t="s">
        <v>20</v>
      </c>
      <c r="O199" s="179" t="s">
        <v>41</v>
      </c>
      <c r="P199" s="180">
        <f>I199+J199</f>
        <v>0</v>
      </c>
      <c r="Q199" s="180">
        <f>ROUND(I199*H199,2)</f>
        <v>0</v>
      </c>
      <c r="R199" s="180">
        <f>ROUND(J199*H199,2)</f>
        <v>0</v>
      </c>
      <c r="S199" s="55"/>
      <c r="T199" s="181">
        <f>S199*H199</f>
        <v>0</v>
      </c>
      <c r="U199" s="181">
        <v>0</v>
      </c>
      <c r="V199" s="181">
        <f>U199*H199</f>
        <v>0</v>
      </c>
      <c r="W199" s="181">
        <v>0</v>
      </c>
      <c r="X199" s="182">
        <f>W199*H199</f>
        <v>0</v>
      </c>
      <c r="AR199" s="14" t="s">
        <v>219</v>
      </c>
      <c r="AT199" s="14" t="s">
        <v>125</v>
      </c>
      <c r="AU199" s="14" t="s">
        <v>82</v>
      </c>
      <c r="AY199" s="14" t="s">
        <v>122</v>
      </c>
      <c r="BE199" s="183">
        <f>IF(O199="základní",K199,0)</f>
        <v>0</v>
      </c>
      <c r="BF199" s="183">
        <f>IF(O199="snížená",K199,0)</f>
        <v>0</v>
      </c>
      <c r="BG199" s="183">
        <f>IF(O199="zákl. přenesená",K199,0)</f>
        <v>0</v>
      </c>
      <c r="BH199" s="183">
        <f>IF(O199="sníž. přenesená",K199,0)</f>
        <v>0</v>
      </c>
      <c r="BI199" s="183">
        <f>IF(O199="nulová",K199,0)</f>
        <v>0</v>
      </c>
      <c r="BJ199" s="14" t="s">
        <v>80</v>
      </c>
      <c r="BK199" s="183">
        <f>ROUND(P199*H199,2)</f>
        <v>0</v>
      </c>
      <c r="BL199" s="14" t="s">
        <v>219</v>
      </c>
      <c r="BM199" s="14" t="s">
        <v>349</v>
      </c>
    </row>
    <row r="200" spans="2:65" s="1" customFormat="1" ht="11.25">
      <c r="B200" s="30"/>
      <c r="C200" s="31"/>
      <c r="D200" s="184" t="s">
        <v>132</v>
      </c>
      <c r="E200" s="31"/>
      <c r="F200" s="185" t="s">
        <v>350</v>
      </c>
      <c r="G200" s="31"/>
      <c r="H200" s="31"/>
      <c r="I200" s="95"/>
      <c r="J200" s="95"/>
      <c r="K200" s="31"/>
      <c r="L200" s="31"/>
      <c r="M200" s="34"/>
      <c r="N200" s="186"/>
      <c r="O200" s="55"/>
      <c r="P200" s="55"/>
      <c r="Q200" s="55"/>
      <c r="R200" s="55"/>
      <c r="S200" s="55"/>
      <c r="T200" s="55"/>
      <c r="U200" s="55"/>
      <c r="V200" s="55"/>
      <c r="W200" s="55"/>
      <c r="X200" s="56"/>
      <c r="AT200" s="14" t="s">
        <v>132</v>
      </c>
      <c r="AU200" s="14" t="s">
        <v>82</v>
      </c>
    </row>
    <row r="201" spans="2:65" s="1" customFormat="1" ht="39">
      <c r="B201" s="30"/>
      <c r="C201" s="31"/>
      <c r="D201" s="184" t="s">
        <v>212</v>
      </c>
      <c r="E201" s="31"/>
      <c r="F201" s="197" t="s">
        <v>351</v>
      </c>
      <c r="G201" s="31"/>
      <c r="H201" s="31"/>
      <c r="I201" s="95"/>
      <c r="J201" s="95"/>
      <c r="K201" s="31"/>
      <c r="L201" s="31"/>
      <c r="M201" s="34"/>
      <c r="N201" s="186"/>
      <c r="O201" s="55"/>
      <c r="P201" s="55"/>
      <c r="Q201" s="55"/>
      <c r="R201" s="55"/>
      <c r="S201" s="55"/>
      <c r="T201" s="55"/>
      <c r="U201" s="55"/>
      <c r="V201" s="55"/>
      <c r="W201" s="55"/>
      <c r="X201" s="56"/>
      <c r="AT201" s="14" t="s">
        <v>212</v>
      </c>
      <c r="AU201" s="14" t="s">
        <v>82</v>
      </c>
    </row>
    <row r="202" spans="2:65" s="11" customFormat="1" ht="11.25">
      <c r="B202" s="198"/>
      <c r="C202" s="199"/>
      <c r="D202" s="184" t="s">
        <v>142</v>
      </c>
      <c r="E202" s="200" t="s">
        <v>20</v>
      </c>
      <c r="F202" s="201" t="s">
        <v>352</v>
      </c>
      <c r="G202" s="199"/>
      <c r="H202" s="202">
        <v>6.21</v>
      </c>
      <c r="I202" s="203"/>
      <c r="J202" s="203"/>
      <c r="K202" s="199"/>
      <c r="L202" s="199"/>
      <c r="M202" s="204"/>
      <c r="N202" s="205"/>
      <c r="O202" s="206"/>
      <c r="P202" s="206"/>
      <c r="Q202" s="206"/>
      <c r="R202" s="206"/>
      <c r="S202" s="206"/>
      <c r="T202" s="206"/>
      <c r="U202" s="206"/>
      <c r="V202" s="206"/>
      <c r="W202" s="206"/>
      <c r="X202" s="207"/>
      <c r="AT202" s="208" t="s">
        <v>142</v>
      </c>
      <c r="AU202" s="208" t="s">
        <v>82</v>
      </c>
      <c r="AV202" s="11" t="s">
        <v>82</v>
      </c>
      <c r="AW202" s="11" t="s">
        <v>5</v>
      </c>
      <c r="AX202" s="11" t="s">
        <v>80</v>
      </c>
      <c r="AY202" s="208" t="s">
        <v>122</v>
      </c>
    </row>
    <row r="203" spans="2:65" s="1" customFormat="1" ht="16.5" customHeight="1">
      <c r="B203" s="30"/>
      <c r="C203" s="171" t="s">
        <v>353</v>
      </c>
      <c r="D203" s="171" t="s">
        <v>125</v>
      </c>
      <c r="E203" s="172" t="s">
        <v>354</v>
      </c>
      <c r="F203" s="173" t="s">
        <v>355</v>
      </c>
      <c r="G203" s="174" t="s">
        <v>229</v>
      </c>
      <c r="H203" s="175">
        <v>6.21</v>
      </c>
      <c r="I203" s="176"/>
      <c r="J203" s="176"/>
      <c r="K203" s="177">
        <f>ROUND(P203*H203,2)</f>
        <v>0</v>
      </c>
      <c r="L203" s="173" t="s">
        <v>20</v>
      </c>
      <c r="M203" s="34"/>
      <c r="N203" s="178" t="s">
        <v>20</v>
      </c>
      <c r="O203" s="179" t="s">
        <v>41</v>
      </c>
      <c r="P203" s="180">
        <f>I203+J203</f>
        <v>0</v>
      </c>
      <c r="Q203" s="180">
        <f>ROUND(I203*H203,2)</f>
        <v>0</v>
      </c>
      <c r="R203" s="180">
        <f>ROUND(J203*H203,2)</f>
        <v>0</v>
      </c>
      <c r="S203" s="55"/>
      <c r="T203" s="181">
        <f>S203*H203</f>
        <v>0</v>
      </c>
      <c r="U203" s="181">
        <v>0</v>
      </c>
      <c r="V203" s="181">
        <f>U203*H203</f>
        <v>0</v>
      </c>
      <c r="W203" s="181">
        <v>0</v>
      </c>
      <c r="X203" s="182">
        <f>W203*H203</f>
        <v>0</v>
      </c>
      <c r="AR203" s="14" t="s">
        <v>219</v>
      </c>
      <c r="AT203" s="14" t="s">
        <v>125</v>
      </c>
      <c r="AU203" s="14" t="s">
        <v>82</v>
      </c>
      <c r="AY203" s="14" t="s">
        <v>122</v>
      </c>
      <c r="BE203" s="183">
        <f>IF(O203="základní",K203,0)</f>
        <v>0</v>
      </c>
      <c r="BF203" s="183">
        <f>IF(O203="snížená",K203,0)</f>
        <v>0</v>
      </c>
      <c r="BG203" s="183">
        <f>IF(O203="zákl. přenesená",K203,0)</f>
        <v>0</v>
      </c>
      <c r="BH203" s="183">
        <f>IF(O203="sníž. přenesená",K203,0)</f>
        <v>0</v>
      </c>
      <c r="BI203" s="183">
        <f>IF(O203="nulová",K203,0)</f>
        <v>0</v>
      </c>
      <c r="BJ203" s="14" t="s">
        <v>80</v>
      </c>
      <c r="BK203" s="183">
        <f>ROUND(P203*H203,2)</f>
        <v>0</v>
      </c>
      <c r="BL203" s="14" t="s">
        <v>219</v>
      </c>
      <c r="BM203" s="14" t="s">
        <v>356</v>
      </c>
    </row>
    <row r="204" spans="2:65" s="1" customFormat="1" ht="11.25">
      <c r="B204" s="30"/>
      <c r="C204" s="31"/>
      <c r="D204" s="184" t="s">
        <v>132</v>
      </c>
      <c r="E204" s="31"/>
      <c r="F204" s="185" t="s">
        <v>357</v>
      </c>
      <c r="G204" s="31"/>
      <c r="H204" s="31"/>
      <c r="I204" s="95"/>
      <c r="J204" s="95"/>
      <c r="K204" s="31"/>
      <c r="L204" s="31"/>
      <c r="M204" s="34"/>
      <c r="N204" s="186"/>
      <c r="O204" s="55"/>
      <c r="P204" s="55"/>
      <c r="Q204" s="55"/>
      <c r="R204" s="55"/>
      <c r="S204" s="55"/>
      <c r="T204" s="55"/>
      <c r="U204" s="55"/>
      <c r="V204" s="55"/>
      <c r="W204" s="55"/>
      <c r="X204" s="56"/>
      <c r="AT204" s="14" t="s">
        <v>132</v>
      </c>
      <c r="AU204" s="14" t="s">
        <v>82</v>
      </c>
    </row>
    <row r="205" spans="2:65" s="1" customFormat="1" ht="19.5">
      <c r="B205" s="30"/>
      <c r="C205" s="31"/>
      <c r="D205" s="184" t="s">
        <v>140</v>
      </c>
      <c r="E205" s="31"/>
      <c r="F205" s="197" t="s">
        <v>358</v>
      </c>
      <c r="G205" s="31"/>
      <c r="H205" s="31"/>
      <c r="I205" s="95"/>
      <c r="J205" s="95"/>
      <c r="K205" s="31"/>
      <c r="L205" s="31"/>
      <c r="M205" s="34"/>
      <c r="N205" s="186"/>
      <c r="O205" s="55"/>
      <c r="P205" s="55"/>
      <c r="Q205" s="55"/>
      <c r="R205" s="55"/>
      <c r="S205" s="55"/>
      <c r="T205" s="55"/>
      <c r="U205" s="55"/>
      <c r="V205" s="55"/>
      <c r="W205" s="55"/>
      <c r="X205" s="56"/>
      <c r="AT205" s="14" t="s">
        <v>140</v>
      </c>
      <c r="AU205" s="14" t="s">
        <v>82</v>
      </c>
    </row>
    <row r="206" spans="2:65" s="1" customFormat="1" ht="16.5" customHeight="1">
      <c r="B206" s="30"/>
      <c r="C206" s="171" t="s">
        <v>359</v>
      </c>
      <c r="D206" s="171" t="s">
        <v>125</v>
      </c>
      <c r="E206" s="172" t="s">
        <v>360</v>
      </c>
      <c r="F206" s="173" t="s">
        <v>361</v>
      </c>
      <c r="G206" s="174" t="s">
        <v>229</v>
      </c>
      <c r="H206" s="175">
        <v>155.25</v>
      </c>
      <c r="I206" s="176"/>
      <c r="J206" s="176"/>
      <c r="K206" s="177">
        <f>ROUND(P206*H206,2)</f>
        <v>0</v>
      </c>
      <c r="L206" s="173" t="s">
        <v>129</v>
      </c>
      <c r="M206" s="34"/>
      <c r="N206" s="178" t="s">
        <v>20</v>
      </c>
      <c r="O206" s="179" t="s">
        <v>41</v>
      </c>
      <c r="P206" s="180">
        <f>I206+J206</f>
        <v>0</v>
      </c>
      <c r="Q206" s="180">
        <f>ROUND(I206*H206,2)</f>
        <v>0</v>
      </c>
      <c r="R206" s="180">
        <f>ROUND(J206*H206,2)</f>
        <v>0</v>
      </c>
      <c r="S206" s="55"/>
      <c r="T206" s="181">
        <f>S206*H206</f>
        <v>0</v>
      </c>
      <c r="U206" s="181">
        <v>0</v>
      </c>
      <c r="V206" s="181">
        <f>U206*H206</f>
        <v>0</v>
      </c>
      <c r="W206" s="181">
        <v>0</v>
      </c>
      <c r="X206" s="182">
        <f>W206*H206</f>
        <v>0</v>
      </c>
      <c r="AR206" s="14" t="s">
        <v>219</v>
      </c>
      <c r="AT206" s="14" t="s">
        <v>125</v>
      </c>
      <c r="AU206" s="14" t="s">
        <v>82</v>
      </c>
      <c r="AY206" s="14" t="s">
        <v>122</v>
      </c>
      <c r="BE206" s="183">
        <f>IF(O206="základní",K206,0)</f>
        <v>0</v>
      </c>
      <c r="BF206" s="183">
        <f>IF(O206="snížená",K206,0)</f>
        <v>0</v>
      </c>
      <c r="BG206" s="183">
        <f>IF(O206="zákl. přenesená",K206,0)</f>
        <v>0</v>
      </c>
      <c r="BH206" s="183">
        <f>IF(O206="sníž. přenesená",K206,0)</f>
        <v>0</v>
      </c>
      <c r="BI206" s="183">
        <f>IF(O206="nulová",K206,0)</f>
        <v>0</v>
      </c>
      <c r="BJ206" s="14" t="s">
        <v>80</v>
      </c>
      <c r="BK206" s="183">
        <f>ROUND(P206*H206,2)</f>
        <v>0</v>
      </c>
      <c r="BL206" s="14" t="s">
        <v>219</v>
      </c>
      <c r="BM206" s="14" t="s">
        <v>362</v>
      </c>
    </row>
    <row r="207" spans="2:65" s="1" customFormat="1" ht="11.25">
      <c r="B207" s="30"/>
      <c r="C207" s="31"/>
      <c r="D207" s="184" t="s">
        <v>132</v>
      </c>
      <c r="E207" s="31"/>
      <c r="F207" s="185" t="s">
        <v>363</v>
      </c>
      <c r="G207" s="31"/>
      <c r="H207" s="31"/>
      <c r="I207" s="95"/>
      <c r="J207" s="95"/>
      <c r="K207" s="31"/>
      <c r="L207" s="31"/>
      <c r="M207" s="34"/>
      <c r="N207" s="186"/>
      <c r="O207" s="55"/>
      <c r="P207" s="55"/>
      <c r="Q207" s="55"/>
      <c r="R207" s="55"/>
      <c r="S207" s="55"/>
      <c r="T207" s="55"/>
      <c r="U207" s="55"/>
      <c r="V207" s="55"/>
      <c r="W207" s="55"/>
      <c r="X207" s="56"/>
      <c r="AT207" s="14" t="s">
        <v>132</v>
      </c>
      <c r="AU207" s="14" t="s">
        <v>82</v>
      </c>
    </row>
    <row r="208" spans="2:65" s="1" customFormat="1" ht="39">
      <c r="B208" s="30"/>
      <c r="C208" s="31"/>
      <c r="D208" s="184" t="s">
        <v>212</v>
      </c>
      <c r="E208" s="31"/>
      <c r="F208" s="197" t="s">
        <v>351</v>
      </c>
      <c r="G208" s="31"/>
      <c r="H208" s="31"/>
      <c r="I208" s="95"/>
      <c r="J208" s="95"/>
      <c r="K208" s="31"/>
      <c r="L208" s="31"/>
      <c r="M208" s="34"/>
      <c r="N208" s="186"/>
      <c r="O208" s="55"/>
      <c r="P208" s="55"/>
      <c r="Q208" s="55"/>
      <c r="R208" s="55"/>
      <c r="S208" s="55"/>
      <c r="T208" s="55"/>
      <c r="U208" s="55"/>
      <c r="V208" s="55"/>
      <c r="W208" s="55"/>
      <c r="X208" s="56"/>
      <c r="AT208" s="14" t="s">
        <v>212</v>
      </c>
      <c r="AU208" s="14" t="s">
        <v>82</v>
      </c>
    </row>
    <row r="209" spans="2:65" s="1" customFormat="1" ht="19.5">
      <c r="B209" s="30"/>
      <c r="C209" s="31"/>
      <c r="D209" s="184" t="s">
        <v>140</v>
      </c>
      <c r="E209" s="31"/>
      <c r="F209" s="197" t="s">
        <v>364</v>
      </c>
      <c r="G209" s="31"/>
      <c r="H209" s="31"/>
      <c r="I209" s="95"/>
      <c r="J209" s="95"/>
      <c r="K209" s="31"/>
      <c r="L209" s="31"/>
      <c r="M209" s="34"/>
      <c r="N209" s="186"/>
      <c r="O209" s="55"/>
      <c r="P209" s="55"/>
      <c r="Q209" s="55"/>
      <c r="R209" s="55"/>
      <c r="S209" s="55"/>
      <c r="T209" s="55"/>
      <c r="U209" s="55"/>
      <c r="V209" s="55"/>
      <c r="W209" s="55"/>
      <c r="X209" s="56"/>
      <c r="AT209" s="14" t="s">
        <v>140</v>
      </c>
      <c r="AU209" s="14" t="s">
        <v>82</v>
      </c>
    </row>
    <row r="210" spans="2:65" s="11" customFormat="1" ht="11.25">
      <c r="B210" s="198"/>
      <c r="C210" s="199"/>
      <c r="D210" s="184" t="s">
        <v>142</v>
      </c>
      <c r="E210" s="200" t="s">
        <v>20</v>
      </c>
      <c r="F210" s="201" t="s">
        <v>365</v>
      </c>
      <c r="G210" s="199"/>
      <c r="H210" s="202">
        <v>155.25</v>
      </c>
      <c r="I210" s="203"/>
      <c r="J210" s="203"/>
      <c r="K210" s="199"/>
      <c r="L210" s="199"/>
      <c r="M210" s="204"/>
      <c r="N210" s="205"/>
      <c r="O210" s="206"/>
      <c r="P210" s="206"/>
      <c r="Q210" s="206"/>
      <c r="R210" s="206"/>
      <c r="S210" s="206"/>
      <c r="T210" s="206"/>
      <c r="U210" s="206"/>
      <c r="V210" s="206"/>
      <c r="W210" s="206"/>
      <c r="X210" s="207"/>
      <c r="AT210" s="208" t="s">
        <v>142</v>
      </c>
      <c r="AU210" s="208" t="s">
        <v>82</v>
      </c>
      <c r="AV210" s="11" t="s">
        <v>82</v>
      </c>
      <c r="AW210" s="11" t="s">
        <v>5</v>
      </c>
      <c r="AX210" s="11" t="s">
        <v>80</v>
      </c>
      <c r="AY210" s="208" t="s">
        <v>122</v>
      </c>
    </row>
    <row r="211" spans="2:65" s="1" customFormat="1" ht="16.5" customHeight="1">
      <c r="B211" s="30"/>
      <c r="C211" s="171" t="s">
        <v>366</v>
      </c>
      <c r="D211" s="171" t="s">
        <v>125</v>
      </c>
      <c r="E211" s="172" t="s">
        <v>367</v>
      </c>
      <c r="F211" s="173" t="s">
        <v>368</v>
      </c>
      <c r="G211" s="174" t="s">
        <v>270</v>
      </c>
      <c r="H211" s="175">
        <v>325</v>
      </c>
      <c r="I211" s="176"/>
      <c r="J211" s="176"/>
      <c r="K211" s="177">
        <f>ROUND(P211*H211,2)</f>
        <v>0</v>
      </c>
      <c r="L211" s="173" t="s">
        <v>129</v>
      </c>
      <c r="M211" s="34"/>
      <c r="N211" s="178" t="s">
        <v>20</v>
      </c>
      <c r="O211" s="179" t="s">
        <v>41</v>
      </c>
      <c r="P211" s="180">
        <f>I211+J211</f>
        <v>0</v>
      </c>
      <c r="Q211" s="180">
        <f>ROUND(I211*H211,2)</f>
        <v>0</v>
      </c>
      <c r="R211" s="180">
        <f>ROUND(J211*H211,2)</f>
        <v>0</v>
      </c>
      <c r="S211" s="55"/>
      <c r="T211" s="181">
        <f>S211*H211</f>
        <v>0</v>
      </c>
      <c r="U211" s="181">
        <v>0</v>
      </c>
      <c r="V211" s="181">
        <f>U211*H211</f>
        <v>0</v>
      </c>
      <c r="W211" s="181">
        <v>0</v>
      </c>
      <c r="X211" s="182">
        <f>W211*H211</f>
        <v>0</v>
      </c>
      <c r="AR211" s="14" t="s">
        <v>219</v>
      </c>
      <c r="AT211" s="14" t="s">
        <v>125</v>
      </c>
      <c r="AU211" s="14" t="s">
        <v>82</v>
      </c>
      <c r="AY211" s="14" t="s">
        <v>122</v>
      </c>
      <c r="BE211" s="183">
        <f>IF(O211="základní",K211,0)</f>
        <v>0</v>
      </c>
      <c r="BF211" s="183">
        <f>IF(O211="snížená",K211,0)</f>
        <v>0</v>
      </c>
      <c r="BG211" s="183">
        <f>IF(O211="zákl. přenesená",K211,0)</f>
        <v>0</v>
      </c>
      <c r="BH211" s="183">
        <f>IF(O211="sníž. přenesená",K211,0)</f>
        <v>0</v>
      </c>
      <c r="BI211" s="183">
        <f>IF(O211="nulová",K211,0)</f>
        <v>0</v>
      </c>
      <c r="BJ211" s="14" t="s">
        <v>80</v>
      </c>
      <c r="BK211" s="183">
        <f>ROUND(P211*H211,2)</f>
        <v>0</v>
      </c>
      <c r="BL211" s="14" t="s">
        <v>219</v>
      </c>
      <c r="BM211" s="14" t="s">
        <v>369</v>
      </c>
    </row>
    <row r="212" spans="2:65" s="1" customFormat="1" ht="11.25">
      <c r="B212" s="30"/>
      <c r="C212" s="31"/>
      <c r="D212" s="184" t="s">
        <v>132</v>
      </c>
      <c r="E212" s="31"/>
      <c r="F212" s="185" t="s">
        <v>370</v>
      </c>
      <c r="G212" s="31"/>
      <c r="H212" s="31"/>
      <c r="I212" s="95"/>
      <c r="J212" s="95"/>
      <c r="K212" s="31"/>
      <c r="L212" s="31"/>
      <c r="M212" s="34"/>
      <c r="N212" s="186"/>
      <c r="O212" s="55"/>
      <c r="P212" s="55"/>
      <c r="Q212" s="55"/>
      <c r="R212" s="55"/>
      <c r="S212" s="55"/>
      <c r="T212" s="55"/>
      <c r="U212" s="55"/>
      <c r="V212" s="55"/>
      <c r="W212" s="55"/>
      <c r="X212" s="56"/>
      <c r="AT212" s="14" t="s">
        <v>132</v>
      </c>
      <c r="AU212" s="14" t="s">
        <v>82</v>
      </c>
    </row>
    <row r="213" spans="2:65" s="1" customFormat="1" ht="39">
      <c r="B213" s="30"/>
      <c r="C213" s="31"/>
      <c r="D213" s="184" t="s">
        <v>212</v>
      </c>
      <c r="E213" s="31"/>
      <c r="F213" s="197" t="s">
        <v>371</v>
      </c>
      <c r="G213" s="31"/>
      <c r="H213" s="31"/>
      <c r="I213" s="95"/>
      <c r="J213" s="95"/>
      <c r="K213" s="31"/>
      <c r="L213" s="31"/>
      <c r="M213" s="34"/>
      <c r="N213" s="186"/>
      <c r="O213" s="55"/>
      <c r="P213" s="55"/>
      <c r="Q213" s="55"/>
      <c r="R213" s="55"/>
      <c r="S213" s="55"/>
      <c r="T213" s="55"/>
      <c r="U213" s="55"/>
      <c r="V213" s="55"/>
      <c r="W213" s="55"/>
      <c r="X213" s="56"/>
      <c r="AT213" s="14" t="s">
        <v>212</v>
      </c>
      <c r="AU213" s="14" t="s">
        <v>82</v>
      </c>
    </row>
    <row r="214" spans="2:65" s="1" customFormat="1" ht="29.25">
      <c r="B214" s="30"/>
      <c r="C214" s="31"/>
      <c r="D214" s="184" t="s">
        <v>140</v>
      </c>
      <c r="E214" s="31"/>
      <c r="F214" s="197" t="s">
        <v>372</v>
      </c>
      <c r="G214" s="31"/>
      <c r="H214" s="31"/>
      <c r="I214" s="95"/>
      <c r="J214" s="95"/>
      <c r="K214" s="31"/>
      <c r="L214" s="31"/>
      <c r="M214" s="34"/>
      <c r="N214" s="186"/>
      <c r="O214" s="55"/>
      <c r="P214" s="55"/>
      <c r="Q214" s="55"/>
      <c r="R214" s="55"/>
      <c r="S214" s="55"/>
      <c r="T214" s="55"/>
      <c r="U214" s="55"/>
      <c r="V214" s="55"/>
      <c r="W214" s="55"/>
      <c r="X214" s="56"/>
      <c r="AT214" s="14" t="s">
        <v>140</v>
      </c>
      <c r="AU214" s="14" t="s">
        <v>82</v>
      </c>
    </row>
    <row r="215" spans="2:65" s="11" customFormat="1" ht="11.25">
      <c r="B215" s="198"/>
      <c r="C215" s="199"/>
      <c r="D215" s="184" t="s">
        <v>142</v>
      </c>
      <c r="E215" s="200" t="s">
        <v>20</v>
      </c>
      <c r="F215" s="201" t="s">
        <v>275</v>
      </c>
      <c r="G215" s="199"/>
      <c r="H215" s="202">
        <v>325</v>
      </c>
      <c r="I215" s="203"/>
      <c r="J215" s="203"/>
      <c r="K215" s="199"/>
      <c r="L215" s="199"/>
      <c r="M215" s="204"/>
      <c r="N215" s="205"/>
      <c r="O215" s="206"/>
      <c r="P215" s="206"/>
      <c r="Q215" s="206"/>
      <c r="R215" s="206"/>
      <c r="S215" s="206"/>
      <c r="T215" s="206"/>
      <c r="U215" s="206"/>
      <c r="V215" s="206"/>
      <c r="W215" s="206"/>
      <c r="X215" s="207"/>
      <c r="AT215" s="208" t="s">
        <v>142</v>
      </c>
      <c r="AU215" s="208" t="s">
        <v>82</v>
      </c>
      <c r="AV215" s="11" t="s">
        <v>82</v>
      </c>
      <c r="AW215" s="11" t="s">
        <v>5</v>
      </c>
      <c r="AX215" s="11" t="s">
        <v>80</v>
      </c>
      <c r="AY215" s="208" t="s">
        <v>122</v>
      </c>
    </row>
    <row r="216" spans="2:65" s="1" customFormat="1" ht="16.5" customHeight="1">
      <c r="B216" s="30"/>
      <c r="C216" s="171" t="s">
        <v>373</v>
      </c>
      <c r="D216" s="171" t="s">
        <v>125</v>
      </c>
      <c r="E216" s="172" t="s">
        <v>374</v>
      </c>
      <c r="F216" s="173" t="s">
        <v>375</v>
      </c>
      <c r="G216" s="174" t="s">
        <v>270</v>
      </c>
      <c r="H216" s="175">
        <v>9.75</v>
      </c>
      <c r="I216" s="176"/>
      <c r="J216" s="176"/>
      <c r="K216" s="177">
        <f>ROUND(P216*H216,2)</f>
        <v>0</v>
      </c>
      <c r="L216" s="173" t="s">
        <v>129</v>
      </c>
      <c r="M216" s="34"/>
      <c r="N216" s="178" t="s">
        <v>20</v>
      </c>
      <c r="O216" s="179" t="s">
        <v>41</v>
      </c>
      <c r="P216" s="180">
        <f>I216+J216</f>
        <v>0</v>
      </c>
      <c r="Q216" s="180">
        <f>ROUND(I216*H216,2)</f>
        <v>0</v>
      </c>
      <c r="R216" s="180">
        <f>ROUND(J216*H216,2)</f>
        <v>0</v>
      </c>
      <c r="S216" s="55"/>
      <c r="T216" s="181">
        <f>S216*H216</f>
        <v>0</v>
      </c>
      <c r="U216" s="181">
        <v>0.19694999999999999</v>
      </c>
      <c r="V216" s="181">
        <f>U216*H216</f>
        <v>1.9202624999999998</v>
      </c>
      <c r="W216" s="181">
        <v>0</v>
      </c>
      <c r="X216" s="182">
        <f>W216*H216</f>
        <v>0</v>
      </c>
      <c r="AR216" s="14" t="s">
        <v>219</v>
      </c>
      <c r="AT216" s="14" t="s">
        <v>125</v>
      </c>
      <c r="AU216" s="14" t="s">
        <v>82</v>
      </c>
      <c r="AY216" s="14" t="s">
        <v>122</v>
      </c>
      <c r="BE216" s="183">
        <f>IF(O216="základní",K216,0)</f>
        <v>0</v>
      </c>
      <c r="BF216" s="183">
        <f>IF(O216="snížená",K216,0)</f>
        <v>0</v>
      </c>
      <c r="BG216" s="183">
        <f>IF(O216="zákl. přenesená",K216,0)</f>
        <v>0</v>
      </c>
      <c r="BH216" s="183">
        <f>IF(O216="sníž. přenesená",K216,0)</f>
        <v>0</v>
      </c>
      <c r="BI216" s="183">
        <f>IF(O216="nulová",K216,0)</f>
        <v>0</v>
      </c>
      <c r="BJ216" s="14" t="s">
        <v>80</v>
      </c>
      <c r="BK216" s="183">
        <f>ROUND(P216*H216,2)</f>
        <v>0</v>
      </c>
      <c r="BL216" s="14" t="s">
        <v>219</v>
      </c>
      <c r="BM216" s="14" t="s">
        <v>376</v>
      </c>
    </row>
    <row r="217" spans="2:65" s="1" customFormat="1" ht="19.5">
      <c r="B217" s="30"/>
      <c r="C217" s="31"/>
      <c r="D217" s="184" t="s">
        <v>132</v>
      </c>
      <c r="E217" s="31"/>
      <c r="F217" s="185" t="s">
        <v>377</v>
      </c>
      <c r="G217" s="31"/>
      <c r="H217" s="31"/>
      <c r="I217" s="95"/>
      <c r="J217" s="95"/>
      <c r="K217" s="31"/>
      <c r="L217" s="31"/>
      <c r="M217" s="34"/>
      <c r="N217" s="186"/>
      <c r="O217" s="55"/>
      <c r="P217" s="55"/>
      <c r="Q217" s="55"/>
      <c r="R217" s="55"/>
      <c r="S217" s="55"/>
      <c r="T217" s="55"/>
      <c r="U217" s="55"/>
      <c r="V217" s="55"/>
      <c r="W217" s="55"/>
      <c r="X217" s="56"/>
      <c r="AT217" s="14" t="s">
        <v>132</v>
      </c>
      <c r="AU217" s="14" t="s">
        <v>82</v>
      </c>
    </row>
    <row r="218" spans="2:65" s="1" customFormat="1" ht="68.25">
      <c r="B218" s="30"/>
      <c r="C218" s="31"/>
      <c r="D218" s="184" t="s">
        <v>212</v>
      </c>
      <c r="E218" s="31"/>
      <c r="F218" s="197" t="s">
        <v>378</v>
      </c>
      <c r="G218" s="31"/>
      <c r="H218" s="31"/>
      <c r="I218" s="95"/>
      <c r="J218" s="95"/>
      <c r="K218" s="31"/>
      <c r="L218" s="31"/>
      <c r="M218" s="34"/>
      <c r="N218" s="186"/>
      <c r="O218" s="55"/>
      <c r="P218" s="55"/>
      <c r="Q218" s="55"/>
      <c r="R218" s="55"/>
      <c r="S218" s="55"/>
      <c r="T218" s="55"/>
      <c r="U218" s="55"/>
      <c r="V218" s="55"/>
      <c r="W218" s="55"/>
      <c r="X218" s="56"/>
      <c r="AT218" s="14" t="s">
        <v>212</v>
      </c>
      <c r="AU218" s="14" t="s">
        <v>82</v>
      </c>
    </row>
    <row r="219" spans="2:65" s="1" customFormat="1" ht="19.5">
      <c r="B219" s="30"/>
      <c r="C219" s="31"/>
      <c r="D219" s="184" t="s">
        <v>140</v>
      </c>
      <c r="E219" s="31"/>
      <c r="F219" s="197" t="s">
        <v>379</v>
      </c>
      <c r="G219" s="31"/>
      <c r="H219" s="31"/>
      <c r="I219" s="95"/>
      <c r="J219" s="95"/>
      <c r="K219" s="31"/>
      <c r="L219" s="31"/>
      <c r="M219" s="34"/>
      <c r="N219" s="186"/>
      <c r="O219" s="55"/>
      <c r="P219" s="55"/>
      <c r="Q219" s="55"/>
      <c r="R219" s="55"/>
      <c r="S219" s="55"/>
      <c r="T219" s="55"/>
      <c r="U219" s="55"/>
      <c r="V219" s="55"/>
      <c r="W219" s="55"/>
      <c r="X219" s="56"/>
      <c r="AT219" s="14" t="s">
        <v>140</v>
      </c>
      <c r="AU219" s="14" t="s">
        <v>82</v>
      </c>
    </row>
    <row r="220" spans="2:65" s="1" customFormat="1" ht="16.5" customHeight="1">
      <c r="B220" s="30"/>
      <c r="C220" s="171" t="s">
        <v>380</v>
      </c>
      <c r="D220" s="171" t="s">
        <v>125</v>
      </c>
      <c r="E220" s="172" t="s">
        <v>381</v>
      </c>
      <c r="F220" s="173" t="s">
        <v>382</v>
      </c>
      <c r="G220" s="174" t="s">
        <v>270</v>
      </c>
      <c r="H220" s="175">
        <v>9.75</v>
      </c>
      <c r="I220" s="176"/>
      <c r="J220" s="176"/>
      <c r="K220" s="177">
        <f>ROUND(P220*H220,2)</f>
        <v>0</v>
      </c>
      <c r="L220" s="173" t="s">
        <v>129</v>
      </c>
      <c r="M220" s="34"/>
      <c r="N220" s="178" t="s">
        <v>20</v>
      </c>
      <c r="O220" s="179" t="s">
        <v>41</v>
      </c>
      <c r="P220" s="180">
        <f>I220+J220</f>
        <v>0</v>
      </c>
      <c r="Q220" s="180">
        <f>ROUND(I220*H220,2)</f>
        <v>0</v>
      </c>
      <c r="R220" s="180">
        <f>ROUND(J220*H220,2)</f>
        <v>0</v>
      </c>
      <c r="S220" s="55"/>
      <c r="T220" s="181">
        <f>S220*H220</f>
        <v>0</v>
      </c>
      <c r="U220" s="181">
        <v>8.4250000000000005E-2</v>
      </c>
      <c r="V220" s="181">
        <f>U220*H220</f>
        <v>0.82143750000000004</v>
      </c>
      <c r="W220" s="181">
        <v>0</v>
      </c>
      <c r="X220" s="182">
        <f>W220*H220</f>
        <v>0</v>
      </c>
      <c r="AR220" s="14" t="s">
        <v>219</v>
      </c>
      <c r="AT220" s="14" t="s">
        <v>125</v>
      </c>
      <c r="AU220" s="14" t="s">
        <v>82</v>
      </c>
      <c r="AY220" s="14" t="s">
        <v>122</v>
      </c>
      <c r="BE220" s="183">
        <f>IF(O220="základní",K220,0)</f>
        <v>0</v>
      </c>
      <c r="BF220" s="183">
        <f>IF(O220="snížená",K220,0)</f>
        <v>0</v>
      </c>
      <c r="BG220" s="183">
        <f>IF(O220="zákl. přenesená",K220,0)</f>
        <v>0</v>
      </c>
      <c r="BH220" s="183">
        <f>IF(O220="sníž. přenesená",K220,0)</f>
        <v>0</v>
      </c>
      <c r="BI220" s="183">
        <f>IF(O220="nulová",K220,0)</f>
        <v>0</v>
      </c>
      <c r="BJ220" s="14" t="s">
        <v>80</v>
      </c>
      <c r="BK220" s="183">
        <f>ROUND(P220*H220,2)</f>
        <v>0</v>
      </c>
      <c r="BL220" s="14" t="s">
        <v>219</v>
      </c>
      <c r="BM220" s="14" t="s">
        <v>383</v>
      </c>
    </row>
    <row r="221" spans="2:65" s="1" customFormat="1" ht="11.25">
      <c r="B221" s="30"/>
      <c r="C221" s="31"/>
      <c r="D221" s="184" t="s">
        <v>132</v>
      </c>
      <c r="E221" s="31"/>
      <c r="F221" s="185" t="s">
        <v>384</v>
      </c>
      <c r="G221" s="31"/>
      <c r="H221" s="31"/>
      <c r="I221" s="95"/>
      <c r="J221" s="95"/>
      <c r="K221" s="31"/>
      <c r="L221" s="31"/>
      <c r="M221" s="34"/>
      <c r="N221" s="186"/>
      <c r="O221" s="55"/>
      <c r="P221" s="55"/>
      <c r="Q221" s="55"/>
      <c r="R221" s="55"/>
      <c r="S221" s="55"/>
      <c r="T221" s="55"/>
      <c r="U221" s="55"/>
      <c r="V221" s="55"/>
      <c r="W221" s="55"/>
      <c r="X221" s="56"/>
      <c r="AT221" s="14" t="s">
        <v>132</v>
      </c>
      <c r="AU221" s="14" t="s">
        <v>82</v>
      </c>
    </row>
    <row r="222" spans="2:65" s="1" customFormat="1" ht="68.25">
      <c r="B222" s="30"/>
      <c r="C222" s="31"/>
      <c r="D222" s="184" t="s">
        <v>212</v>
      </c>
      <c r="E222" s="31"/>
      <c r="F222" s="197" t="s">
        <v>378</v>
      </c>
      <c r="G222" s="31"/>
      <c r="H222" s="31"/>
      <c r="I222" s="95"/>
      <c r="J222" s="95"/>
      <c r="K222" s="31"/>
      <c r="L222" s="31"/>
      <c r="M222" s="34"/>
      <c r="N222" s="186"/>
      <c r="O222" s="55"/>
      <c r="P222" s="55"/>
      <c r="Q222" s="55"/>
      <c r="R222" s="55"/>
      <c r="S222" s="55"/>
      <c r="T222" s="55"/>
      <c r="U222" s="55"/>
      <c r="V222" s="55"/>
      <c r="W222" s="55"/>
      <c r="X222" s="56"/>
      <c r="AT222" s="14" t="s">
        <v>212</v>
      </c>
      <c r="AU222" s="14" t="s">
        <v>82</v>
      </c>
    </row>
    <row r="223" spans="2:65" s="1" customFormat="1" ht="19.5">
      <c r="B223" s="30"/>
      <c r="C223" s="31"/>
      <c r="D223" s="184" t="s">
        <v>140</v>
      </c>
      <c r="E223" s="31"/>
      <c r="F223" s="197" t="s">
        <v>385</v>
      </c>
      <c r="G223" s="31"/>
      <c r="H223" s="31"/>
      <c r="I223" s="95"/>
      <c r="J223" s="95"/>
      <c r="K223" s="31"/>
      <c r="L223" s="31"/>
      <c r="M223" s="34"/>
      <c r="N223" s="186"/>
      <c r="O223" s="55"/>
      <c r="P223" s="55"/>
      <c r="Q223" s="55"/>
      <c r="R223" s="55"/>
      <c r="S223" s="55"/>
      <c r="T223" s="55"/>
      <c r="U223" s="55"/>
      <c r="V223" s="55"/>
      <c r="W223" s="55"/>
      <c r="X223" s="56"/>
      <c r="AT223" s="14" t="s">
        <v>140</v>
      </c>
      <c r="AU223" s="14" t="s">
        <v>82</v>
      </c>
    </row>
    <row r="224" spans="2:65" s="10" customFormat="1" ht="25.9" customHeight="1">
      <c r="B224" s="154"/>
      <c r="C224" s="155"/>
      <c r="D224" s="156" t="s">
        <v>71</v>
      </c>
      <c r="E224" s="157" t="s">
        <v>386</v>
      </c>
      <c r="F224" s="157" t="s">
        <v>387</v>
      </c>
      <c r="G224" s="155"/>
      <c r="H224" s="155"/>
      <c r="I224" s="158"/>
      <c r="J224" s="158"/>
      <c r="K224" s="159">
        <f>BK224</f>
        <v>0</v>
      </c>
      <c r="L224" s="155"/>
      <c r="M224" s="160"/>
      <c r="N224" s="161"/>
      <c r="O224" s="162"/>
      <c r="P224" s="162"/>
      <c r="Q224" s="163">
        <f>Q225+Q230</f>
        <v>0</v>
      </c>
      <c r="R224" s="163">
        <f>R225+R230</f>
        <v>0</v>
      </c>
      <c r="S224" s="162"/>
      <c r="T224" s="164">
        <f>T225+T230</f>
        <v>0</v>
      </c>
      <c r="U224" s="162"/>
      <c r="V224" s="164">
        <f>V225+V230</f>
        <v>0</v>
      </c>
      <c r="W224" s="162"/>
      <c r="X224" s="165">
        <f>X225+X230</f>
        <v>0</v>
      </c>
      <c r="AR224" s="166" t="s">
        <v>155</v>
      </c>
      <c r="AT224" s="167" t="s">
        <v>71</v>
      </c>
      <c r="AU224" s="167" t="s">
        <v>72</v>
      </c>
      <c r="AY224" s="166" t="s">
        <v>122</v>
      </c>
      <c r="BK224" s="168">
        <f>BK225+BK230</f>
        <v>0</v>
      </c>
    </row>
    <row r="225" spans="2:65" s="10" customFormat="1" ht="22.9" customHeight="1">
      <c r="B225" s="154"/>
      <c r="C225" s="155"/>
      <c r="D225" s="156" t="s">
        <v>71</v>
      </c>
      <c r="E225" s="169" t="s">
        <v>388</v>
      </c>
      <c r="F225" s="169" t="s">
        <v>389</v>
      </c>
      <c r="G225" s="155"/>
      <c r="H225" s="155"/>
      <c r="I225" s="158"/>
      <c r="J225" s="158"/>
      <c r="K225" s="170">
        <f>BK225</f>
        <v>0</v>
      </c>
      <c r="L225" s="155"/>
      <c r="M225" s="160"/>
      <c r="N225" s="161"/>
      <c r="O225" s="162"/>
      <c r="P225" s="162"/>
      <c r="Q225" s="163">
        <f>SUM(Q226:Q229)</f>
        <v>0</v>
      </c>
      <c r="R225" s="163">
        <f>SUM(R226:R229)</f>
        <v>0</v>
      </c>
      <c r="S225" s="162"/>
      <c r="T225" s="164">
        <f>SUM(T226:T229)</f>
        <v>0</v>
      </c>
      <c r="U225" s="162"/>
      <c r="V225" s="164">
        <f>SUM(V226:V229)</f>
        <v>0</v>
      </c>
      <c r="W225" s="162"/>
      <c r="X225" s="165">
        <f>SUM(X226:X229)</f>
        <v>0</v>
      </c>
      <c r="AR225" s="166" t="s">
        <v>155</v>
      </c>
      <c r="AT225" s="167" t="s">
        <v>71</v>
      </c>
      <c r="AU225" s="167" t="s">
        <v>80</v>
      </c>
      <c r="AY225" s="166" t="s">
        <v>122</v>
      </c>
      <c r="BK225" s="168">
        <f>SUM(BK226:BK229)</f>
        <v>0</v>
      </c>
    </row>
    <row r="226" spans="2:65" s="1" customFormat="1" ht="16.5" customHeight="1">
      <c r="B226" s="30"/>
      <c r="C226" s="171" t="s">
        <v>390</v>
      </c>
      <c r="D226" s="171" t="s">
        <v>125</v>
      </c>
      <c r="E226" s="172" t="s">
        <v>391</v>
      </c>
      <c r="F226" s="173" t="s">
        <v>392</v>
      </c>
      <c r="G226" s="174" t="s">
        <v>393</v>
      </c>
      <c r="H226" s="175">
        <v>3</v>
      </c>
      <c r="I226" s="176"/>
      <c r="J226" s="176"/>
      <c r="K226" s="177">
        <f>ROUND(P226*H226,2)</f>
        <v>0</v>
      </c>
      <c r="L226" s="173" t="s">
        <v>129</v>
      </c>
      <c r="M226" s="34"/>
      <c r="N226" s="178" t="s">
        <v>20</v>
      </c>
      <c r="O226" s="179" t="s">
        <v>41</v>
      </c>
      <c r="P226" s="180">
        <f>I226+J226</f>
        <v>0</v>
      </c>
      <c r="Q226" s="180">
        <f>ROUND(I226*H226,2)</f>
        <v>0</v>
      </c>
      <c r="R226" s="180">
        <f>ROUND(J226*H226,2)</f>
        <v>0</v>
      </c>
      <c r="S226" s="55"/>
      <c r="T226" s="181">
        <f>S226*H226</f>
        <v>0</v>
      </c>
      <c r="U226" s="181">
        <v>0</v>
      </c>
      <c r="V226" s="181">
        <f>U226*H226</f>
        <v>0</v>
      </c>
      <c r="W226" s="181">
        <v>0</v>
      </c>
      <c r="X226" s="182">
        <f>W226*H226</f>
        <v>0</v>
      </c>
      <c r="AR226" s="14" t="s">
        <v>394</v>
      </c>
      <c r="AT226" s="14" t="s">
        <v>125</v>
      </c>
      <c r="AU226" s="14" t="s">
        <v>82</v>
      </c>
      <c r="AY226" s="14" t="s">
        <v>122</v>
      </c>
      <c r="BE226" s="183">
        <f>IF(O226="základní",K226,0)</f>
        <v>0</v>
      </c>
      <c r="BF226" s="183">
        <f>IF(O226="snížená",K226,0)</f>
        <v>0</v>
      </c>
      <c r="BG226" s="183">
        <f>IF(O226="zákl. přenesená",K226,0)</f>
        <v>0</v>
      </c>
      <c r="BH226" s="183">
        <f>IF(O226="sníž. přenesená",K226,0)</f>
        <v>0</v>
      </c>
      <c r="BI226" s="183">
        <f>IF(O226="nulová",K226,0)</f>
        <v>0</v>
      </c>
      <c r="BJ226" s="14" t="s">
        <v>80</v>
      </c>
      <c r="BK226" s="183">
        <f>ROUND(P226*H226,2)</f>
        <v>0</v>
      </c>
      <c r="BL226" s="14" t="s">
        <v>394</v>
      </c>
      <c r="BM226" s="14" t="s">
        <v>395</v>
      </c>
    </row>
    <row r="227" spans="2:65" s="1" customFormat="1" ht="19.5">
      <c r="B227" s="30"/>
      <c r="C227" s="31"/>
      <c r="D227" s="184" t="s">
        <v>132</v>
      </c>
      <c r="E227" s="31"/>
      <c r="F227" s="185" t="s">
        <v>592</v>
      </c>
      <c r="G227" s="31"/>
      <c r="H227" s="31"/>
      <c r="I227" s="95"/>
      <c r="J227" s="95"/>
      <c r="K227" s="31"/>
      <c r="L227" s="31"/>
      <c r="M227" s="34"/>
      <c r="N227" s="186"/>
      <c r="O227" s="55"/>
      <c r="P227" s="55"/>
      <c r="Q227" s="55"/>
      <c r="R227" s="55"/>
      <c r="S227" s="55"/>
      <c r="T227" s="55"/>
      <c r="U227" s="55"/>
      <c r="V227" s="55"/>
      <c r="W227" s="55"/>
      <c r="X227" s="56"/>
      <c r="AT227" s="14" t="s">
        <v>132</v>
      </c>
      <c r="AU227" s="14" t="s">
        <v>82</v>
      </c>
    </row>
    <row r="228" spans="2:65" s="1" customFormat="1" ht="16.5" customHeight="1">
      <c r="B228" s="30"/>
      <c r="C228" s="171" t="s">
        <v>396</v>
      </c>
      <c r="D228" s="171" t="s">
        <v>125</v>
      </c>
      <c r="E228" s="172" t="s">
        <v>397</v>
      </c>
      <c r="F228" s="173" t="s">
        <v>398</v>
      </c>
      <c r="G228" s="174" t="s">
        <v>393</v>
      </c>
      <c r="H228" s="175">
        <v>4</v>
      </c>
      <c r="I228" s="176"/>
      <c r="J228" s="176"/>
      <c r="K228" s="177">
        <f>ROUND(P228*H228,2)</f>
        <v>0</v>
      </c>
      <c r="L228" s="173" t="s">
        <v>129</v>
      </c>
      <c r="M228" s="34"/>
      <c r="N228" s="178" t="s">
        <v>20</v>
      </c>
      <c r="O228" s="179" t="s">
        <v>41</v>
      </c>
      <c r="P228" s="180">
        <f>I228+J228</f>
        <v>0</v>
      </c>
      <c r="Q228" s="180">
        <f>ROUND(I228*H228,2)</f>
        <v>0</v>
      </c>
      <c r="R228" s="180">
        <f>ROUND(J228*H228,2)</f>
        <v>0</v>
      </c>
      <c r="S228" s="55"/>
      <c r="T228" s="181">
        <f>S228*H228</f>
        <v>0</v>
      </c>
      <c r="U228" s="181">
        <v>0</v>
      </c>
      <c r="V228" s="181">
        <f>U228*H228</f>
        <v>0</v>
      </c>
      <c r="W228" s="181">
        <v>0</v>
      </c>
      <c r="X228" s="182">
        <f>W228*H228</f>
        <v>0</v>
      </c>
      <c r="AR228" s="14" t="s">
        <v>394</v>
      </c>
      <c r="AT228" s="14" t="s">
        <v>125</v>
      </c>
      <c r="AU228" s="14" t="s">
        <v>82</v>
      </c>
      <c r="AY228" s="14" t="s">
        <v>122</v>
      </c>
      <c r="BE228" s="183">
        <f>IF(O228="základní",K228,0)</f>
        <v>0</v>
      </c>
      <c r="BF228" s="183">
        <f>IF(O228="snížená",K228,0)</f>
        <v>0</v>
      </c>
      <c r="BG228" s="183">
        <f>IF(O228="zákl. přenesená",K228,0)</f>
        <v>0</v>
      </c>
      <c r="BH228" s="183">
        <f>IF(O228="sníž. přenesená",K228,0)</f>
        <v>0</v>
      </c>
      <c r="BI228" s="183">
        <f>IF(O228="nulová",K228,0)</f>
        <v>0</v>
      </c>
      <c r="BJ228" s="14" t="s">
        <v>80</v>
      </c>
      <c r="BK228" s="183">
        <f>ROUND(P228*H228,2)</f>
        <v>0</v>
      </c>
      <c r="BL228" s="14" t="s">
        <v>394</v>
      </c>
      <c r="BM228" s="14" t="s">
        <v>399</v>
      </c>
    </row>
    <row r="229" spans="2:65" s="1" customFormat="1" ht="11.25">
      <c r="B229" s="30"/>
      <c r="C229" s="31"/>
      <c r="D229" s="184" t="s">
        <v>132</v>
      </c>
      <c r="E229" s="31"/>
      <c r="F229" s="185" t="s">
        <v>398</v>
      </c>
      <c r="G229" s="31"/>
      <c r="H229" s="31"/>
      <c r="I229" s="95"/>
      <c r="J229" s="95"/>
      <c r="K229" s="31"/>
      <c r="L229" s="31"/>
      <c r="M229" s="34"/>
      <c r="N229" s="186"/>
      <c r="O229" s="55"/>
      <c r="P229" s="55"/>
      <c r="Q229" s="55"/>
      <c r="R229" s="55"/>
      <c r="S229" s="55"/>
      <c r="T229" s="55"/>
      <c r="U229" s="55"/>
      <c r="V229" s="55"/>
      <c r="W229" s="55"/>
      <c r="X229" s="56"/>
      <c r="AT229" s="14" t="s">
        <v>132</v>
      </c>
      <c r="AU229" s="14" t="s">
        <v>82</v>
      </c>
    </row>
    <row r="230" spans="2:65" s="10" customFormat="1" ht="22.9" customHeight="1">
      <c r="B230" s="154"/>
      <c r="C230" s="155"/>
      <c r="D230" s="156" t="s">
        <v>71</v>
      </c>
      <c r="E230" s="169" t="s">
        <v>400</v>
      </c>
      <c r="F230" s="169" t="s">
        <v>401</v>
      </c>
      <c r="G230" s="155"/>
      <c r="H230" s="155"/>
      <c r="I230" s="158"/>
      <c r="J230" s="158"/>
      <c r="K230" s="170">
        <f>BK230</f>
        <v>0</v>
      </c>
      <c r="L230" s="155"/>
      <c r="M230" s="160"/>
      <c r="N230" s="161"/>
      <c r="O230" s="162"/>
      <c r="P230" s="162"/>
      <c r="Q230" s="163">
        <f>SUM(Q231:Q232)</f>
        <v>0</v>
      </c>
      <c r="R230" s="163">
        <f>SUM(R231:R232)</f>
        <v>0</v>
      </c>
      <c r="S230" s="162"/>
      <c r="T230" s="164">
        <f>SUM(T231:T232)</f>
        <v>0</v>
      </c>
      <c r="U230" s="162"/>
      <c r="V230" s="164">
        <f>SUM(V231:V232)</f>
        <v>0</v>
      </c>
      <c r="W230" s="162"/>
      <c r="X230" s="165">
        <f>SUM(X231:X232)</f>
        <v>0</v>
      </c>
      <c r="AR230" s="166" t="s">
        <v>155</v>
      </c>
      <c r="AT230" s="167" t="s">
        <v>71</v>
      </c>
      <c r="AU230" s="167" t="s">
        <v>80</v>
      </c>
      <c r="AY230" s="166" t="s">
        <v>122</v>
      </c>
      <c r="BK230" s="168">
        <f>SUM(BK231:BK232)</f>
        <v>0</v>
      </c>
    </row>
    <row r="231" spans="2:65" s="1" customFormat="1" ht="16.5" customHeight="1">
      <c r="B231" s="30"/>
      <c r="C231" s="171" t="s">
        <v>402</v>
      </c>
      <c r="D231" s="171" t="s">
        <v>125</v>
      </c>
      <c r="E231" s="172" t="s">
        <v>403</v>
      </c>
      <c r="F231" s="173" t="s">
        <v>404</v>
      </c>
      <c r="G231" s="174" t="s">
        <v>164</v>
      </c>
      <c r="H231" s="175">
        <v>1</v>
      </c>
      <c r="I231" s="176"/>
      <c r="J231" s="176"/>
      <c r="K231" s="177">
        <f>ROUND(P231*H231,2)</f>
        <v>0</v>
      </c>
      <c r="L231" s="173" t="s">
        <v>129</v>
      </c>
      <c r="M231" s="34"/>
      <c r="N231" s="178" t="s">
        <v>20</v>
      </c>
      <c r="O231" s="179" t="s">
        <v>41</v>
      </c>
      <c r="P231" s="180">
        <f>I231+J231</f>
        <v>0</v>
      </c>
      <c r="Q231" s="180">
        <f>ROUND(I231*H231,2)</f>
        <v>0</v>
      </c>
      <c r="R231" s="180">
        <f>ROUND(J231*H231,2)</f>
        <v>0</v>
      </c>
      <c r="S231" s="55"/>
      <c r="T231" s="181">
        <f>S231*H231</f>
        <v>0</v>
      </c>
      <c r="U231" s="181">
        <v>0</v>
      </c>
      <c r="V231" s="181">
        <f>U231*H231</f>
        <v>0</v>
      </c>
      <c r="W231" s="181">
        <v>0</v>
      </c>
      <c r="X231" s="182">
        <f>W231*H231</f>
        <v>0</v>
      </c>
      <c r="AR231" s="14" t="s">
        <v>394</v>
      </c>
      <c r="AT231" s="14" t="s">
        <v>125</v>
      </c>
      <c r="AU231" s="14" t="s">
        <v>82</v>
      </c>
      <c r="AY231" s="14" t="s">
        <v>122</v>
      </c>
      <c r="BE231" s="183">
        <f>IF(O231="základní",K231,0)</f>
        <v>0</v>
      </c>
      <c r="BF231" s="183">
        <f>IF(O231="snížená",K231,0)</f>
        <v>0</v>
      </c>
      <c r="BG231" s="183">
        <f>IF(O231="zákl. přenesená",K231,0)</f>
        <v>0</v>
      </c>
      <c r="BH231" s="183">
        <f>IF(O231="sníž. přenesená",K231,0)</f>
        <v>0</v>
      </c>
      <c r="BI231" s="183">
        <f>IF(O231="nulová",K231,0)</f>
        <v>0</v>
      </c>
      <c r="BJ231" s="14" t="s">
        <v>80</v>
      </c>
      <c r="BK231" s="183">
        <f>ROUND(P231*H231,2)</f>
        <v>0</v>
      </c>
      <c r="BL231" s="14" t="s">
        <v>394</v>
      </c>
      <c r="BM231" s="14" t="s">
        <v>405</v>
      </c>
    </row>
    <row r="232" spans="2:65" s="1" customFormat="1" ht="19.5">
      <c r="B232" s="30"/>
      <c r="C232" s="31"/>
      <c r="D232" s="184" t="s">
        <v>132</v>
      </c>
      <c r="E232" s="31"/>
      <c r="F232" s="185" t="s">
        <v>593</v>
      </c>
      <c r="G232" s="31"/>
      <c r="H232" s="31"/>
      <c r="I232" s="95"/>
      <c r="J232" s="95"/>
      <c r="K232" s="31"/>
      <c r="L232" s="31"/>
      <c r="M232" s="34"/>
      <c r="N232" s="209"/>
      <c r="O232" s="210"/>
      <c r="P232" s="210"/>
      <c r="Q232" s="210"/>
      <c r="R232" s="210"/>
      <c r="S232" s="210"/>
      <c r="T232" s="210"/>
      <c r="U232" s="210"/>
      <c r="V232" s="210"/>
      <c r="W232" s="210"/>
      <c r="X232" s="211"/>
      <c r="AT232" s="14" t="s">
        <v>132</v>
      </c>
      <c r="AU232" s="14" t="s">
        <v>82</v>
      </c>
    </row>
    <row r="233" spans="2:65" s="1" customFormat="1" ht="6.95" customHeight="1">
      <c r="B233" s="42"/>
      <c r="C233" s="43"/>
      <c r="D233" s="43"/>
      <c r="E233" s="43"/>
      <c r="F233" s="43"/>
      <c r="G233" s="43"/>
      <c r="H233" s="43"/>
      <c r="I233" s="118"/>
      <c r="J233" s="118"/>
      <c r="K233" s="43"/>
      <c r="L233" s="43"/>
      <c r="M233" s="34"/>
    </row>
  </sheetData>
  <sheetProtection formatColumns="0" formatRows="0" autoFilter="0"/>
  <autoFilter ref="C88:L232"/>
  <mergeCells count="9">
    <mergeCell ref="E52:H52"/>
    <mergeCell ref="E79:H79"/>
    <mergeCell ref="E81:H81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ht="37.5" customHeight="1"/>
    <row r="2" spans="2:1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2" customFormat="1" ht="45" customHeight="1">
      <c r="B3" s="216"/>
      <c r="C3" s="341" t="s">
        <v>406</v>
      </c>
      <c r="D3" s="341"/>
      <c r="E3" s="341"/>
      <c r="F3" s="341"/>
      <c r="G3" s="341"/>
      <c r="H3" s="341"/>
      <c r="I3" s="341"/>
      <c r="J3" s="341"/>
      <c r="K3" s="217"/>
    </row>
    <row r="4" spans="2:11" ht="25.5" customHeight="1">
      <c r="B4" s="218"/>
      <c r="C4" s="344" t="s">
        <v>407</v>
      </c>
      <c r="D4" s="344"/>
      <c r="E4" s="344"/>
      <c r="F4" s="344"/>
      <c r="G4" s="344"/>
      <c r="H4" s="344"/>
      <c r="I4" s="344"/>
      <c r="J4" s="344"/>
      <c r="K4" s="219"/>
    </row>
    <row r="5" spans="2:1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ht="15" customHeight="1">
      <c r="B6" s="218"/>
      <c r="C6" s="342" t="s">
        <v>408</v>
      </c>
      <c r="D6" s="342"/>
      <c r="E6" s="342"/>
      <c r="F6" s="342"/>
      <c r="G6" s="342"/>
      <c r="H6" s="342"/>
      <c r="I6" s="342"/>
      <c r="J6" s="342"/>
      <c r="K6" s="219"/>
    </row>
    <row r="7" spans="2:11" ht="15" customHeight="1">
      <c r="B7" s="222"/>
      <c r="C7" s="342" t="s">
        <v>409</v>
      </c>
      <c r="D7" s="342"/>
      <c r="E7" s="342"/>
      <c r="F7" s="342"/>
      <c r="G7" s="342"/>
      <c r="H7" s="342"/>
      <c r="I7" s="342"/>
      <c r="J7" s="342"/>
      <c r="K7" s="219"/>
    </row>
    <row r="8" spans="2:1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ht="15" customHeight="1">
      <c r="B9" s="222"/>
      <c r="C9" s="342" t="s">
        <v>410</v>
      </c>
      <c r="D9" s="342"/>
      <c r="E9" s="342"/>
      <c r="F9" s="342"/>
      <c r="G9" s="342"/>
      <c r="H9" s="342"/>
      <c r="I9" s="342"/>
      <c r="J9" s="342"/>
      <c r="K9" s="219"/>
    </row>
    <row r="10" spans="2:11" ht="15" customHeight="1">
      <c r="B10" s="222"/>
      <c r="C10" s="221"/>
      <c r="D10" s="342" t="s">
        <v>411</v>
      </c>
      <c r="E10" s="342"/>
      <c r="F10" s="342"/>
      <c r="G10" s="342"/>
      <c r="H10" s="342"/>
      <c r="I10" s="342"/>
      <c r="J10" s="342"/>
      <c r="K10" s="219"/>
    </row>
    <row r="11" spans="2:11" ht="15" customHeight="1">
      <c r="B11" s="222"/>
      <c r="C11" s="223"/>
      <c r="D11" s="342" t="s">
        <v>412</v>
      </c>
      <c r="E11" s="342"/>
      <c r="F11" s="342"/>
      <c r="G11" s="342"/>
      <c r="H11" s="342"/>
      <c r="I11" s="342"/>
      <c r="J11" s="342"/>
      <c r="K11" s="219"/>
    </row>
    <row r="12" spans="2:1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ht="15" customHeight="1">
      <c r="B13" s="222"/>
      <c r="C13" s="223"/>
      <c r="D13" s="224" t="s">
        <v>413</v>
      </c>
      <c r="E13" s="221"/>
      <c r="F13" s="221"/>
      <c r="G13" s="221"/>
      <c r="H13" s="221"/>
      <c r="I13" s="221"/>
      <c r="J13" s="221"/>
      <c r="K13" s="219"/>
    </row>
    <row r="14" spans="2:1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ht="15" customHeight="1">
      <c r="B15" s="222"/>
      <c r="C15" s="223"/>
      <c r="D15" s="342" t="s">
        <v>414</v>
      </c>
      <c r="E15" s="342"/>
      <c r="F15" s="342"/>
      <c r="G15" s="342"/>
      <c r="H15" s="342"/>
      <c r="I15" s="342"/>
      <c r="J15" s="342"/>
      <c r="K15" s="219"/>
    </row>
    <row r="16" spans="2:11" ht="15" customHeight="1">
      <c r="B16" s="222"/>
      <c r="C16" s="223"/>
      <c r="D16" s="342" t="s">
        <v>415</v>
      </c>
      <c r="E16" s="342"/>
      <c r="F16" s="342"/>
      <c r="G16" s="342"/>
      <c r="H16" s="342"/>
      <c r="I16" s="342"/>
      <c r="J16" s="342"/>
      <c r="K16" s="219"/>
    </row>
    <row r="17" spans="2:11" ht="15" customHeight="1">
      <c r="B17" s="222"/>
      <c r="C17" s="223"/>
      <c r="D17" s="342" t="s">
        <v>416</v>
      </c>
      <c r="E17" s="342"/>
      <c r="F17" s="342"/>
      <c r="G17" s="342"/>
      <c r="H17" s="342"/>
      <c r="I17" s="342"/>
      <c r="J17" s="342"/>
      <c r="K17" s="219"/>
    </row>
    <row r="18" spans="2:11" ht="15" customHeight="1">
      <c r="B18" s="222"/>
      <c r="C18" s="223"/>
      <c r="D18" s="223"/>
      <c r="E18" s="225" t="s">
        <v>79</v>
      </c>
      <c r="F18" s="342" t="s">
        <v>417</v>
      </c>
      <c r="G18" s="342"/>
      <c r="H18" s="342"/>
      <c r="I18" s="342"/>
      <c r="J18" s="342"/>
      <c r="K18" s="219"/>
    </row>
    <row r="19" spans="2:11" ht="15" customHeight="1">
      <c r="B19" s="222"/>
      <c r="C19" s="223"/>
      <c r="D19" s="223"/>
      <c r="E19" s="225" t="s">
        <v>418</v>
      </c>
      <c r="F19" s="342" t="s">
        <v>419</v>
      </c>
      <c r="G19" s="342"/>
      <c r="H19" s="342"/>
      <c r="I19" s="342"/>
      <c r="J19" s="342"/>
      <c r="K19" s="219"/>
    </row>
    <row r="20" spans="2:11" ht="15" customHeight="1">
      <c r="B20" s="222"/>
      <c r="C20" s="223"/>
      <c r="D20" s="223"/>
      <c r="E20" s="225" t="s">
        <v>420</v>
      </c>
      <c r="F20" s="342" t="s">
        <v>421</v>
      </c>
      <c r="G20" s="342"/>
      <c r="H20" s="342"/>
      <c r="I20" s="342"/>
      <c r="J20" s="342"/>
      <c r="K20" s="219"/>
    </row>
    <row r="21" spans="2:11" ht="15" customHeight="1">
      <c r="B21" s="222"/>
      <c r="C21" s="223"/>
      <c r="D21" s="223"/>
      <c r="E21" s="225" t="s">
        <v>422</v>
      </c>
      <c r="F21" s="342" t="s">
        <v>423</v>
      </c>
      <c r="G21" s="342"/>
      <c r="H21" s="342"/>
      <c r="I21" s="342"/>
      <c r="J21" s="342"/>
      <c r="K21" s="219"/>
    </row>
    <row r="22" spans="2:11" ht="15" customHeight="1">
      <c r="B22" s="222"/>
      <c r="C22" s="223"/>
      <c r="D22" s="223"/>
      <c r="E22" s="225" t="s">
        <v>424</v>
      </c>
      <c r="F22" s="342" t="s">
        <v>425</v>
      </c>
      <c r="G22" s="342"/>
      <c r="H22" s="342"/>
      <c r="I22" s="342"/>
      <c r="J22" s="342"/>
      <c r="K22" s="219"/>
    </row>
    <row r="23" spans="2:11" ht="15" customHeight="1">
      <c r="B23" s="222"/>
      <c r="C23" s="223"/>
      <c r="D23" s="223"/>
      <c r="E23" s="225" t="s">
        <v>426</v>
      </c>
      <c r="F23" s="342" t="s">
        <v>427</v>
      </c>
      <c r="G23" s="342"/>
      <c r="H23" s="342"/>
      <c r="I23" s="342"/>
      <c r="J23" s="342"/>
      <c r="K23" s="219"/>
    </row>
    <row r="24" spans="2:1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ht="15" customHeight="1">
      <c r="B25" s="222"/>
      <c r="C25" s="342" t="s">
        <v>428</v>
      </c>
      <c r="D25" s="342"/>
      <c r="E25" s="342"/>
      <c r="F25" s="342"/>
      <c r="G25" s="342"/>
      <c r="H25" s="342"/>
      <c r="I25" s="342"/>
      <c r="J25" s="342"/>
      <c r="K25" s="219"/>
    </row>
    <row r="26" spans="2:11" ht="15" customHeight="1">
      <c r="B26" s="222"/>
      <c r="C26" s="342" t="s">
        <v>429</v>
      </c>
      <c r="D26" s="342"/>
      <c r="E26" s="342"/>
      <c r="F26" s="342"/>
      <c r="G26" s="342"/>
      <c r="H26" s="342"/>
      <c r="I26" s="342"/>
      <c r="J26" s="342"/>
      <c r="K26" s="219"/>
    </row>
    <row r="27" spans="2:11" ht="15" customHeight="1">
      <c r="B27" s="222"/>
      <c r="C27" s="221"/>
      <c r="D27" s="342" t="s">
        <v>430</v>
      </c>
      <c r="E27" s="342"/>
      <c r="F27" s="342"/>
      <c r="G27" s="342"/>
      <c r="H27" s="342"/>
      <c r="I27" s="342"/>
      <c r="J27" s="342"/>
      <c r="K27" s="219"/>
    </row>
    <row r="28" spans="2:11" ht="15" customHeight="1">
      <c r="B28" s="222"/>
      <c r="C28" s="223"/>
      <c r="D28" s="342" t="s">
        <v>431</v>
      </c>
      <c r="E28" s="342"/>
      <c r="F28" s="342"/>
      <c r="G28" s="342"/>
      <c r="H28" s="342"/>
      <c r="I28" s="342"/>
      <c r="J28" s="342"/>
      <c r="K28" s="219"/>
    </row>
    <row r="29" spans="2:1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ht="15" customHeight="1">
      <c r="B30" s="222"/>
      <c r="C30" s="223"/>
      <c r="D30" s="342" t="s">
        <v>432</v>
      </c>
      <c r="E30" s="342"/>
      <c r="F30" s="342"/>
      <c r="G30" s="342"/>
      <c r="H30" s="342"/>
      <c r="I30" s="342"/>
      <c r="J30" s="342"/>
      <c r="K30" s="219"/>
    </row>
    <row r="31" spans="2:11" ht="15" customHeight="1">
      <c r="B31" s="222"/>
      <c r="C31" s="223"/>
      <c r="D31" s="342" t="s">
        <v>433</v>
      </c>
      <c r="E31" s="342"/>
      <c r="F31" s="342"/>
      <c r="G31" s="342"/>
      <c r="H31" s="342"/>
      <c r="I31" s="342"/>
      <c r="J31" s="342"/>
      <c r="K31" s="219"/>
    </row>
    <row r="32" spans="2:1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ht="15" customHeight="1">
      <c r="B33" s="222"/>
      <c r="C33" s="223"/>
      <c r="D33" s="342" t="s">
        <v>434</v>
      </c>
      <c r="E33" s="342"/>
      <c r="F33" s="342"/>
      <c r="G33" s="342"/>
      <c r="H33" s="342"/>
      <c r="I33" s="342"/>
      <c r="J33" s="342"/>
      <c r="K33" s="219"/>
    </row>
    <row r="34" spans="2:11" ht="15" customHeight="1">
      <c r="B34" s="222"/>
      <c r="C34" s="223"/>
      <c r="D34" s="342" t="s">
        <v>435</v>
      </c>
      <c r="E34" s="342"/>
      <c r="F34" s="342"/>
      <c r="G34" s="342"/>
      <c r="H34" s="342"/>
      <c r="I34" s="342"/>
      <c r="J34" s="342"/>
      <c r="K34" s="219"/>
    </row>
    <row r="35" spans="2:11" ht="15" customHeight="1">
      <c r="B35" s="222"/>
      <c r="C35" s="223"/>
      <c r="D35" s="342" t="s">
        <v>436</v>
      </c>
      <c r="E35" s="342"/>
      <c r="F35" s="342"/>
      <c r="G35" s="342"/>
      <c r="H35" s="342"/>
      <c r="I35" s="342"/>
      <c r="J35" s="342"/>
      <c r="K35" s="219"/>
    </row>
    <row r="36" spans="2:11" ht="15" customHeight="1">
      <c r="B36" s="222"/>
      <c r="C36" s="223"/>
      <c r="D36" s="221"/>
      <c r="E36" s="224" t="s">
        <v>104</v>
      </c>
      <c r="F36" s="221"/>
      <c r="G36" s="342" t="s">
        <v>437</v>
      </c>
      <c r="H36" s="342"/>
      <c r="I36" s="342"/>
      <c r="J36" s="342"/>
      <c r="K36" s="219"/>
    </row>
    <row r="37" spans="2:11" ht="30.75" customHeight="1">
      <c r="B37" s="222"/>
      <c r="C37" s="223"/>
      <c r="D37" s="221"/>
      <c r="E37" s="224" t="s">
        <v>438</v>
      </c>
      <c r="F37" s="221"/>
      <c r="G37" s="342" t="s">
        <v>439</v>
      </c>
      <c r="H37" s="342"/>
      <c r="I37" s="342"/>
      <c r="J37" s="342"/>
      <c r="K37" s="219"/>
    </row>
    <row r="38" spans="2:11" ht="15" customHeight="1">
      <c r="B38" s="222"/>
      <c r="C38" s="223"/>
      <c r="D38" s="221"/>
      <c r="E38" s="224" t="s">
        <v>51</v>
      </c>
      <c r="F38" s="221"/>
      <c r="G38" s="342" t="s">
        <v>440</v>
      </c>
      <c r="H38" s="342"/>
      <c r="I38" s="342"/>
      <c r="J38" s="342"/>
      <c r="K38" s="219"/>
    </row>
    <row r="39" spans="2:11" ht="15" customHeight="1">
      <c r="B39" s="222"/>
      <c r="C39" s="223"/>
      <c r="D39" s="221"/>
      <c r="E39" s="224" t="s">
        <v>52</v>
      </c>
      <c r="F39" s="221"/>
      <c r="G39" s="342" t="s">
        <v>441</v>
      </c>
      <c r="H39" s="342"/>
      <c r="I39" s="342"/>
      <c r="J39" s="342"/>
      <c r="K39" s="219"/>
    </row>
    <row r="40" spans="2:11" ht="15" customHeight="1">
      <c r="B40" s="222"/>
      <c r="C40" s="223"/>
      <c r="D40" s="221"/>
      <c r="E40" s="224" t="s">
        <v>105</v>
      </c>
      <c r="F40" s="221"/>
      <c r="G40" s="342" t="s">
        <v>442</v>
      </c>
      <c r="H40" s="342"/>
      <c r="I40" s="342"/>
      <c r="J40" s="342"/>
      <c r="K40" s="219"/>
    </row>
    <row r="41" spans="2:11" ht="15" customHeight="1">
      <c r="B41" s="222"/>
      <c r="C41" s="223"/>
      <c r="D41" s="221"/>
      <c r="E41" s="224" t="s">
        <v>106</v>
      </c>
      <c r="F41" s="221"/>
      <c r="G41" s="342" t="s">
        <v>443</v>
      </c>
      <c r="H41" s="342"/>
      <c r="I41" s="342"/>
      <c r="J41" s="342"/>
      <c r="K41" s="219"/>
    </row>
    <row r="42" spans="2:11" ht="15" customHeight="1">
      <c r="B42" s="222"/>
      <c r="C42" s="223"/>
      <c r="D42" s="221"/>
      <c r="E42" s="224" t="s">
        <v>444</v>
      </c>
      <c r="F42" s="221"/>
      <c r="G42" s="342" t="s">
        <v>445</v>
      </c>
      <c r="H42" s="342"/>
      <c r="I42" s="342"/>
      <c r="J42" s="342"/>
      <c r="K42" s="219"/>
    </row>
    <row r="43" spans="2:11" ht="15" customHeight="1">
      <c r="B43" s="222"/>
      <c r="C43" s="223"/>
      <c r="D43" s="221"/>
      <c r="E43" s="224"/>
      <c r="F43" s="221"/>
      <c r="G43" s="342" t="s">
        <v>446</v>
      </c>
      <c r="H43" s="342"/>
      <c r="I43" s="342"/>
      <c r="J43" s="342"/>
      <c r="K43" s="219"/>
    </row>
    <row r="44" spans="2:11" ht="15" customHeight="1">
      <c r="B44" s="222"/>
      <c r="C44" s="223"/>
      <c r="D44" s="221"/>
      <c r="E44" s="224" t="s">
        <v>447</v>
      </c>
      <c r="F44" s="221"/>
      <c r="G44" s="342" t="s">
        <v>448</v>
      </c>
      <c r="H44" s="342"/>
      <c r="I44" s="342"/>
      <c r="J44" s="342"/>
      <c r="K44" s="219"/>
    </row>
    <row r="45" spans="2:11" ht="15" customHeight="1">
      <c r="B45" s="222"/>
      <c r="C45" s="223"/>
      <c r="D45" s="221"/>
      <c r="E45" s="224" t="s">
        <v>109</v>
      </c>
      <c r="F45" s="221"/>
      <c r="G45" s="342" t="s">
        <v>449</v>
      </c>
      <c r="H45" s="342"/>
      <c r="I45" s="342"/>
      <c r="J45" s="342"/>
      <c r="K45" s="219"/>
    </row>
    <row r="46" spans="2:1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ht="15" customHeight="1">
      <c r="B47" s="222"/>
      <c r="C47" s="223"/>
      <c r="D47" s="342" t="s">
        <v>450</v>
      </c>
      <c r="E47" s="342"/>
      <c r="F47" s="342"/>
      <c r="G47" s="342"/>
      <c r="H47" s="342"/>
      <c r="I47" s="342"/>
      <c r="J47" s="342"/>
      <c r="K47" s="219"/>
    </row>
    <row r="48" spans="2:11" ht="15" customHeight="1">
      <c r="B48" s="222"/>
      <c r="C48" s="223"/>
      <c r="D48" s="223"/>
      <c r="E48" s="342" t="s">
        <v>451</v>
      </c>
      <c r="F48" s="342"/>
      <c r="G48" s="342"/>
      <c r="H48" s="342"/>
      <c r="I48" s="342"/>
      <c r="J48" s="342"/>
      <c r="K48" s="219"/>
    </row>
    <row r="49" spans="2:11" ht="15" customHeight="1">
      <c r="B49" s="222"/>
      <c r="C49" s="223"/>
      <c r="D49" s="223"/>
      <c r="E49" s="342" t="s">
        <v>452</v>
      </c>
      <c r="F49" s="342"/>
      <c r="G49" s="342"/>
      <c r="H49" s="342"/>
      <c r="I49" s="342"/>
      <c r="J49" s="342"/>
      <c r="K49" s="219"/>
    </row>
    <row r="50" spans="2:11" ht="15" customHeight="1">
      <c r="B50" s="222"/>
      <c r="C50" s="223"/>
      <c r="D50" s="223"/>
      <c r="E50" s="342" t="s">
        <v>453</v>
      </c>
      <c r="F50" s="342"/>
      <c r="G50" s="342"/>
      <c r="H50" s="342"/>
      <c r="I50" s="342"/>
      <c r="J50" s="342"/>
      <c r="K50" s="219"/>
    </row>
    <row r="51" spans="2:11" ht="15" customHeight="1">
      <c r="B51" s="222"/>
      <c r="C51" s="223"/>
      <c r="D51" s="342" t="s">
        <v>454</v>
      </c>
      <c r="E51" s="342"/>
      <c r="F51" s="342"/>
      <c r="G51" s="342"/>
      <c r="H51" s="342"/>
      <c r="I51" s="342"/>
      <c r="J51" s="342"/>
      <c r="K51" s="219"/>
    </row>
    <row r="52" spans="2:11" ht="25.5" customHeight="1">
      <c r="B52" s="218"/>
      <c r="C52" s="344" t="s">
        <v>455</v>
      </c>
      <c r="D52" s="344"/>
      <c r="E52" s="344"/>
      <c r="F52" s="344"/>
      <c r="G52" s="344"/>
      <c r="H52" s="344"/>
      <c r="I52" s="344"/>
      <c r="J52" s="344"/>
      <c r="K52" s="219"/>
    </row>
    <row r="53" spans="2:1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ht="15" customHeight="1">
      <c r="B54" s="218"/>
      <c r="C54" s="342" t="s">
        <v>456</v>
      </c>
      <c r="D54" s="342"/>
      <c r="E54" s="342"/>
      <c r="F54" s="342"/>
      <c r="G54" s="342"/>
      <c r="H54" s="342"/>
      <c r="I54" s="342"/>
      <c r="J54" s="342"/>
      <c r="K54" s="219"/>
    </row>
    <row r="55" spans="2:11" ht="15" customHeight="1">
      <c r="B55" s="218"/>
      <c r="C55" s="342" t="s">
        <v>457</v>
      </c>
      <c r="D55" s="342"/>
      <c r="E55" s="342"/>
      <c r="F55" s="342"/>
      <c r="G55" s="342"/>
      <c r="H55" s="342"/>
      <c r="I55" s="342"/>
      <c r="J55" s="342"/>
      <c r="K55" s="219"/>
    </row>
    <row r="56" spans="2:1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ht="15" customHeight="1">
      <c r="B57" s="218"/>
      <c r="C57" s="342" t="s">
        <v>458</v>
      </c>
      <c r="D57" s="342"/>
      <c r="E57" s="342"/>
      <c r="F57" s="342"/>
      <c r="G57" s="342"/>
      <c r="H57" s="342"/>
      <c r="I57" s="342"/>
      <c r="J57" s="342"/>
      <c r="K57" s="219"/>
    </row>
    <row r="58" spans="2:11" ht="15" customHeight="1">
      <c r="B58" s="218"/>
      <c r="C58" s="223"/>
      <c r="D58" s="342" t="s">
        <v>459</v>
      </c>
      <c r="E58" s="342"/>
      <c r="F58" s="342"/>
      <c r="G58" s="342"/>
      <c r="H58" s="342"/>
      <c r="I58" s="342"/>
      <c r="J58" s="342"/>
      <c r="K58" s="219"/>
    </row>
    <row r="59" spans="2:11" ht="15" customHeight="1">
      <c r="B59" s="218"/>
      <c r="C59" s="223"/>
      <c r="D59" s="342" t="s">
        <v>460</v>
      </c>
      <c r="E59" s="342"/>
      <c r="F59" s="342"/>
      <c r="G59" s="342"/>
      <c r="H59" s="342"/>
      <c r="I59" s="342"/>
      <c r="J59" s="342"/>
      <c r="K59" s="219"/>
    </row>
    <row r="60" spans="2:11" ht="15" customHeight="1">
      <c r="B60" s="218"/>
      <c r="C60" s="223"/>
      <c r="D60" s="342" t="s">
        <v>461</v>
      </c>
      <c r="E60" s="342"/>
      <c r="F60" s="342"/>
      <c r="G60" s="342"/>
      <c r="H60" s="342"/>
      <c r="I60" s="342"/>
      <c r="J60" s="342"/>
      <c r="K60" s="219"/>
    </row>
    <row r="61" spans="2:11" ht="15" customHeight="1">
      <c r="B61" s="218"/>
      <c r="C61" s="223"/>
      <c r="D61" s="342" t="s">
        <v>462</v>
      </c>
      <c r="E61" s="342"/>
      <c r="F61" s="342"/>
      <c r="G61" s="342"/>
      <c r="H61" s="342"/>
      <c r="I61" s="342"/>
      <c r="J61" s="342"/>
      <c r="K61" s="219"/>
    </row>
    <row r="62" spans="2:11" ht="15" customHeight="1">
      <c r="B62" s="218"/>
      <c r="C62" s="223"/>
      <c r="D62" s="345" t="s">
        <v>463</v>
      </c>
      <c r="E62" s="345"/>
      <c r="F62" s="345"/>
      <c r="G62" s="345"/>
      <c r="H62" s="345"/>
      <c r="I62" s="345"/>
      <c r="J62" s="345"/>
      <c r="K62" s="219"/>
    </row>
    <row r="63" spans="2:11" ht="15" customHeight="1">
      <c r="B63" s="218"/>
      <c r="C63" s="223"/>
      <c r="D63" s="342" t="s">
        <v>464</v>
      </c>
      <c r="E63" s="342"/>
      <c r="F63" s="342"/>
      <c r="G63" s="342"/>
      <c r="H63" s="342"/>
      <c r="I63" s="342"/>
      <c r="J63" s="342"/>
      <c r="K63" s="219"/>
    </row>
    <row r="64" spans="2:1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ht="15" customHeight="1">
      <c r="B65" s="218"/>
      <c r="C65" s="223"/>
      <c r="D65" s="342" t="s">
        <v>465</v>
      </c>
      <c r="E65" s="342"/>
      <c r="F65" s="342"/>
      <c r="G65" s="342"/>
      <c r="H65" s="342"/>
      <c r="I65" s="342"/>
      <c r="J65" s="342"/>
      <c r="K65" s="219"/>
    </row>
    <row r="66" spans="2:11" ht="15" customHeight="1">
      <c r="B66" s="218"/>
      <c r="C66" s="223"/>
      <c r="D66" s="345" t="s">
        <v>466</v>
      </c>
      <c r="E66" s="345"/>
      <c r="F66" s="345"/>
      <c r="G66" s="345"/>
      <c r="H66" s="345"/>
      <c r="I66" s="345"/>
      <c r="J66" s="345"/>
      <c r="K66" s="219"/>
    </row>
    <row r="67" spans="2:11" ht="15" customHeight="1">
      <c r="B67" s="218"/>
      <c r="C67" s="223"/>
      <c r="D67" s="342" t="s">
        <v>467</v>
      </c>
      <c r="E67" s="342"/>
      <c r="F67" s="342"/>
      <c r="G67" s="342"/>
      <c r="H67" s="342"/>
      <c r="I67" s="342"/>
      <c r="J67" s="342"/>
      <c r="K67" s="219"/>
    </row>
    <row r="68" spans="2:11" ht="15" customHeight="1">
      <c r="B68" s="218"/>
      <c r="C68" s="223"/>
      <c r="D68" s="342" t="s">
        <v>468</v>
      </c>
      <c r="E68" s="342"/>
      <c r="F68" s="342"/>
      <c r="G68" s="342"/>
      <c r="H68" s="342"/>
      <c r="I68" s="342"/>
      <c r="J68" s="342"/>
      <c r="K68" s="219"/>
    </row>
    <row r="69" spans="2:11" ht="15" customHeight="1">
      <c r="B69" s="218"/>
      <c r="C69" s="223"/>
      <c r="D69" s="342" t="s">
        <v>469</v>
      </c>
      <c r="E69" s="342"/>
      <c r="F69" s="342"/>
      <c r="G69" s="342"/>
      <c r="H69" s="342"/>
      <c r="I69" s="342"/>
      <c r="J69" s="342"/>
      <c r="K69" s="219"/>
    </row>
    <row r="70" spans="2:11" ht="15" customHeight="1">
      <c r="B70" s="218"/>
      <c r="C70" s="223"/>
      <c r="D70" s="342" t="s">
        <v>470</v>
      </c>
      <c r="E70" s="342"/>
      <c r="F70" s="342"/>
      <c r="G70" s="342"/>
      <c r="H70" s="342"/>
      <c r="I70" s="342"/>
      <c r="J70" s="342"/>
      <c r="K70" s="219"/>
    </row>
    <row r="71" spans="2:1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ht="45" customHeight="1">
      <c r="B75" s="235"/>
      <c r="C75" s="343" t="s">
        <v>471</v>
      </c>
      <c r="D75" s="343"/>
      <c r="E75" s="343"/>
      <c r="F75" s="343"/>
      <c r="G75" s="343"/>
      <c r="H75" s="343"/>
      <c r="I75" s="343"/>
      <c r="J75" s="343"/>
      <c r="K75" s="236"/>
    </row>
    <row r="76" spans="2:11" ht="17.25" customHeight="1">
      <c r="B76" s="235"/>
      <c r="C76" s="237" t="s">
        <v>472</v>
      </c>
      <c r="D76" s="237"/>
      <c r="E76" s="237"/>
      <c r="F76" s="237" t="s">
        <v>473</v>
      </c>
      <c r="G76" s="238"/>
      <c r="H76" s="237" t="s">
        <v>52</v>
      </c>
      <c r="I76" s="237" t="s">
        <v>55</v>
      </c>
      <c r="J76" s="237" t="s">
        <v>474</v>
      </c>
      <c r="K76" s="236"/>
    </row>
    <row r="77" spans="2:11" ht="17.25" customHeight="1">
      <c r="B77" s="235"/>
      <c r="C77" s="239" t="s">
        <v>475</v>
      </c>
      <c r="D77" s="239"/>
      <c r="E77" s="239"/>
      <c r="F77" s="240" t="s">
        <v>476</v>
      </c>
      <c r="G77" s="241"/>
      <c r="H77" s="239"/>
      <c r="I77" s="239"/>
      <c r="J77" s="239" t="s">
        <v>477</v>
      </c>
      <c r="K77" s="236"/>
    </row>
    <row r="78" spans="2:1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ht="15" customHeight="1">
      <c r="B79" s="235"/>
      <c r="C79" s="224" t="s">
        <v>51</v>
      </c>
      <c r="D79" s="242"/>
      <c r="E79" s="242"/>
      <c r="F79" s="244" t="s">
        <v>478</v>
      </c>
      <c r="G79" s="243"/>
      <c r="H79" s="224" t="s">
        <v>479</v>
      </c>
      <c r="I79" s="224" t="s">
        <v>480</v>
      </c>
      <c r="J79" s="224">
        <v>20</v>
      </c>
      <c r="K79" s="236"/>
    </row>
    <row r="80" spans="2:11" ht="15" customHeight="1">
      <c r="B80" s="235"/>
      <c r="C80" s="224" t="s">
        <v>481</v>
      </c>
      <c r="D80" s="224"/>
      <c r="E80" s="224"/>
      <c r="F80" s="244" t="s">
        <v>478</v>
      </c>
      <c r="G80" s="243"/>
      <c r="H80" s="224" t="s">
        <v>482</v>
      </c>
      <c r="I80" s="224" t="s">
        <v>480</v>
      </c>
      <c r="J80" s="224">
        <v>120</v>
      </c>
      <c r="K80" s="236"/>
    </row>
    <row r="81" spans="2:11" ht="15" customHeight="1">
      <c r="B81" s="245"/>
      <c r="C81" s="224" t="s">
        <v>483</v>
      </c>
      <c r="D81" s="224"/>
      <c r="E81" s="224"/>
      <c r="F81" s="244" t="s">
        <v>484</v>
      </c>
      <c r="G81" s="243"/>
      <c r="H81" s="224" t="s">
        <v>485</v>
      </c>
      <c r="I81" s="224" t="s">
        <v>480</v>
      </c>
      <c r="J81" s="224">
        <v>50</v>
      </c>
      <c r="K81" s="236"/>
    </row>
    <row r="82" spans="2:11" ht="15" customHeight="1">
      <c r="B82" s="245"/>
      <c r="C82" s="224" t="s">
        <v>486</v>
      </c>
      <c r="D82" s="224"/>
      <c r="E82" s="224"/>
      <c r="F82" s="244" t="s">
        <v>478</v>
      </c>
      <c r="G82" s="243"/>
      <c r="H82" s="224" t="s">
        <v>487</v>
      </c>
      <c r="I82" s="224" t="s">
        <v>488</v>
      </c>
      <c r="J82" s="224"/>
      <c r="K82" s="236"/>
    </row>
    <row r="83" spans="2:11" ht="15" customHeight="1">
      <c r="B83" s="245"/>
      <c r="C83" s="246" t="s">
        <v>489</v>
      </c>
      <c r="D83" s="246"/>
      <c r="E83" s="246"/>
      <c r="F83" s="247" t="s">
        <v>484</v>
      </c>
      <c r="G83" s="246"/>
      <c r="H83" s="246" t="s">
        <v>490</v>
      </c>
      <c r="I83" s="246" t="s">
        <v>480</v>
      </c>
      <c r="J83" s="246">
        <v>15</v>
      </c>
      <c r="K83" s="236"/>
    </row>
    <row r="84" spans="2:11" ht="15" customHeight="1">
      <c r="B84" s="245"/>
      <c r="C84" s="246" t="s">
        <v>491</v>
      </c>
      <c r="D84" s="246"/>
      <c r="E84" s="246"/>
      <c r="F84" s="247" t="s">
        <v>484</v>
      </c>
      <c r="G84" s="246"/>
      <c r="H84" s="246" t="s">
        <v>492</v>
      </c>
      <c r="I84" s="246" t="s">
        <v>480</v>
      </c>
      <c r="J84" s="246">
        <v>15</v>
      </c>
      <c r="K84" s="236"/>
    </row>
    <row r="85" spans="2:11" ht="15" customHeight="1">
      <c r="B85" s="245"/>
      <c r="C85" s="246" t="s">
        <v>493</v>
      </c>
      <c r="D85" s="246"/>
      <c r="E85" s="246"/>
      <c r="F85" s="247" t="s">
        <v>484</v>
      </c>
      <c r="G85" s="246"/>
      <c r="H85" s="246" t="s">
        <v>494</v>
      </c>
      <c r="I85" s="246" t="s">
        <v>480</v>
      </c>
      <c r="J85" s="246">
        <v>20</v>
      </c>
      <c r="K85" s="236"/>
    </row>
    <row r="86" spans="2:11" ht="15" customHeight="1">
      <c r="B86" s="245"/>
      <c r="C86" s="246" t="s">
        <v>495</v>
      </c>
      <c r="D86" s="246"/>
      <c r="E86" s="246"/>
      <c r="F86" s="247" t="s">
        <v>484</v>
      </c>
      <c r="G86" s="246"/>
      <c r="H86" s="246" t="s">
        <v>496</v>
      </c>
      <c r="I86" s="246" t="s">
        <v>480</v>
      </c>
      <c r="J86" s="246">
        <v>20</v>
      </c>
      <c r="K86" s="236"/>
    </row>
    <row r="87" spans="2:11" ht="15" customHeight="1">
      <c r="B87" s="245"/>
      <c r="C87" s="224" t="s">
        <v>497</v>
      </c>
      <c r="D87" s="224"/>
      <c r="E87" s="224"/>
      <c r="F87" s="244" t="s">
        <v>484</v>
      </c>
      <c r="G87" s="243"/>
      <c r="H87" s="224" t="s">
        <v>498</v>
      </c>
      <c r="I87" s="224" t="s">
        <v>480</v>
      </c>
      <c r="J87" s="224">
        <v>50</v>
      </c>
      <c r="K87" s="236"/>
    </row>
    <row r="88" spans="2:11" ht="15" customHeight="1">
      <c r="B88" s="245"/>
      <c r="C88" s="224" t="s">
        <v>499</v>
      </c>
      <c r="D88" s="224"/>
      <c r="E88" s="224"/>
      <c r="F88" s="244" t="s">
        <v>484</v>
      </c>
      <c r="G88" s="243"/>
      <c r="H88" s="224" t="s">
        <v>500</v>
      </c>
      <c r="I88" s="224" t="s">
        <v>480</v>
      </c>
      <c r="J88" s="224">
        <v>20</v>
      </c>
      <c r="K88" s="236"/>
    </row>
    <row r="89" spans="2:11" ht="15" customHeight="1">
      <c r="B89" s="245"/>
      <c r="C89" s="224" t="s">
        <v>501</v>
      </c>
      <c r="D89" s="224"/>
      <c r="E89" s="224"/>
      <c r="F89" s="244" t="s">
        <v>484</v>
      </c>
      <c r="G89" s="243"/>
      <c r="H89" s="224" t="s">
        <v>502</v>
      </c>
      <c r="I89" s="224" t="s">
        <v>480</v>
      </c>
      <c r="J89" s="224">
        <v>20</v>
      </c>
      <c r="K89" s="236"/>
    </row>
    <row r="90" spans="2:11" ht="15" customHeight="1">
      <c r="B90" s="245"/>
      <c r="C90" s="224" t="s">
        <v>503</v>
      </c>
      <c r="D90" s="224"/>
      <c r="E90" s="224"/>
      <c r="F90" s="244" t="s">
        <v>484</v>
      </c>
      <c r="G90" s="243"/>
      <c r="H90" s="224" t="s">
        <v>504</v>
      </c>
      <c r="I90" s="224" t="s">
        <v>480</v>
      </c>
      <c r="J90" s="224">
        <v>50</v>
      </c>
      <c r="K90" s="236"/>
    </row>
    <row r="91" spans="2:11" ht="15" customHeight="1">
      <c r="B91" s="245"/>
      <c r="C91" s="224" t="s">
        <v>505</v>
      </c>
      <c r="D91" s="224"/>
      <c r="E91" s="224"/>
      <c r="F91" s="244" t="s">
        <v>484</v>
      </c>
      <c r="G91" s="243"/>
      <c r="H91" s="224" t="s">
        <v>505</v>
      </c>
      <c r="I91" s="224" t="s">
        <v>480</v>
      </c>
      <c r="J91" s="224">
        <v>50</v>
      </c>
      <c r="K91" s="236"/>
    </row>
    <row r="92" spans="2:11" ht="15" customHeight="1">
      <c r="B92" s="245"/>
      <c r="C92" s="224" t="s">
        <v>506</v>
      </c>
      <c r="D92" s="224"/>
      <c r="E92" s="224"/>
      <c r="F92" s="244" t="s">
        <v>484</v>
      </c>
      <c r="G92" s="243"/>
      <c r="H92" s="224" t="s">
        <v>507</v>
      </c>
      <c r="I92" s="224" t="s">
        <v>480</v>
      </c>
      <c r="J92" s="224">
        <v>255</v>
      </c>
      <c r="K92" s="236"/>
    </row>
    <row r="93" spans="2:11" ht="15" customHeight="1">
      <c r="B93" s="245"/>
      <c r="C93" s="224" t="s">
        <v>508</v>
      </c>
      <c r="D93" s="224"/>
      <c r="E93" s="224"/>
      <c r="F93" s="244" t="s">
        <v>478</v>
      </c>
      <c r="G93" s="243"/>
      <c r="H93" s="224" t="s">
        <v>509</v>
      </c>
      <c r="I93" s="224" t="s">
        <v>510</v>
      </c>
      <c r="J93" s="224"/>
      <c r="K93" s="236"/>
    </row>
    <row r="94" spans="2:11" ht="15" customHeight="1">
      <c r="B94" s="245"/>
      <c r="C94" s="224" t="s">
        <v>511</v>
      </c>
      <c r="D94" s="224"/>
      <c r="E94" s="224"/>
      <c r="F94" s="244" t="s">
        <v>478</v>
      </c>
      <c r="G94" s="243"/>
      <c r="H94" s="224" t="s">
        <v>512</v>
      </c>
      <c r="I94" s="224" t="s">
        <v>513</v>
      </c>
      <c r="J94" s="224"/>
      <c r="K94" s="236"/>
    </row>
    <row r="95" spans="2:11" ht="15" customHeight="1">
      <c r="B95" s="245"/>
      <c r="C95" s="224" t="s">
        <v>514</v>
      </c>
      <c r="D95" s="224"/>
      <c r="E95" s="224"/>
      <c r="F95" s="244" t="s">
        <v>478</v>
      </c>
      <c r="G95" s="243"/>
      <c r="H95" s="224" t="s">
        <v>514</v>
      </c>
      <c r="I95" s="224" t="s">
        <v>513</v>
      </c>
      <c r="J95" s="224"/>
      <c r="K95" s="236"/>
    </row>
    <row r="96" spans="2:11" ht="15" customHeight="1">
      <c r="B96" s="245"/>
      <c r="C96" s="224" t="s">
        <v>36</v>
      </c>
      <c r="D96" s="224"/>
      <c r="E96" s="224"/>
      <c r="F96" s="244" t="s">
        <v>478</v>
      </c>
      <c r="G96" s="243"/>
      <c r="H96" s="224" t="s">
        <v>515</v>
      </c>
      <c r="I96" s="224" t="s">
        <v>513</v>
      </c>
      <c r="J96" s="224"/>
      <c r="K96" s="236"/>
    </row>
    <row r="97" spans="2:11" ht="15" customHeight="1">
      <c r="B97" s="245"/>
      <c r="C97" s="224" t="s">
        <v>46</v>
      </c>
      <c r="D97" s="224"/>
      <c r="E97" s="224"/>
      <c r="F97" s="244" t="s">
        <v>478</v>
      </c>
      <c r="G97" s="243"/>
      <c r="H97" s="224" t="s">
        <v>516</v>
      </c>
      <c r="I97" s="224" t="s">
        <v>513</v>
      </c>
      <c r="J97" s="224"/>
      <c r="K97" s="236"/>
    </row>
    <row r="98" spans="2:11" ht="15" customHeight="1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ht="18.7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ht="45" customHeight="1">
      <c r="B102" s="235"/>
      <c r="C102" s="343" t="s">
        <v>517</v>
      </c>
      <c r="D102" s="343"/>
      <c r="E102" s="343"/>
      <c r="F102" s="343"/>
      <c r="G102" s="343"/>
      <c r="H102" s="343"/>
      <c r="I102" s="343"/>
      <c r="J102" s="343"/>
      <c r="K102" s="236"/>
    </row>
    <row r="103" spans="2:11" ht="17.25" customHeight="1">
      <c r="B103" s="235"/>
      <c r="C103" s="237" t="s">
        <v>472</v>
      </c>
      <c r="D103" s="237"/>
      <c r="E103" s="237"/>
      <c r="F103" s="237" t="s">
        <v>473</v>
      </c>
      <c r="G103" s="238"/>
      <c r="H103" s="237" t="s">
        <v>52</v>
      </c>
      <c r="I103" s="237" t="s">
        <v>55</v>
      </c>
      <c r="J103" s="237" t="s">
        <v>474</v>
      </c>
      <c r="K103" s="236"/>
    </row>
    <row r="104" spans="2:11" ht="17.25" customHeight="1">
      <c r="B104" s="235"/>
      <c r="C104" s="239" t="s">
        <v>475</v>
      </c>
      <c r="D104" s="239"/>
      <c r="E104" s="239"/>
      <c r="F104" s="240" t="s">
        <v>476</v>
      </c>
      <c r="G104" s="241"/>
      <c r="H104" s="239"/>
      <c r="I104" s="239"/>
      <c r="J104" s="239" t="s">
        <v>477</v>
      </c>
      <c r="K104" s="236"/>
    </row>
    <row r="105" spans="2:11" ht="5.25" customHeight="1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ht="15" customHeight="1">
      <c r="B106" s="235"/>
      <c r="C106" s="224" t="s">
        <v>51</v>
      </c>
      <c r="D106" s="242"/>
      <c r="E106" s="242"/>
      <c r="F106" s="244" t="s">
        <v>478</v>
      </c>
      <c r="G106" s="253"/>
      <c r="H106" s="224" t="s">
        <v>518</v>
      </c>
      <c r="I106" s="224" t="s">
        <v>480</v>
      </c>
      <c r="J106" s="224">
        <v>20</v>
      </c>
      <c r="K106" s="236"/>
    </row>
    <row r="107" spans="2:11" ht="15" customHeight="1">
      <c r="B107" s="235"/>
      <c r="C107" s="224" t="s">
        <v>481</v>
      </c>
      <c r="D107" s="224"/>
      <c r="E107" s="224"/>
      <c r="F107" s="244" t="s">
        <v>478</v>
      </c>
      <c r="G107" s="224"/>
      <c r="H107" s="224" t="s">
        <v>518</v>
      </c>
      <c r="I107" s="224" t="s">
        <v>480</v>
      </c>
      <c r="J107" s="224">
        <v>120</v>
      </c>
      <c r="K107" s="236"/>
    </row>
    <row r="108" spans="2:11" ht="15" customHeight="1">
      <c r="B108" s="245"/>
      <c r="C108" s="224" t="s">
        <v>483</v>
      </c>
      <c r="D108" s="224"/>
      <c r="E108" s="224"/>
      <c r="F108" s="244" t="s">
        <v>484</v>
      </c>
      <c r="G108" s="224"/>
      <c r="H108" s="224" t="s">
        <v>518</v>
      </c>
      <c r="I108" s="224" t="s">
        <v>480</v>
      </c>
      <c r="J108" s="224">
        <v>50</v>
      </c>
      <c r="K108" s="236"/>
    </row>
    <row r="109" spans="2:11" ht="15" customHeight="1">
      <c r="B109" s="245"/>
      <c r="C109" s="224" t="s">
        <v>486</v>
      </c>
      <c r="D109" s="224"/>
      <c r="E109" s="224"/>
      <c r="F109" s="244" t="s">
        <v>478</v>
      </c>
      <c r="G109" s="224"/>
      <c r="H109" s="224" t="s">
        <v>518</v>
      </c>
      <c r="I109" s="224" t="s">
        <v>488</v>
      </c>
      <c r="J109" s="224"/>
      <c r="K109" s="236"/>
    </row>
    <row r="110" spans="2:11" ht="15" customHeight="1">
      <c r="B110" s="245"/>
      <c r="C110" s="224" t="s">
        <v>497</v>
      </c>
      <c r="D110" s="224"/>
      <c r="E110" s="224"/>
      <c r="F110" s="244" t="s">
        <v>484</v>
      </c>
      <c r="G110" s="224"/>
      <c r="H110" s="224" t="s">
        <v>518</v>
      </c>
      <c r="I110" s="224" t="s">
        <v>480</v>
      </c>
      <c r="J110" s="224">
        <v>50</v>
      </c>
      <c r="K110" s="236"/>
    </row>
    <row r="111" spans="2:11" ht="15" customHeight="1">
      <c r="B111" s="245"/>
      <c r="C111" s="224" t="s">
        <v>505</v>
      </c>
      <c r="D111" s="224"/>
      <c r="E111" s="224"/>
      <c r="F111" s="244" t="s">
        <v>484</v>
      </c>
      <c r="G111" s="224"/>
      <c r="H111" s="224" t="s">
        <v>518</v>
      </c>
      <c r="I111" s="224" t="s">
        <v>480</v>
      </c>
      <c r="J111" s="224">
        <v>50</v>
      </c>
      <c r="K111" s="236"/>
    </row>
    <row r="112" spans="2:11" ht="15" customHeight="1">
      <c r="B112" s="245"/>
      <c r="C112" s="224" t="s">
        <v>503</v>
      </c>
      <c r="D112" s="224"/>
      <c r="E112" s="224"/>
      <c r="F112" s="244" t="s">
        <v>484</v>
      </c>
      <c r="G112" s="224"/>
      <c r="H112" s="224" t="s">
        <v>518</v>
      </c>
      <c r="I112" s="224" t="s">
        <v>480</v>
      </c>
      <c r="J112" s="224">
        <v>50</v>
      </c>
      <c r="K112" s="236"/>
    </row>
    <row r="113" spans="2:11" ht="15" customHeight="1">
      <c r="B113" s="245"/>
      <c r="C113" s="224" t="s">
        <v>51</v>
      </c>
      <c r="D113" s="224"/>
      <c r="E113" s="224"/>
      <c r="F113" s="244" t="s">
        <v>478</v>
      </c>
      <c r="G113" s="224"/>
      <c r="H113" s="224" t="s">
        <v>519</v>
      </c>
      <c r="I113" s="224" t="s">
        <v>480</v>
      </c>
      <c r="J113" s="224">
        <v>20</v>
      </c>
      <c r="K113" s="236"/>
    </row>
    <row r="114" spans="2:11" ht="15" customHeight="1">
      <c r="B114" s="245"/>
      <c r="C114" s="224" t="s">
        <v>520</v>
      </c>
      <c r="D114" s="224"/>
      <c r="E114" s="224"/>
      <c r="F114" s="244" t="s">
        <v>478</v>
      </c>
      <c r="G114" s="224"/>
      <c r="H114" s="224" t="s">
        <v>521</v>
      </c>
      <c r="I114" s="224" t="s">
        <v>480</v>
      </c>
      <c r="J114" s="224">
        <v>120</v>
      </c>
      <c r="K114" s="236"/>
    </row>
    <row r="115" spans="2:11" ht="15" customHeight="1">
      <c r="B115" s="245"/>
      <c r="C115" s="224" t="s">
        <v>36</v>
      </c>
      <c r="D115" s="224"/>
      <c r="E115" s="224"/>
      <c r="F115" s="244" t="s">
        <v>478</v>
      </c>
      <c r="G115" s="224"/>
      <c r="H115" s="224" t="s">
        <v>522</v>
      </c>
      <c r="I115" s="224" t="s">
        <v>513</v>
      </c>
      <c r="J115" s="224"/>
      <c r="K115" s="236"/>
    </row>
    <row r="116" spans="2:11" ht="15" customHeight="1">
      <c r="B116" s="245"/>
      <c r="C116" s="224" t="s">
        <v>46</v>
      </c>
      <c r="D116" s="224"/>
      <c r="E116" s="224"/>
      <c r="F116" s="244" t="s">
        <v>478</v>
      </c>
      <c r="G116" s="224"/>
      <c r="H116" s="224" t="s">
        <v>523</v>
      </c>
      <c r="I116" s="224" t="s">
        <v>513</v>
      </c>
      <c r="J116" s="224"/>
      <c r="K116" s="236"/>
    </row>
    <row r="117" spans="2:11" ht="15" customHeight="1">
      <c r="B117" s="245"/>
      <c r="C117" s="224" t="s">
        <v>55</v>
      </c>
      <c r="D117" s="224"/>
      <c r="E117" s="224"/>
      <c r="F117" s="244" t="s">
        <v>478</v>
      </c>
      <c r="G117" s="224"/>
      <c r="H117" s="224" t="s">
        <v>524</v>
      </c>
      <c r="I117" s="224" t="s">
        <v>525</v>
      </c>
      <c r="J117" s="224"/>
      <c r="K117" s="236"/>
    </row>
    <row r="118" spans="2:11" ht="15" customHeight="1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ht="18.75" customHeight="1">
      <c r="B119" s="255"/>
      <c r="C119" s="221"/>
      <c r="D119" s="221"/>
      <c r="E119" s="221"/>
      <c r="F119" s="256"/>
      <c r="G119" s="221"/>
      <c r="H119" s="221"/>
      <c r="I119" s="221"/>
      <c r="J119" s="221"/>
      <c r="K119" s="255"/>
    </row>
    <row r="120" spans="2:1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ht="45" customHeight="1">
      <c r="B122" s="260"/>
      <c r="C122" s="341" t="s">
        <v>526</v>
      </c>
      <c r="D122" s="341"/>
      <c r="E122" s="341"/>
      <c r="F122" s="341"/>
      <c r="G122" s="341"/>
      <c r="H122" s="341"/>
      <c r="I122" s="341"/>
      <c r="J122" s="341"/>
      <c r="K122" s="261"/>
    </row>
    <row r="123" spans="2:11" ht="17.25" customHeight="1">
      <c r="B123" s="262"/>
      <c r="C123" s="237" t="s">
        <v>472</v>
      </c>
      <c r="D123" s="237"/>
      <c r="E123" s="237"/>
      <c r="F123" s="237" t="s">
        <v>473</v>
      </c>
      <c r="G123" s="238"/>
      <c r="H123" s="237" t="s">
        <v>52</v>
      </c>
      <c r="I123" s="237" t="s">
        <v>55</v>
      </c>
      <c r="J123" s="237" t="s">
        <v>474</v>
      </c>
      <c r="K123" s="263"/>
    </row>
    <row r="124" spans="2:11" ht="17.25" customHeight="1">
      <c r="B124" s="262"/>
      <c r="C124" s="239" t="s">
        <v>475</v>
      </c>
      <c r="D124" s="239"/>
      <c r="E124" s="239"/>
      <c r="F124" s="240" t="s">
        <v>476</v>
      </c>
      <c r="G124" s="241"/>
      <c r="H124" s="239"/>
      <c r="I124" s="239"/>
      <c r="J124" s="239" t="s">
        <v>477</v>
      </c>
      <c r="K124" s="263"/>
    </row>
    <row r="125" spans="2:11" ht="5.25" customHeight="1">
      <c r="B125" s="264"/>
      <c r="C125" s="242"/>
      <c r="D125" s="242"/>
      <c r="E125" s="242"/>
      <c r="F125" s="242"/>
      <c r="G125" s="224"/>
      <c r="H125" s="242"/>
      <c r="I125" s="242"/>
      <c r="J125" s="242"/>
      <c r="K125" s="265"/>
    </row>
    <row r="126" spans="2:11" ht="15" customHeight="1">
      <c r="B126" s="264"/>
      <c r="C126" s="224" t="s">
        <v>481</v>
      </c>
      <c r="D126" s="242"/>
      <c r="E126" s="242"/>
      <c r="F126" s="244" t="s">
        <v>478</v>
      </c>
      <c r="G126" s="224"/>
      <c r="H126" s="224" t="s">
        <v>518</v>
      </c>
      <c r="I126" s="224" t="s">
        <v>480</v>
      </c>
      <c r="J126" s="224">
        <v>120</v>
      </c>
      <c r="K126" s="266"/>
    </row>
    <row r="127" spans="2:11" ht="15" customHeight="1">
      <c r="B127" s="264"/>
      <c r="C127" s="224" t="s">
        <v>527</v>
      </c>
      <c r="D127" s="224"/>
      <c r="E127" s="224"/>
      <c r="F127" s="244" t="s">
        <v>478</v>
      </c>
      <c r="G127" s="224"/>
      <c r="H127" s="224" t="s">
        <v>528</v>
      </c>
      <c r="I127" s="224" t="s">
        <v>480</v>
      </c>
      <c r="J127" s="224" t="s">
        <v>529</v>
      </c>
      <c r="K127" s="266"/>
    </row>
    <row r="128" spans="2:11" ht="15" customHeight="1">
      <c r="B128" s="264"/>
      <c r="C128" s="224" t="s">
        <v>426</v>
      </c>
      <c r="D128" s="224"/>
      <c r="E128" s="224"/>
      <c r="F128" s="244" t="s">
        <v>478</v>
      </c>
      <c r="G128" s="224"/>
      <c r="H128" s="224" t="s">
        <v>530</v>
      </c>
      <c r="I128" s="224" t="s">
        <v>480</v>
      </c>
      <c r="J128" s="224" t="s">
        <v>529</v>
      </c>
      <c r="K128" s="266"/>
    </row>
    <row r="129" spans="2:11" ht="15" customHeight="1">
      <c r="B129" s="264"/>
      <c r="C129" s="224" t="s">
        <v>489</v>
      </c>
      <c r="D129" s="224"/>
      <c r="E129" s="224"/>
      <c r="F129" s="244" t="s">
        <v>484</v>
      </c>
      <c r="G129" s="224"/>
      <c r="H129" s="224" t="s">
        <v>490</v>
      </c>
      <c r="I129" s="224" t="s">
        <v>480</v>
      </c>
      <c r="J129" s="224">
        <v>15</v>
      </c>
      <c r="K129" s="266"/>
    </row>
    <row r="130" spans="2:11" ht="15" customHeight="1">
      <c r="B130" s="264"/>
      <c r="C130" s="246" t="s">
        <v>491</v>
      </c>
      <c r="D130" s="246"/>
      <c r="E130" s="246"/>
      <c r="F130" s="247" t="s">
        <v>484</v>
      </c>
      <c r="G130" s="246"/>
      <c r="H130" s="246" t="s">
        <v>492</v>
      </c>
      <c r="I130" s="246" t="s">
        <v>480</v>
      </c>
      <c r="J130" s="246">
        <v>15</v>
      </c>
      <c r="K130" s="266"/>
    </row>
    <row r="131" spans="2:11" ht="15" customHeight="1">
      <c r="B131" s="264"/>
      <c r="C131" s="246" t="s">
        <v>493</v>
      </c>
      <c r="D131" s="246"/>
      <c r="E131" s="246"/>
      <c r="F131" s="247" t="s">
        <v>484</v>
      </c>
      <c r="G131" s="246"/>
      <c r="H131" s="246" t="s">
        <v>494</v>
      </c>
      <c r="I131" s="246" t="s">
        <v>480</v>
      </c>
      <c r="J131" s="246">
        <v>20</v>
      </c>
      <c r="K131" s="266"/>
    </row>
    <row r="132" spans="2:11" ht="15" customHeight="1">
      <c r="B132" s="264"/>
      <c r="C132" s="246" t="s">
        <v>495</v>
      </c>
      <c r="D132" s="246"/>
      <c r="E132" s="246"/>
      <c r="F132" s="247" t="s">
        <v>484</v>
      </c>
      <c r="G132" s="246"/>
      <c r="H132" s="246" t="s">
        <v>496</v>
      </c>
      <c r="I132" s="246" t="s">
        <v>480</v>
      </c>
      <c r="J132" s="246">
        <v>20</v>
      </c>
      <c r="K132" s="266"/>
    </row>
    <row r="133" spans="2:11" ht="15" customHeight="1">
      <c r="B133" s="264"/>
      <c r="C133" s="224" t="s">
        <v>483</v>
      </c>
      <c r="D133" s="224"/>
      <c r="E133" s="224"/>
      <c r="F133" s="244" t="s">
        <v>484</v>
      </c>
      <c r="G133" s="224"/>
      <c r="H133" s="224" t="s">
        <v>518</v>
      </c>
      <c r="I133" s="224" t="s">
        <v>480</v>
      </c>
      <c r="J133" s="224">
        <v>50</v>
      </c>
      <c r="K133" s="266"/>
    </row>
    <row r="134" spans="2:11" ht="15" customHeight="1">
      <c r="B134" s="264"/>
      <c r="C134" s="224" t="s">
        <v>497</v>
      </c>
      <c r="D134" s="224"/>
      <c r="E134" s="224"/>
      <c r="F134" s="244" t="s">
        <v>484</v>
      </c>
      <c r="G134" s="224"/>
      <c r="H134" s="224" t="s">
        <v>518</v>
      </c>
      <c r="I134" s="224" t="s">
        <v>480</v>
      </c>
      <c r="J134" s="224">
        <v>50</v>
      </c>
      <c r="K134" s="266"/>
    </row>
    <row r="135" spans="2:11" ht="15" customHeight="1">
      <c r="B135" s="264"/>
      <c r="C135" s="224" t="s">
        <v>503</v>
      </c>
      <c r="D135" s="224"/>
      <c r="E135" s="224"/>
      <c r="F135" s="244" t="s">
        <v>484</v>
      </c>
      <c r="G135" s="224"/>
      <c r="H135" s="224" t="s">
        <v>518</v>
      </c>
      <c r="I135" s="224" t="s">
        <v>480</v>
      </c>
      <c r="J135" s="224">
        <v>50</v>
      </c>
      <c r="K135" s="266"/>
    </row>
    <row r="136" spans="2:11" ht="15" customHeight="1">
      <c r="B136" s="264"/>
      <c r="C136" s="224" t="s">
        <v>505</v>
      </c>
      <c r="D136" s="224"/>
      <c r="E136" s="224"/>
      <c r="F136" s="244" t="s">
        <v>484</v>
      </c>
      <c r="G136" s="224"/>
      <c r="H136" s="224" t="s">
        <v>518</v>
      </c>
      <c r="I136" s="224" t="s">
        <v>480</v>
      </c>
      <c r="J136" s="224">
        <v>50</v>
      </c>
      <c r="K136" s="266"/>
    </row>
    <row r="137" spans="2:11" ht="15" customHeight="1">
      <c r="B137" s="264"/>
      <c r="C137" s="224" t="s">
        <v>506</v>
      </c>
      <c r="D137" s="224"/>
      <c r="E137" s="224"/>
      <c r="F137" s="244" t="s">
        <v>484</v>
      </c>
      <c r="G137" s="224"/>
      <c r="H137" s="224" t="s">
        <v>531</v>
      </c>
      <c r="I137" s="224" t="s">
        <v>480</v>
      </c>
      <c r="J137" s="224">
        <v>255</v>
      </c>
      <c r="K137" s="266"/>
    </row>
    <row r="138" spans="2:11" ht="15" customHeight="1">
      <c r="B138" s="264"/>
      <c r="C138" s="224" t="s">
        <v>508</v>
      </c>
      <c r="D138" s="224"/>
      <c r="E138" s="224"/>
      <c r="F138" s="244" t="s">
        <v>478</v>
      </c>
      <c r="G138" s="224"/>
      <c r="H138" s="224" t="s">
        <v>532</v>
      </c>
      <c r="I138" s="224" t="s">
        <v>510</v>
      </c>
      <c r="J138" s="224"/>
      <c r="K138" s="266"/>
    </row>
    <row r="139" spans="2:11" ht="15" customHeight="1">
      <c r="B139" s="264"/>
      <c r="C139" s="224" t="s">
        <v>511</v>
      </c>
      <c r="D139" s="224"/>
      <c r="E139" s="224"/>
      <c r="F139" s="244" t="s">
        <v>478</v>
      </c>
      <c r="G139" s="224"/>
      <c r="H139" s="224" t="s">
        <v>533</v>
      </c>
      <c r="I139" s="224" t="s">
        <v>513</v>
      </c>
      <c r="J139" s="224"/>
      <c r="K139" s="266"/>
    </row>
    <row r="140" spans="2:11" ht="15" customHeight="1">
      <c r="B140" s="264"/>
      <c r="C140" s="224" t="s">
        <v>514</v>
      </c>
      <c r="D140" s="224"/>
      <c r="E140" s="224"/>
      <c r="F140" s="244" t="s">
        <v>478</v>
      </c>
      <c r="G140" s="224"/>
      <c r="H140" s="224" t="s">
        <v>514</v>
      </c>
      <c r="I140" s="224" t="s">
        <v>513</v>
      </c>
      <c r="J140" s="224"/>
      <c r="K140" s="266"/>
    </row>
    <row r="141" spans="2:11" ht="15" customHeight="1">
      <c r="B141" s="264"/>
      <c r="C141" s="224" t="s">
        <v>36</v>
      </c>
      <c r="D141" s="224"/>
      <c r="E141" s="224"/>
      <c r="F141" s="244" t="s">
        <v>478</v>
      </c>
      <c r="G141" s="224"/>
      <c r="H141" s="224" t="s">
        <v>534</v>
      </c>
      <c r="I141" s="224" t="s">
        <v>513</v>
      </c>
      <c r="J141" s="224"/>
      <c r="K141" s="266"/>
    </row>
    <row r="142" spans="2:11" ht="15" customHeight="1">
      <c r="B142" s="264"/>
      <c r="C142" s="224" t="s">
        <v>535</v>
      </c>
      <c r="D142" s="224"/>
      <c r="E142" s="224"/>
      <c r="F142" s="244" t="s">
        <v>478</v>
      </c>
      <c r="G142" s="224"/>
      <c r="H142" s="224" t="s">
        <v>536</v>
      </c>
      <c r="I142" s="224" t="s">
        <v>513</v>
      </c>
      <c r="J142" s="224"/>
      <c r="K142" s="266"/>
    </row>
    <row r="143" spans="2:1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ht="18.75" customHeight="1">
      <c r="B144" s="221"/>
      <c r="C144" s="221"/>
      <c r="D144" s="221"/>
      <c r="E144" s="221"/>
      <c r="F144" s="256"/>
      <c r="G144" s="221"/>
      <c r="H144" s="221"/>
      <c r="I144" s="221"/>
      <c r="J144" s="221"/>
      <c r="K144" s="221"/>
    </row>
    <row r="145" spans="2:1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ht="45" customHeight="1">
      <c r="B147" s="235"/>
      <c r="C147" s="343" t="s">
        <v>537</v>
      </c>
      <c r="D147" s="343"/>
      <c r="E147" s="343"/>
      <c r="F147" s="343"/>
      <c r="G147" s="343"/>
      <c r="H147" s="343"/>
      <c r="I147" s="343"/>
      <c r="J147" s="343"/>
      <c r="K147" s="236"/>
    </row>
    <row r="148" spans="2:11" ht="17.25" customHeight="1">
      <c r="B148" s="235"/>
      <c r="C148" s="237" t="s">
        <v>472</v>
      </c>
      <c r="D148" s="237"/>
      <c r="E148" s="237"/>
      <c r="F148" s="237" t="s">
        <v>473</v>
      </c>
      <c r="G148" s="238"/>
      <c r="H148" s="237" t="s">
        <v>52</v>
      </c>
      <c r="I148" s="237" t="s">
        <v>55</v>
      </c>
      <c r="J148" s="237" t="s">
        <v>474</v>
      </c>
      <c r="K148" s="236"/>
    </row>
    <row r="149" spans="2:11" ht="17.25" customHeight="1">
      <c r="B149" s="235"/>
      <c r="C149" s="239" t="s">
        <v>475</v>
      </c>
      <c r="D149" s="239"/>
      <c r="E149" s="239"/>
      <c r="F149" s="240" t="s">
        <v>476</v>
      </c>
      <c r="G149" s="241"/>
      <c r="H149" s="239"/>
      <c r="I149" s="239"/>
      <c r="J149" s="239" t="s">
        <v>477</v>
      </c>
      <c r="K149" s="236"/>
    </row>
    <row r="150" spans="2:11" ht="5.25" customHeight="1">
      <c r="B150" s="245"/>
      <c r="C150" s="242"/>
      <c r="D150" s="242"/>
      <c r="E150" s="242"/>
      <c r="F150" s="242"/>
      <c r="G150" s="243"/>
      <c r="H150" s="242"/>
      <c r="I150" s="242"/>
      <c r="J150" s="242"/>
      <c r="K150" s="266"/>
    </row>
    <row r="151" spans="2:11" ht="15" customHeight="1">
      <c r="B151" s="245"/>
      <c r="C151" s="270" t="s">
        <v>481</v>
      </c>
      <c r="D151" s="224"/>
      <c r="E151" s="224"/>
      <c r="F151" s="271" t="s">
        <v>478</v>
      </c>
      <c r="G151" s="224"/>
      <c r="H151" s="270" t="s">
        <v>518</v>
      </c>
      <c r="I151" s="270" t="s">
        <v>480</v>
      </c>
      <c r="J151" s="270">
        <v>120</v>
      </c>
      <c r="K151" s="266"/>
    </row>
    <row r="152" spans="2:11" ht="15" customHeight="1">
      <c r="B152" s="245"/>
      <c r="C152" s="270" t="s">
        <v>527</v>
      </c>
      <c r="D152" s="224"/>
      <c r="E152" s="224"/>
      <c r="F152" s="271" t="s">
        <v>478</v>
      </c>
      <c r="G152" s="224"/>
      <c r="H152" s="270" t="s">
        <v>538</v>
      </c>
      <c r="I152" s="270" t="s">
        <v>480</v>
      </c>
      <c r="J152" s="270" t="s">
        <v>529</v>
      </c>
      <c r="K152" s="266"/>
    </row>
    <row r="153" spans="2:11" ht="15" customHeight="1">
      <c r="B153" s="245"/>
      <c r="C153" s="270" t="s">
        <v>426</v>
      </c>
      <c r="D153" s="224"/>
      <c r="E153" s="224"/>
      <c r="F153" s="271" t="s">
        <v>478</v>
      </c>
      <c r="G153" s="224"/>
      <c r="H153" s="270" t="s">
        <v>539</v>
      </c>
      <c r="I153" s="270" t="s">
        <v>480</v>
      </c>
      <c r="J153" s="270" t="s">
        <v>529</v>
      </c>
      <c r="K153" s="266"/>
    </row>
    <row r="154" spans="2:11" ht="15" customHeight="1">
      <c r="B154" s="245"/>
      <c r="C154" s="270" t="s">
        <v>483</v>
      </c>
      <c r="D154" s="224"/>
      <c r="E154" s="224"/>
      <c r="F154" s="271" t="s">
        <v>484</v>
      </c>
      <c r="G154" s="224"/>
      <c r="H154" s="270" t="s">
        <v>518</v>
      </c>
      <c r="I154" s="270" t="s">
        <v>480</v>
      </c>
      <c r="J154" s="270">
        <v>50</v>
      </c>
      <c r="K154" s="266"/>
    </row>
    <row r="155" spans="2:11" ht="15" customHeight="1">
      <c r="B155" s="245"/>
      <c r="C155" s="270" t="s">
        <v>486</v>
      </c>
      <c r="D155" s="224"/>
      <c r="E155" s="224"/>
      <c r="F155" s="271" t="s">
        <v>478</v>
      </c>
      <c r="G155" s="224"/>
      <c r="H155" s="270" t="s">
        <v>518</v>
      </c>
      <c r="I155" s="270" t="s">
        <v>488</v>
      </c>
      <c r="J155" s="270"/>
      <c r="K155" s="266"/>
    </row>
    <row r="156" spans="2:11" ht="15" customHeight="1">
      <c r="B156" s="245"/>
      <c r="C156" s="270" t="s">
        <v>497</v>
      </c>
      <c r="D156" s="224"/>
      <c r="E156" s="224"/>
      <c r="F156" s="271" t="s">
        <v>484</v>
      </c>
      <c r="G156" s="224"/>
      <c r="H156" s="270" t="s">
        <v>518</v>
      </c>
      <c r="I156" s="270" t="s">
        <v>480</v>
      </c>
      <c r="J156" s="270">
        <v>50</v>
      </c>
      <c r="K156" s="266"/>
    </row>
    <row r="157" spans="2:11" ht="15" customHeight="1">
      <c r="B157" s="245"/>
      <c r="C157" s="270" t="s">
        <v>505</v>
      </c>
      <c r="D157" s="224"/>
      <c r="E157" s="224"/>
      <c r="F157" s="271" t="s">
        <v>484</v>
      </c>
      <c r="G157" s="224"/>
      <c r="H157" s="270" t="s">
        <v>518</v>
      </c>
      <c r="I157" s="270" t="s">
        <v>480</v>
      </c>
      <c r="J157" s="270">
        <v>50</v>
      </c>
      <c r="K157" s="266"/>
    </row>
    <row r="158" spans="2:11" ht="15" customHeight="1">
      <c r="B158" s="245"/>
      <c r="C158" s="270" t="s">
        <v>503</v>
      </c>
      <c r="D158" s="224"/>
      <c r="E158" s="224"/>
      <c r="F158" s="271" t="s">
        <v>484</v>
      </c>
      <c r="G158" s="224"/>
      <c r="H158" s="270" t="s">
        <v>518</v>
      </c>
      <c r="I158" s="270" t="s">
        <v>480</v>
      </c>
      <c r="J158" s="270">
        <v>50</v>
      </c>
      <c r="K158" s="266"/>
    </row>
    <row r="159" spans="2:11" ht="15" customHeight="1">
      <c r="B159" s="245"/>
      <c r="C159" s="270" t="s">
        <v>90</v>
      </c>
      <c r="D159" s="224"/>
      <c r="E159" s="224"/>
      <c r="F159" s="271" t="s">
        <v>478</v>
      </c>
      <c r="G159" s="224"/>
      <c r="H159" s="270" t="s">
        <v>540</v>
      </c>
      <c r="I159" s="270" t="s">
        <v>480</v>
      </c>
      <c r="J159" s="270" t="s">
        <v>541</v>
      </c>
      <c r="K159" s="266"/>
    </row>
    <row r="160" spans="2:11" ht="15" customHeight="1">
      <c r="B160" s="245"/>
      <c r="C160" s="270" t="s">
        <v>542</v>
      </c>
      <c r="D160" s="224"/>
      <c r="E160" s="224"/>
      <c r="F160" s="271" t="s">
        <v>478</v>
      </c>
      <c r="G160" s="224"/>
      <c r="H160" s="270" t="s">
        <v>543</v>
      </c>
      <c r="I160" s="270" t="s">
        <v>513</v>
      </c>
      <c r="J160" s="270"/>
      <c r="K160" s="266"/>
    </row>
    <row r="161" spans="2:11" ht="15" customHeight="1">
      <c r="B161" s="272"/>
      <c r="C161" s="254"/>
      <c r="D161" s="254"/>
      <c r="E161" s="254"/>
      <c r="F161" s="254"/>
      <c r="G161" s="254"/>
      <c r="H161" s="254"/>
      <c r="I161" s="254"/>
      <c r="J161" s="254"/>
      <c r="K161" s="273"/>
    </row>
    <row r="162" spans="2:11" ht="18.75" customHeight="1">
      <c r="B162" s="221"/>
      <c r="C162" s="224"/>
      <c r="D162" s="224"/>
      <c r="E162" s="224"/>
      <c r="F162" s="244"/>
      <c r="G162" s="224"/>
      <c r="H162" s="224"/>
      <c r="I162" s="224"/>
      <c r="J162" s="224"/>
      <c r="K162" s="221"/>
    </row>
    <row r="163" spans="2:1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ht="45" customHeight="1">
      <c r="B165" s="216"/>
      <c r="C165" s="341" t="s">
        <v>544</v>
      </c>
      <c r="D165" s="341"/>
      <c r="E165" s="341"/>
      <c r="F165" s="341"/>
      <c r="G165" s="341"/>
      <c r="H165" s="341"/>
      <c r="I165" s="341"/>
      <c r="J165" s="341"/>
      <c r="K165" s="217"/>
    </row>
    <row r="166" spans="2:11" ht="17.25" customHeight="1">
      <c r="B166" s="216"/>
      <c r="C166" s="237" t="s">
        <v>472</v>
      </c>
      <c r="D166" s="237"/>
      <c r="E166" s="237"/>
      <c r="F166" s="237" t="s">
        <v>473</v>
      </c>
      <c r="G166" s="274"/>
      <c r="H166" s="275" t="s">
        <v>52</v>
      </c>
      <c r="I166" s="275" t="s">
        <v>55</v>
      </c>
      <c r="J166" s="237" t="s">
        <v>474</v>
      </c>
      <c r="K166" s="217"/>
    </row>
    <row r="167" spans="2:11" ht="17.25" customHeight="1">
      <c r="B167" s="218"/>
      <c r="C167" s="239" t="s">
        <v>475</v>
      </c>
      <c r="D167" s="239"/>
      <c r="E167" s="239"/>
      <c r="F167" s="240" t="s">
        <v>476</v>
      </c>
      <c r="G167" s="276"/>
      <c r="H167" s="277"/>
      <c r="I167" s="277"/>
      <c r="J167" s="239" t="s">
        <v>477</v>
      </c>
      <c r="K167" s="219"/>
    </row>
    <row r="168" spans="2:11" ht="5.25" customHeight="1">
      <c r="B168" s="245"/>
      <c r="C168" s="242"/>
      <c r="D168" s="242"/>
      <c r="E168" s="242"/>
      <c r="F168" s="242"/>
      <c r="G168" s="243"/>
      <c r="H168" s="242"/>
      <c r="I168" s="242"/>
      <c r="J168" s="242"/>
      <c r="K168" s="266"/>
    </row>
    <row r="169" spans="2:11" ht="15" customHeight="1">
      <c r="B169" s="245"/>
      <c r="C169" s="224" t="s">
        <v>481</v>
      </c>
      <c r="D169" s="224"/>
      <c r="E169" s="224"/>
      <c r="F169" s="244" t="s">
        <v>478</v>
      </c>
      <c r="G169" s="224"/>
      <c r="H169" s="224" t="s">
        <v>518</v>
      </c>
      <c r="I169" s="224" t="s">
        <v>480</v>
      </c>
      <c r="J169" s="224">
        <v>120</v>
      </c>
      <c r="K169" s="266"/>
    </row>
    <row r="170" spans="2:11" ht="15" customHeight="1">
      <c r="B170" s="245"/>
      <c r="C170" s="224" t="s">
        <v>527</v>
      </c>
      <c r="D170" s="224"/>
      <c r="E170" s="224"/>
      <c r="F170" s="244" t="s">
        <v>478</v>
      </c>
      <c r="G170" s="224"/>
      <c r="H170" s="224" t="s">
        <v>528</v>
      </c>
      <c r="I170" s="224" t="s">
        <v>480</v>
      </c>
      <c r="J170" s="224" t="s">
        <v>529</v>
      </c>
      <c r="K170" s="266"/>
    </row>
    <row r="171" spans="2:11" ht="15" customHeight="1">
      <c r="B171" s="245"/>
      <c r="C171" s="224" t="s">
        <v>426</v>
      </c>
      <c r="D171" s="224"/>
      <c r="E171" s="224"/>
      <c r="F171" s="244" t="s">
        <v>478</v>
      </c>
      <c r="G171" s="224"/>
      <c r="H171" s="224" t="s">
        <v>545</v>
      </c>
      <c r="I171" s="224" t="s">
        <v>480</v>
      </c>
      <c r="J171" s="224" t="s">
        <v>529</v>
      </c>
      <c r="K171" s="266"/>
    </row>
    <row r="172" spans="2:11" ht="15" customHeight="1">
      <c r="B172" s="245"/>
      <c r="C172" s="224" t="s">
        <v>483</v>
      </c>
      <c r="D172" s="224"/>
      <c r="E172" s="224"/>
      <c r="F172" s="244" t="s">
        <v>484</v>
      </c>
      <c r="G172" s="224"/>
      <c r="H172" s="224" t="s">
        <v>545</v>
      </c>
      <c r="I172" s="224" t="s">
        <v>480</v>
      </c>
      <c r="J172" s="224">
        <v>50</v>
      </c>
      <c r="K172" s="266"/>
    </row>
    <row r="173" spans="2:11" ht="15" customHeight="1">
      <c r="B173" s="245"/>
      <c r="C173" s="224" t="s">
        <v>486</v>
      </c>
      <c r="D173" s="224"/>
      <c r="E173" s="224"/>
      <c r="F173" s="244" t="s">
        <v>478</v>
      </c>
      <c r="G173" s="224"/>
      <c r="H173" s="224" t="s">
        <v>545</v>
      </c>
      <c r="I173" s="224" t="s">
        <v>488</v>
      </c>
      <c r="J173" s="224"/>
      <c r="K173" s="266"/>
    </row>
    <row r="174" spans="2:11" ht="15" customHeight="1">
      <c r="B174" s="245"/>
      <c r="C174" s="224" t="s">
        <v>497</v>
      </c>
      <c r="D174" s="224"/>
      <c r="E174" s="224"/>
      <c r="F174" s="244" t="s">
        <v>484</v>
      </c>
      <c r="G174" s="224"/>
      <c r="H174" s="224" t="s">
        <v>545</v>
      </c>
      <c r="I174" s="224" t="s">
        <v>480</v>
      </c>
      <c r="J174" s="224">
        <v>50</v>
      </c>
      <c r="K174" s="266"/>
    </row>
    <row r="175" spans="2:11" ht="15" customHeight="1">
      <c r="B175" s="245"/>
      <c r="C175" s="224" t="s">
        <v>505</v>
      </c>
      <c r="D175" s="224"/>
      <c r="E175" s="224"/>
      <c r="F175" s="244" t="s">
        <v>484</v>
      </c>
      <c r="G175" s="224"/>
      <c r="H175" s="224" t="s">
        <v>545</v>
      </c>
      <c r="I175" s="224" t="s">
        <v>480</v>
      </c>
      <c r="J175" s="224">
        <v>50</v>
      </c>
      <c r="K175" s="266"/>
    </row>
    <row r="176" spans="2:11" ht="15" customHeight="1">
      <c r="B176" s="245"/>
      <c r="C176" s="224" t="s">
        <v>503</v>
      </c>
      <c r="D176" s="224"/>
      <c r="E176" s="224"/>
      <c r="F176" s="244" t="s">
        <v>484</v>
      </c>
      <c r="G176" s="224"/>
      <c r="H176" s="224" t="s">
        <v>545</v>
      </c>
      <c r="I176" s="224" t="s">
        <v>480</v>
      </c>
      <c r="J176" s="224">
        <v>50</v>
      </c>
      <c r="K176" s="266"/>
    </row>
    <row r="177" spans="2:11" ht="15" customHeight="1">
      <c r="B177" s="245"/>
      <c r="C177" s="224" t="s">
        <v>104</v>
      </c>
      <c r="D177" s="224"/>
      <c r="E177" s="224"/>
      <c r="F177" s="244" t="s">
        <v>478</v>
      </c>
      <c r="G177" s="224"/>
      <c r="H177" s="224" t="s">
        <v>546</v>
      </c>
      <c r="I177" s="224" t="s">
        <v>547</v>
      </c>
      <c r="J177" s="224"/>
      <c r="K177" s="266"/>
    </row>
    <row r="178" spans="2:11" ht="15" customHeight="1">
      <c r="B178" s="245"/>
      <c r="C178" s="224" t="s">
        <v>55</v>
      </c>
      <c r="D178" s="224"/>
      <c r="E178" s="224"/>
      <c r="F178" s="244" t="s">
        <v>478</v>
      </c>
      <c r="G178" s="224"/>
      <c r="H178" s="224" t="s">
        <v>548</v>
      </c>
      <c r="I178" s="224" t="s">
        <v>549</v>
      </c>
      <c r="J178" s="224">
        <v>1</v>
      </c>
      <c r="K178" s="266"/>
    </row>
    <row r="179" spans="2:11" ht="15" customHeight="1">
      <c r="B179" s="245"/>
      <c r="C179" s="224" t="s">
        <v>51</v>
      </c>
      <c r="D179" s="224"/>
      <c r="E179" s="224"/>
      <c r="F179" s="244" t="s">
        <v>478</v>
      </c>
      <c r="G179" s="224"/>
      <c r="H179" s="224" t="s">
        <v>550</v>
      </c>
      <c r="I179" s="224" t="s">
        <v>480</v>
      </c>
      <c r="J179" s="224">
        <v>20</v>
      </c>
      <c r="K179" s="266"/>
    </row>
    <row r="180" spans="2:11" ht="15" customHeight="1">
      <c r="B180" s="245"/>
      <c r="C180" s="224" t="s">
        <v>52</v>
      </c>
      <c r="D180" s="224"/>
      <c r="E180" s="224"/>
      <c r="F180" s="244" t="s">
        <v>478</v>
      </c>
      <c r="G180" s="224"/>
      <c r="H180" s="224" t="s">
        <v>551</v>
      </c>
      <c r="I180" s="224" t="s">
        <v>480</v>
      </c>
      <c r="J180" s="224">
        <v>255</v>
      </c>
      <c r="K180" s="266"/>
    </row>
    <row r="181" spans="2:11" ht="15" customHeight="1">
      <c r="B181" s="245"/>
      <c r="C181" s="224" t="s">
        <v>105</v>
      </c>
      <c r="D181" s="224"/>
      <c r="E181" s="224"/>
      <c r="F181" s="244" t="s">
        <v>478</v>
      </c>
      <c r="G181" s="224"/>
      <c r="H181" s="224" t="s">
        <v>442</v>
      </c>
      <c r="I181" s="224" t="s">
        <v>480</v>
      </c>
      <c r="J181" s="224">
        <v>10</v>
      </c>
      <c r="K181" s="266"/>
    </row>
    <row r="182" spans="2:11" ht="15" customHeight="1">
      <c r="B182" s="245"/>
      <c r="C182" s="224" t="s">
        <v>106</v>
      </c>
      <c r="D182" s="224"/>
      <c r="E182" s="224"/>
      <c r="F182" s="244" t="s">
        <v>478</v>
      </c>
      <c r="G182" s="224"/>
      <c r="H182" s="224" t="s">
        <v>552</v>
      </c>
      <c r="I182" s="224" t="s">
        <v>513</v>
      </c>
      <c r="J182" s="224"/>
      <c r="K182" s="266"/>
    </row>
    <row r="183" spans="2:11" ht="15" customHeight="1">
      <c r="B183" s="245"/>
      <c r="C183" s="224" t="s">
        <v>553</v>
      </c>
      <c r="D183" s="224"/>
      <c r="E183" s="224"/>
      <c r="F183" s="244" t="s">
        <v>478</v>
      </c>
      <c r="G183" s="224"/>
      <c r="H183" s="224" t="s">
        <v>554</v>
      </c>
      <c r="I183" s="224" t="s">
        <v>513</v>
      </c>
      <c r="J183" s="224"/>
      <c r="K183" s="266"/>
    </row>
    <row r="184" spans="2:11" ht="15" customHeight="1">
      <c r="B184" s="245"/>
      <c r="C184" s="224" t="s">
        <v>542</v>
      </c>
      <c r="D184" s="224"/>
      <c r="E184" s="224"/>
      <c r="F184" s="244" t="s">
        <v>478</v>
      </c>
      <c r="G184" s="224"/>
      <c r="H184" s="224" t="s">
        <v>555</v>
      </c>
      <c r="I184" s="224" t="s">
        <v>513</v>
      </c>
      <c r="J184" s="224"/>
      <c r="K184" s="266"/>
    </row>
    <row r="185" spans="2:11" ht="15" customHeight="1">
      <c r="B185" s="245"/>
      <c r="C185" s="224" t="s">
        <v>109</v>
      </c>
      <c r="D185" s="224"/>
      <c r="E185" s="224"/>
      <c r="F185" s="244" t="s">
        <v>484</v>
      </c>
      <c r="G185" s="224"/>
      <c r="H185" s="224" t="s">
        <v>556</v>
      </c>
      <c r="I185" s="224" t="s">
        <v>480</v>
      </c>
      <c r="J185" s="224">
        <v>50</v>
      </c>
      <c r="K185" s="266"/>
    </row>
    <row r="186" spans="2:11" ht="15" customHeight="1">
      <c r="B186" s="245"/>
      <c r="C186" s="224" t="s">
        <v>557</v>
      </c>
      <c r="D186" s="224"/>
      <c r="E186" s="224"/>
      <c r="F186" s="244" t="s">
        <v>484</v>
      </c>
      <c r="G186" s="224"/>
      <c r="H186" s="224" t="s">
        <v>558</v>
      </c>
      <c r="I186" s="224" t="s">
        <v>559</v>
      </c>
      <c r="J186" s="224"/>
      <c r="K186" s="266"/>
    </row>
    <row r="187" spans="2:11" ht="15" customHeight="1">
      <c r="B187" s="245"/>
      <c r="C187" s="224" t="s">
        <v>560</v>
      </c>
      <c r="D187" s="224"/>
      <c r="E187" s="224"/>
      <c r="F187" s="244" t="s">
        <v>484</v>
      </c>
      <c r="G187" s="224"/>
      <c r="H187" s="224" t="s">
        <v>561</v>
      </c>
      <c r="I187" s="224" t="s">
        <v>559</v>
      </c>
      <c r="J187" s="224"/>
      <c r="K187" s="266"/>
    </row>
    <row r="188" spans="2:11" ht="15" customHeight="1">
      <c r="B188" s="245"/>
      <c r="C188" s="224" t="s">
        <v>562</v>
      </c>
      <c r="D188" s="224"/>
      <c r="E188" s="224"/>
      <c r="F188" s="244" t="s">
        <v>484</v>
      </c>
      <c r="G188" s="224"/>
      <c r="H188" s="224" t="s">
        <v>563</v>
      </c>
      <c r="I188" s="224" t="s">
        <v>559</v>
      </c>
      <c r="J188" s="224"/>
      <c r="K188" s="266"/>
    </row>
    <row r="189" spans="2:11" ht="15" customHeight="1">
      <c r="B189" s="245"/>
      <c r="C189" s="278" t="s">
        <v>564</v>
      </c>
      <c r="D189" s="224"/>
      <c r="E189" s="224"/>
      <c r="F189" s="244" t="s">
        <v>484</v>
      </c>
      <c r="G189" s="224"/>
      <c r="H189" s="224" t="s">
        <v>565</v>
      </c>
      <c r="I189" s="224" t="s">
        <v>566</v>
      </c>
      <c r="J189" s="279" t="s">
        <v>567</v>
      </c>
      <c r="K189" s="266"/>
    </row>
    <row r="190" spans="2:11" ht="15" customHeight="1">
      <c r="B190" s="245"/>
      <c r="C190" s="230" t="s">
        <v>40</v>
      </c>
      <c r="D190" s="224"/>
      <c r="E190" s="224"/>
      <c r="F190" s="244" t="s">
        <v>478</v>
      </c>
      <c r="G190" s="224"/>
      <c r="H190" s="221" t="s">
        <v>568</v>
      </c>
      <c r="I190" s="224" t="s">
        <v>569</v>
      </c>
      <c r="J190" s="224"/>
      <c r="K190" s="266"/>
    </row>
    <row r="191" spans="2:11" ht="15" customHeight="1">
      <c r="B191" s="245"/>
      <c r="C191" s="230" t="s">
        <v>570</v>
      </c>
      <c r="D191" s="224"/>
      <c r="E191" s="224"/>
      <c r="F191" s="244" t="s">
        <v>478</v>
      </c>
      <c r="G191" s="224"/>
      <c r="H191" s="224" t="s">
        <v>571</v>
      </c>
      <c r="I191" s="224" t="s">
        <v>513</v>
      </c>
      <c r="J191" s="224"/>
      <c r="K191" s="266"/>
    </row>
    <row r="192" spans="2:11" ht="15" customHeight="1">
      <c r="B192" s="245"/>
      <c r="C192" s="230" t="s">
        <v>572</v>
      </c>
      <c r="D192" s="224"/>
      <c r="E192" s="224"/>
      <c r="F192" s="244" t="s">
        <v>478</v>
      </c>
      <c r="G192" s="224"/>
      <c r="H192" s="224" t="s">
        <v>573</v>
      </c>
      <c r="I192" s="224" t="s">
        <v>513</v>
      </c>
      <c r="J192" s="224"/>
      <c r="K192" s="266"/>
    </row>
    <row r="193" spans="2:11" ht="15" customHeight="1">
      <c r="B193" s="245"/>
      <c r="C193" s="230" t="s">
        <v>574</v>
      </c>
      <c r="D193" s="224"/>
      <c r="E193" s="224"/>
      <c r="F193" s="244" t="s">
        <v>484</v>
      </c>
      <c r="G193" s="224"/>
      <c r="H193" s="224" t="s">
        <v>575</v>
      </c>
      <c r="I193" s="224" t="s">
        <v>513</v>
      </c>
      <c r="J193" s="224"/>
      <c r="K193" s="266"/>
    </row>
    <row r="194" spans="2:11" ht="15" customHeight="1">
      <c r="B194" s="272"/>
      <c r="C194" s="280"/>
      <c r="D194" s="254"/>
      <c r="E194" s="254"/>
      <c r="F194" s="254"/>
      <c r="G194" s="254"/>
      <c r="H194" s="254"/>
      <c r="I194" s="254"/>
      <c r="J194" s="254"/>
      <c r="K194" s="273"/>
    </row>
    <row r="195" spans="2:11" ht="18.75" customHeight="1">
      <c r="B195" s="221"/>
      <c r="C195" s="224"/>
      <c r="D195" s="224"/>
      <c r="E195" s="224"/>
      <c r="F195" s="244"/>
      <c r="G195" s="224"/>
      <c r="H195" s="224"/>
      <c r="I195" s="224"/>
      <c r="J195" s="224"/>
      <c r="K195" s="221"/>
    </row>
    <row r="196" spans="2:11" ht="18.75" customHeight="1">
      <c r="B196" s="221"/>
      <c r="C196" s="224"/>
      <c r="D196" s="224"/>
      <c r="E196" s="224"/>
      <c r="F196" s="244"/>
      <c r="G196" s="224"/>
      <c r="H196" s="224"/>
      <c r="I196" s="224"/>
      <c r="J196" s="224"/>
      <c r="K196" s="221"/>
    </row>
    <row r="197" spans="2:1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ht="21">
      <c r="B199" s="216"/>
      <c r="C199" s="341" t="s">
        <v>576</v>
      </c>
      <c r="D199" s="341"/>
      <c r="E199" s="341"/>
      <c r="F199" s="341"/>
      <c r="G199" s="341"/>
      <c r="H199" s="341"/>
      <c r="I199" s="341"/>
      <c r="J199" s="341"/>
      <c r="K199" s="217"/>
    </row>
    <row r="200" spans="2:11" ht="25.5" customHeight="1">
      <c r="B200" s="216"/>
      <c r="C200" s="281" t="s">
        <v>577</v>
      </c>
      <c r="D200" s="281"/>
      <c r="E200" s="281"/>
      <c r="F200" s="281" t="s">
        <v>578</v>
      </c>
      <c r="G200" s="282"/>
      <c r="H200" s="340" t="s">
        <v>579</v>
      </c>
      <c r="I200" s="340"/>
      <c r="J200" s="340"/>
      <c r="K200" s="217"/>
    </row>
    <row r="201" spans="2:11" ht="5.25" customHeight="1">
      <c r="B201" s="245"/>
      <c r="C201" s="242"/>
      <c r="D201" s="242"/>
      <c r="E201" s="242"/>
      <c r="F201" s="242"/>
      <c r="G201" s="224"/>
      <c r="H201" s="242"/>
      <c r="I201" s="242"/>
      <c r="J201" s="242"/>
      <c r="K201" s="266"/>
    </row>
    <row r="202" spans="2:11" ht="15" customHeight="1">
      <c r="B202" s="245"/>
      <c r="C202" s="224" t="s">
        <v>569</v>
      </c>
      <c r="D202" s="224"/>
      <c r="E202" s="224"/>
      <c r="F202" s="244" t="s">
        <v>41</v>
      </c>
      <c r="G202" s="224"/>
      <c r="H202" s="339" t="s">
        <v>580</v>
      </c>
      <c r="I202" s="339"/>
      <c r="J202" s="339"/>
      <c r="K202" s="266"/>
    </row>
    <row r="203" spans="2:11" ht="15" customHeight="1">
      <c r="B203" s="245"/>
      <c r="C203" s="251"/>
      <c r="D203" s="224"/>
      <c r="E203" s="224"/>
      <c r="F203" s="244" t="s">
        <v>42</v>
      </c>
      <c r="G203" s="224"/>
      <c r="H203" s="339" t="s">
        <v>581</v>
      </c>
      <c r="I203" s="339"/>
      <c r="J203" s="339"/>
      <c r="K203" s="266"/>
    </row>
    <row r="204" spans="2:11" ht="15" customHeight="1">
      <c r="B204" s="245"/>
      <c r="C204" s="251"/>
      <c r="D204" s="224"/>
      <c r="E204" s="224"/>
      <c r="F204" s="244" t="s">
        <v>45</v>
      </c>
      <c r="G204" s="224"/>
      <c r="H204" s="339" t="s">
        <v>582</v>
      </c>
      <c r="I204" s="339"/>
      <c r="J204" s="339"/>
      <c r="K204" s="266"/>
    </row>
    <row r="205" spans="2:11" ht="15" customHeight="1">
      <c r="B205" s="245"/>
      <c r="C205" s="224"/>
      <c r="D205" s="224"/>
      <c r="E205" s="224"/>
      <c r="F205" s="244" t="s">
        <v>43</v>
      </c>
      <c r="G205" s="224"/>
      <c r="H205" s="339" t="s">
        <v>583</v>
      </c>
      <c r="I205" s="339"/>
      <c r="J205" s="339"/>
      <c r="K205" s="266"/>
    </row>
    <row r="206" spans="2:11" ht="15" customHeight="1">
      <c r="B206" s="245"/>
      <c r="C206" s="224"/>
      <c r="D206" s="224"/>
      <c r="E206" s="224"/>
      <c r="F206" s="244" t="s">
        <v>44</v>
      </c>
      <c r="G206" s="224"/>
      <c r="H206" s="339" t="s">
        <v>584</v>
      </c>
      <c r="I206" s="339"/>
      <c r="J206" s="339"/>
      <c r="K206" s="266"/>
    </row>
    <row r="207" spans="2:11" ht="15" customHeight="1">
      <c r="B207" s="245"/>
      <c r="C207" s="224"/>
      <c r="D207" s="224"/>
      <c r="E207" s="224"/>
      <c r="F207" s="244"/>
      <c r="G207" s="224"/>
      <c r="H207" s="224"/>
      <c r="I207" s="224"/>
      <c r="J207" s="224"/>
      <c r="K207" s="266"/>
    </row>
    <row r="208" spans="2:11" ht="15" customHeight="1">
      <c r="B208" s="245"/>
      <c r="C208" s="224" t="s">
        <v>525</v>
      </c>
      <c r="D208" s="224"/>
      <c r="E208" s="224"/>
      <c r="F208" s="244" t="s">
        <v>79</v>
      </c>
      <c r="G208" s="224"/>
      <c r="H208" s="339" t="s">
        <v>585</v>
      </c>
      <c r="I208" s="339"/>
      <c r="J208" s="339"/>
      <c r="K208" s="266"/>
    </row>
    <row r="209" spans="2:11" ht="15" customHeight="1">
      <c r="B209" s="245"/>
      <c r="C209" s="251"/>
      <c r="D209" s="224"/>
      <c r="E209" s="224"/>
      <c r="F209" s="244" t="s">
        <v>420</v>
      </c>
      <c r="G209" s="224"/>
      <c r="H209" s="339" t="s">
        <v>421</v>
      </c>
      <c r="I209" s="339"/>
      <c r="J209" s="339"/>
      <c r="K209" s="266"/>
    </row>
    <row r="210" spans="2:11" ht="15" customHeight="1">
      <c r="B210" s="245"/>
      <c r="C210" s="224"/>
      <c r="D210" s="224"/>
      <c r="E210" s="224"/>
      <c r="F210" s="244" t="s">
        <v>418</v>
      </c>
      <c r="G210" s="224"/>
      <c r="H210" s="339" t="s">
        <v>586</v>
      </c>
      <c r="I210" s="339"/>
      <c r="J210" s="339"/>
      <c r="K210" s="266"/>
    </row>
    <row r="211" spans="2:11" ht="15" customHeight="1">
      <c r="B211" s="283"/>
      <c r="C211" s="251"/>
      <c r="D211" s="251"/>
      <c r="E211" s="251"/>
      <c r="F211" s="244" t="s">
        <v>422</v>
      </c>
      <c r="G211" s="230"/>
      <c r="H211" s="338" t="s">
        <v>423</v>
      </c>
      <c r="I211" s="338"/>
      <c r="J211" s="338"/>
      <c r="K211" s="284"/>
    </row>
    <row r="212" spans="2:11" ht="15" customHeight="1">
      <c r="B212" s="283"/>
      <c r="C212" s="251"/>
      <c r="D212" s="251"/>
      <c r="E212" s="251"/>
      <c r="F212" s="244" t="s">
        <v>424</v>
      </c>
      <c r="G212" s="230"/>
      <c r="H212" s="338" t="s">
        <v>587</v>
      </c>
      <c r="I212" s="338"/>
      <c r="J212" s="338"/>
      <c r="K212" s="284"/>
    </row>
    <row r="213" spans="2:11" ht="15" customHeight="1">
      <c r="B213" s="283"/>
      <c r="C213" s="251"/>
      <c r="D213" s="251"/>
      <c r="E213" s="251"/>
      <c r="F213" s="285"/>
      <c r="G213" s="230"/>
      <c r="H213" s="286"/>
      <c r="I213" s="286"/>
      <c r="J213" s="286"/>
      <c r="K213" s="284"/>
    </row>
    <row r="214" spans="2:11" ht="15" customHeight="1">
      <c r="B214" s="283"/>
      <c r="C214" s="224" t="s">
        <v>549</v>
      </c>
      <c r="D214" s="251"/>
      <c r="E214" s="251"/>
      <c r="F214" s="244">
        <v>1</v>
      </c>
      <c r="G214" s="230"/>
      <c r="H214" s="338" t="s">
        <v>588</v>
      </c>
      <c r="I214" s="338"/>
      <c r="J214" s="338"/>
      <c r="K214" s="284"/>
    </row>
    <row r="215" spans="2:11" ht="15" customHeight="1">
      <c r="B215" s="283"/>
      <c r="C215" s="251"/>
      <c r="D215" s="251"/>
      <c r="E215" s="251"/>
      <c r="F215" s="244">
        <v>2</v>
      </c>
      <c r="G215" s="230"/>
      <c r="H215" s="338" t="s">
        <v>589</v>
      </c>
      <c r="I215" s="338"/>
      <c r="J215" s="338"/>
      <c r="K215" s="284"/>
    </row>
    <row r="216" spans="2:11" ht="15" customHeight="1">
      <c r="B216" s="283"/>
      <c r="C216" s="251"/>
      <c r="D216" s="251"/>
      <c r="E216" s="251"/>
      <c r="F216" s="244">
        <v>3</v>
      </c>
      <c r="G216" s="230"/>
      <c r="H216" s="338" t="s">
        <v>590</v>
      </c>
      <c r="I216" s="338"/>
      <c r="J216" s="338"/>
      <c r="K216" s="284"/>
    </row>
    <row r="217" spans="2:11" ht="15" customHeight="1">
      <c r="B217" s="283"/>
      <c r="C217" s="251"/>
      <c r="D217" s="251"/>
      <c r="E217" s="251"/>
      <c r="F217" s="244">
        <v>4</v>
      </c>
      <c r="G217" s="230"/>
      <c r="H217" s="338" t="s">
        <v>591</v>
      </c>
      <c r="I217" s="338"/>
      <c r="J217" s="338"/>
      <c r="K217" s="284"/>
    </row>
    <row r="218" spans="2:11" ht="12.75" customHeight="1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19029-vo - Veřejné osvětlení</vt:lpstr>
      <vt:lpstr>Pokyny pro vyplnění</vt:lpstr>
      <vt:lpstr>'19029-vo - Veřejné osvětlení'!Názvy_tisku</vt:lpstr>
      <vt:lpstr>'Rekapitulace stavby'!Názvy_tisku</vt:lpstr>
      <vt:lpstr>'19029-vo - Veřejné osvětlení'!Oblast_tisku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Macherová Monika</cp:lastModifiedBy>
  <dcterms:created xsi:type="dcterms:W3CDTF">2019-05-22T11:33:47Z</dcterms:created>
  <dcterms:modified xsi:type="dcterms:W3CDTF">2019-05-22T14:34:44Z</dcterms:modified>
</cp:coreProperties>
</file>