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28" windowWidth="22716" windowHeight="8940" activeTab="2"/>
  </bookViews>
  <sheets>
    <sheet name="Rekapitulace stavby" sheetId="1" r:id="rId1"/>
    <sheet name="VON - VEDLEJŠÍ A OSTATNÍ ..." sheetId="2" r:id="rId2"/>
    <sheet name="ZRN1 - KOMUNIKACE" sheetId="3" r:id="rId3"/>
    <sheet name="ZRN2 - VEŘEJNÉ OSVĚTLENÍ" sheetId="4" r:id="rId4"/>
    <sheet name="Pokyny pro vyplnění" sheetId="5" r:id="rId5"/>
  </sheets>
  <definedNames>
    <definedName name="_xlnm._FilterDatabase" localSheetId="1" hidden="1">'VON - VEDLEJŠÍ A OSTATNÍ ...'!$C$79:$K$107</definedName>
    <definedName name="_xlnm._FilterDatabase" localSheetId="2" hidden="1">'ZRN1 - KOMUNIKACE'!$C$82:$K$235</definedName>
    <definedName name="_xlnm._FilterDatabase" localSheetId="3" hidden="1">'ZRN2 - VEŘEJNÉ OSVĚTLENÍ'!$C$79:$K$141</definedName>
    <definedName name="_xlnm.Print_Titles" localSheetId="0">'Rekapitulace stavby'!$49:$49</definedName>
    <definedName name="_xlnm.Print_Titles" localSheetId="1">'VON - VEDLEJŠÍ A OSTATNÍ ...'!$79:$79</definedName>
    <definedName name="_xlnm.Print_Titles" localSheetId="2">'ZRN1 - KOMUNIKACE'!$82:$82</definedName>
    <definedName name="_xlnm.Print_Titles" localSheetId="3">'ZRN2 - VEŘEJNÉ OSVĚTLENÍ'!$79:$79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1">'VON - VEDLEJŠÍ A OSTATNÍ ...'!$C$4:$J$36,'VON - VEDLEJŠÍ A OSTATNÍ ...'!$C$42:$J$61,'VON - VEDLEJŠÍ A OSTATNÍ ...'!$C$67:$K$107</definedName>
    <definedName name="_xlnm.Print_Area" localSheetId="2">'ZRN1 - KOMUNIKACE'!$C$4:$J$36,'ZRN1 - KOMUNIKACE'!$C$42:$J$64,'ZRN1 - KOMUNIKACE'!$C$70:$K$235</definedName>
    <definedName name="_xlnm.Print_Area" localSheetId="3">'ZRN2 - VEŘEJNÉ OSVĚTLENÍ'!$C$4:$J$36,'ZRN2 - VEŘEJNÉ OSVĚTLENÍ'!$C$42:$J$61,'ZRN2 - VEŘEJNÉ OSVĚTLENÍ'!$C$67:$K$141</definedName>
  </definedNames>
  <calcPr calcId="145621"/>
</workbook>
</file>

<file path=xl/calcChain.xml><?xml version="1.0" encoding="utf-8"?>
<calcChain xmlns="http://schemas.openxmlformats.org/spreadsheetml/2006/main">
  <c r="AY54" i="1" l="1"/>
  <c r="AX54" i="1"/>
  <c r="BI141" i="4"/>
  <c r="BH141" i="4"/>
  <c r="BG141" i="4"/>
  <c r="BF141" i="4"/>
  <c r="T141" i="4"/>
  <c r="R141" i="4"/>
  <c r="R139" i="4" s="1"/>
  <c r="P141" i="4"/>
  <c r="BK141" i="4"/>
  <c r="J141" i="4"/>
  <c r="BE141" i="4"/>
  <c r="BI140" i="4"/>
  <c r="BH140" i="4"/>
  <c r="BG140" i="4"/>
  <c r="BF140" i="4"/>
  <c r="T140" i="4"/>
  <c r="T139" i="4" s="1"/>
  <c r="R140" i="4"/>
  <c r="P140" i="4"/>
  <c r="P139" i="4" s="1"/>
  <c r="BK140" i="4"/>
  <c r="BK139" i="4"/>
  <c r="J139" i="4" s="1"/>
  <c r="J60" i="4" s="1"/>
  <c r="J140" i="4"/>
  <c r="BE140" i="4"/>
  <c r="BI138" i="4"/>
  <c r="BH138" i="4"/>
  <c r="BG138" i="4"/>
  <c r="BF138" i="4"/>
  <c r="T138" i="4"/>
  <c r="R138" i="4"/>
  <c r="P138" i="4"/>
  <c r="BK138" i="4"/>
  <c r="J138" i="4"/>
  <c r="BE138" i="4" s="1"/>
  <c r="BI137" i="4"/>
  <c r="BH137" i="4"/>
  <c r="BG137" i="4"/>
  <c r="BF137" i="4"/>
  <c r="T137" i="4"/>
  <c r="R137" i="4"/>
  <c r="P137" i="4"/>
  <c r="BK137" i="4"/>
  <c r="J137" i="4"/>
  <c r="BE137" i="4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R135" i="4"/>
  <c r="P135" i="4"/>
  <c r="BK135" i="4"/>
  <c r="J135" i="4"/>
  <c r="BE135" i="4"/>
  <c r="BI134" i="4"/>
  <c r="BH134" i="4"/>
  <c r="BG134" i="4"/>
  <c r="BF134" i="4"/>
  <c r="T134" i="4"/>
  <c r="R134" i="4"/>
  <c r="P134" i="4"/>
  <c r="BK134" i="4"/>
  <c r="J134" i="4"/>
  <c r="BE134" i="4" s="1"/>
  <c r="BI133" i="4"/>
  <c r="BH133" i="4"/>
  <c r="BG133" i="4"/>
  <c r="BF133" i="4"/>
  <c r="T133" i="4"/>
  <c r="R133" i="4"/>
  <c r="P133" i="4"/>
  <c r="BK133" i="4"/>
  <c r="J133" i="4"/>
  <c r="BE133" i="4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T131" i="4"/>
  <c r="R131" i="4"/>
  <c r="P131" i="4"/>
  <c r="BK131" i="4"/>
  <c r="J131" i="4"/>
  <c r="BE131" i="4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P129" i="4"/>
  <c r="BK129" i="4"/>
  <c r="J129" i="4"/>
  <c r="BE129" i="4"/>
  <c r="BI128" i="4"/>
  <c r="BH128" i="4"/>
  <c r="BG128" i="4"/>
  <c r="BF128" i="4"/>
  <c r="T128" i="4"/>
  <c r="R128" i="4"/>
  <c r="P128" i="4"/>
  <c r="BK128" i="4"/>
  <c r="BK121" i="4" s="1"/>
  <c r="J121" i="4" s="1"/>
  <c r="J59" i="4" s="1"/>
  <c r="J128" i="4"/>
  <c r="BE128" i="4" s="1"/>
  <c r="BI127" i="4"/>
  <c r="BH127" i="4"/>
  <c r="BG127" i="4"/>
  <c r="BF127" i="4"/>
  <c r="T127" i="4"/>
  <c r="R127" i="4"/>
  <c r="P127" i="4"/>
  <c r="BK127" i="4"/>
  <c r="J127" i="4"/>
  <c r="BE127" i="4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BG125" i="4"/>
  <c r="BF125" i="4"/>
  <c r="T125" i="4"/>
  <c r="R125" i="4"/>
  <c r="P125" i="4"/>
  <c r="BK125" i="4"/>
  <c r="J125" i="4"/>
  <c r="BE125" i="4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T123" i="4"/>
  <c r="R123" i="4"/>
  <c r="P123" i="4"/>
  <c r="BK123" i="4"/>
  <c r="J123" i="4"/>
  <c r="BE123" i="4"/>
  <c r="BI122" i="4"/>
  <c r="BH122" i="4"/>
  <c r="BG122" i="4"/>
  <c r="BF122" i="4"/>
  <c r="T122" i="4"/>
  <c r="T121" i="4" s="1"/>
  <c r="R122" i="4"/>
  <c r="R121" i="4"/>
  <c r="P122" i="4"/>
  <c r="P121" i="4" s="1"/>
  <c r="BK122" i="4"/>
  <c r="J122" i="4"/>
  <c r="BE122" i="4" s="1"/>
  <c r="BI120" i="4"/>
  <c r="BH120" i="4"/>
  <c r="BG120" i="4"/>
  <c r="BF120" i="4"/>
  <c r="T120" i="4"/>
  <c r="R120" i="4"/>
  <c r="P120" i="4"/>
  <c r="BK120" i="4"/>
  <c r="J120" i="4"/>
  <c r="BE120" i="4" s="1"/>
  <c r="BI119" i="4"/>
  <c r="BH119" i="4"/>
  <c r="BG119" i="4"/>
  <c r="BF119" i="4"/>
  <c r="T119" i="4"/>
  <c r="R119" i="4"/>
  <c r="P119" i="4"/>
  <c r="BK119" i="4"/>
  <c r="J119" i="4"/>
  <c r="BE119" i="4"/>
  <c r="BI118" i="4"/>
  <c r="BH118" i="4"/>
  <c r="BG118" i="4"/>
  <c r="BF118" i="4"/>
  <c r="T118" i="4"/>
  <c r="R118" i="4"/>
  <c r="P118" i="4"/>
  <c r="BK118" i="4"/>
  <c r="J118" i="4"/>
  <c r="BE118" i="4" s="1"/>
  <c r="BI117" i="4"/>
  <c r="BH117" i="4"/>
  <c r="BG117" i="4"/>
  <c r="BF117" i="4"/>
  <c r="T117" i="4"/>
  <c r="R117" i="4"/>
  <c r="P117" i="4"/>
  <c r="BK117" i="4"/>
  <c r="J117" i="4"/>
  <c r="BE117" i="4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P114" i="4"/>
  <c r="BK114" i="4"/>
  <c r="J114" i="4"/>
  <c r="BE114" i="4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T112" i="4"/>
  <c r="R112" i="4"/>
  <c r="P112" i="4"/>
  <c r="BK112" i="4"/>
  <c r="J112" i="4"/>
  <c r="BE112" i="4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T110" i="4"/>
  <c r="R110" i="4"/>
  <c r="P110" i="4"/>
  <c r="BK110" i="4"/>
  <c r="J110" i="4"/>
  <c r="BE110" i="4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T104" i="4"/>
  <c r="R104" i="4"/>
  <c r="P104" i="4"/>
  <c r="BK104" i="4"/>
  <c r="J104" i="4"/>
  <c r="BE104" i="4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T98" i="4"/>
  <c r="R98" i="4"/>
  <c r="P98" i="4"/>
  <c r="BK98" i="4"/>
  <c r="J98" i="4"/>
  <c r="BE98" i="4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/>
  <c r="BI93" i="4"/>
  <c r="BH93" i="4"/>
  <c r="BG93" i="4"/>
  <c r="BF93" i="4"/>
  <c r="T93" i="4"/>
  <c r="R93" i="4"/>
  <c r="P93" i="4"/>
  <c r="BK93" i="4"/>
  <c r="J93" i="4"/>
  <c r="BE93" i="4" s="1"/>
  <c r="BI92" i="4"/>
  <c r="BH92" i="4"/>
  <c r="BG92" i="4"/>
  <c r="BF92" i="4"/>
  <c r="T92" i="4"/>
  <c r="R92" i="4"/>
  <c r="P92" i="4"/>
  <c r="BK92" i="4"/>
  <c r="J92" i="4"/>
  <c r="BE92" i="4"/>
  <c r="BI91" i="4"/>
  <c r="BH91" i="4"/>
  <c r="BG91" i="4"/>
  <c r="BF91" i="4"/>
  <c r="T91" i="4"/>
  <c r="R91" i="4"/>
  <c r="P91" i="4"/>
  <c r="BK91" i="4"/>
  <c r="J91" i="4"/>
  <c r="BE91" i="4" s="1"/>
  <c r="BI90" i="4"/>
  <c r="BH90" i="4"/>
  <c r="BG90" i="4"/>
  <c r="BF90" i="4"/>
  <c r="T90" i="4"/>
  <c r="R90" i="4"/>
  <c r="P90" i="4"/>
  <c r="BK90" i="4"/>
  <c r="J90" i="4"/>
  <c r="BE90" i="4"/>
  <c r="BI89" i="4"/>
  <c r="BH89" i="4"/>
  <c r="BG89" i="4"/>
  <c r="BF89" i="4"/>
  <c r="T89" i="4"/>
  <c r="R89" i="4"/>
  <c r="P89" i="4"/>
  <c r="BK89" i="4"/>
  <c r="J89" i="4"/>
  <c r="BE89" i="4" s="1"/>
  <c r="BI88" i="4"/>
  <c r="BH88" i="4"/>
  <c r="BG88" i="4"/>
  <c r="BF88" i="4"/>
  <c r="T88" i="4"/>
  <c r="R88" i="4"/>
  <c r="P88" i="4"/>
  <c r="BK88" i="4"/>
  <c r="J88" i="4"/>
  <c r="BE88" i="4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E86" i="4"/>
  <c r="BI85" i="4"/>
  <c r="BH85" i="4"/>
  <c r="BG85" i="4"/>
  <c r="BF85" i="4"/>
  <c r="T85" i="4"/>
  <c r="R85" i="4"/>
  <c r="P85" i="4"/>
  <c r="BK85" i="4"/>
  <c r="J85" i="4"/>
  <c r="BE85" i="4" s="1"/>
  <c r="BI84" i="4"/>
  <c r="BH84" i="4"/>
  <c r="BG84" i="4"/>
  <c r="BF84" i="4"/>
  <c r="T84" i="4"/>
  <c r="R84" i="4"/>
  <c r="R82" i="4" s="1"/>
  <c r="R81" i="4" s="1"/>
  <c r="R80" i="4" s="1"/>
  <c r="P84" i="4"/>
  <c r="BK84" i="4"/>
  <c r="J84" i="4"/>
  <c r="BE84" i="4"/>
  <c r="BI83" i="4"/>
  <c r="F34" i="4" s="1"/>
  <c r="BD54" i="1" s="1"/>
  <c r="BH83" i="4"/>
  <c r="BG83" i="4"/>
  <c r="F32" i="4"/>
  <c r="BB54" i="1" s="1"/>
  <c r="BF83" i="4"/>
  <c r="T83" i="4"/>
  <c r="T82" i="4"/>
  <c r="T81" i="4" s="1"/>
  <c r="T80" i="4" s="1"/>
  <c r="R83" i="4"/>
  <c r="P83" i="4"/>
  <c r="P82" i="4"/>
  <c r="P81" i="4" s="1"/>
  <c r="P80" i="4" s="1"/>
  <c r="AU54" i="1" s="1"/>
  <c r="BK83" i="4"/>
  <c r="J83" i="4"/>
  <c r="BE83" i="4" s="1"/>
  <c r="F30" i="4" s="1"/>
  <c r="AZ54" i="1" s="1"/>
  <c r="J76" i="4"/>
  <c r="F76" i="4"/>
  <c r="F74" i="4"/>
  <c r="E72" i="4"/>
  <c r="J51" i="4"/>
  <c r="F51" i="4"/>
  <c r="F49" i="4"/>
  <c r="E47" i="4"/>
  <c r="J18" i="4"/>
  <c r="E18" i="4"/>
  <c r="J17" i="4"/>
  <c r="J12" i="4"/>
  <c r="E7" i="4"/>
  <c r="E70" i="4"/>
  <c r="E45" i="4"/>
  <c r="AY53" i="1"/>
  <c r="AX53" i="1"/>
  <c r="BI235" i="3"/>
  <c r="BH235" i="3"/>
  <c r="BG235" i="3"/>
  <c r="BF235" i="3"/>
  <c r="T235" i="3"/>
  <c r="T234" i="3" s="1"/>
  <c r="R235" i="3"/>
  <c r="R234" i="3" s="1"/>
  <c r="P235" i="3"/>
  <c r="P234" i="3" s="1"/>
  <c r="BK235" i="3"/>
  <c r="BK234" i="3" s="1"/>
  <c r="J234" i="3"/>
  <c r="J63" i="3" s="1"/>
  <c r="J235" i="3"/>
  <c r="BE235" i="3" s="1"/>
  <c r="BI232" i="3"/>
  <c r="BH232" i="3"/>
  <c r="BG232" i="3"/>
  <c r="BF232" i="3"/>
  <c r="T232" i="3"/>
  <c r="R232" i="3"/>
  <c r="P232" i="3"/>
  <c r="BK232" i="3"/>
  <c r="J232" i="3"/>
  <c r="BE232" i="3" s="1"/>
  <c r="BI230" i="3"/>
  <c r="BH230" i="3"/>
  <c r="BG230" i="3"/>
  <c r="BF230" i="3"/>
  <c r="T230" i="3"/>
  <c r="R230" i="3"/>
  <c r="P230" i="3"/>
  <c r="BK230" i="3"/>
  <c r="J230" i="3"/>
  <c r="BE230" i="3" s="1"/>
  <c r="BI228" i="3"/>
  <c r="BH228" i="3"/>
  <c r="BG228" i="3"/>
  <c r="BF228" i="3"/>
  <c r="T228" i="3"/>
  <c r="R228" i="3"/>
  <c r="P228" i="3"/>
  <c r="BK228" i="3"/>
  <c r="J228" i="3"/>
  <c r="BE228" i="3" s="1"/>
  <c r="BI226" i="3"/>
  <c r="BH226" i="3"/>
  <c r="BG226" i="3"/>
  <c r="BF226" i="3"/>
  <c r="T226" i="3"/>
  <c r="R226" i="3"/>
  <c r="P226" i="3"/>
  <c r="BK226" i="3"/>
  <c r="J226" i="3"/>
  <c r="BE226" i="3" s="1"/>
  <c r="BI224" i="3"/>
  <c r="BH224" i="3"/>
  <c r="BG224" i="3"/>
  <c r="BF224" i="3"/>
  <c r="T224" i="3"/>
  <c r="R224" i="3"/>
  <c r="R219" i="3" s="1"/>
  <c r="P224" i="3"/>
  <c r="BK224" i="3"/>
  <c r="J224" i="3"/>
  <c r="BE224" i="3" s="1"/>
  <c r="BI222" i="3"/>
  <c r="BH222" i="3"/>
  <c r="BG222" i="3"/>
  <c r="BF222" i="3"/>
  <c r="T222" i="3"/>
  <c r="R222" i="3"/>
  <c r="P222" i="3"/>
  <c r="BK222" i="3"/>
  <c r="BK219" i="3" s="1"/>
  <c r="J222" i="3"/>
  <c r="BE222" i="3"/>
  <c r="BI220" i="3"/>
  <c r="BH220" i="3"/>
  <c r="BG220" i="3"/>
  <c r="BF220" i="3"/>
  <c r="T220" i="3"/>
  <c r="R220" i="3"/>
  <c r="P220" i="3"/>
  <c r="BK220" i="3"/>
  <c r="J219" i="3"/>
  <c r="J62" i="3" s="1"/>
  <c r="J220" i="3"/>
  <c r="BE220" i="3" s="1"/>
  <c r="BI218" i="3"/>
  <c r="BH218" i="3"/>
  <c r="BG218" i="3"/>
  <c r="BF218" i="3"/>
  <c r="T218" i="3"/>
  <c r="R218" i="3"/>
  <c r="P218" i="3"/>
  <c r="BK218" i="3"/>
  <c r="J218" i="3"/>
  <c r="BE218" i="3" s="1"/>
  <c r="BI216" i="3"/>
  <c r="BH216" i="3"/>
  <c r="BG216" i="3"/>
  <c r="BF216" i="3"/>
  <c r="T216" i="3"/>
  <c r="R216" i="3"/>
  <c r="P216" i="3"/>
  <c r="BK216" i="3"/>
  <c r="J216" i="3"/>
  <c r="BE216" i="3"/>
  <c r="BI214" i="3"/>
  <c r="BH214" i="3"/>
  <c r="BG214" i="3"/>
  <c r="BF214" i="3"/>
  <c r="T214" i="3"/>
  <c r="R214" i="3"/>
  <c r="P214" i="3"/>
  <c r="BK214" i="3"/>
  <c r="J214" i="3"/>
  <c r="BE214" i="3" s="1"/>
  <c r="BI211" i="3"/>
  <c r="BH211" i="3"/>
  <c r="BG211" i="3"/>
  <c r="BF211" i="3"/>
  <c r="T211" i="3"/>
  <c r="R211" i="3"/>
  <c r="P211" i="3"/>
  <c r="BK211" i="3"/>
  <c r="J211" i="3"/>
  <c r="BE211" i="3"/>
  <c r="BI206" i="3"/>
  <c r="BH206" i="3"/>
  <c r="BG206" i="3"/>
  <c r="BF206" i="3"/>
  <c r="T206" i="3"/>
  <c r="R206" i="3"/>
  <c r="P206" i="3"/>
  <c r="BK206" i="3"/>
  <c r="J206" i="3"/>
  <c r="BE206" i="3" s="1"/>
  <c r="BI200" i="3"/>
  <c r="BH200" i="3"/>
  <c r="BG200" i="3"/>
  <c r="BF200" i="3"/>
  <c r="T200" i="3"/>
  <c r="R200" i="3"/>
  <c r="P200" i="3"/>
  <c r="BK200" i="3"/>
  <c r="J200" i="3"/>
  <c r="BE200" i="3"/>
  <c r="BI199" i="3"/>
  <c r="BH199" i="3"/>
  <c r="BG199" i="3"/>
  <c r="BF199" i="3"/>
  <c r="T199" i="3"/>
  <c r="R199" i="3"/>
  <c r="P199" i="3"/>
  <c r="BK199" i="3"/>
  <c r="J199" i="3"/>
  <c r="BE199" i="3" s="1"/>
  <c r="BI198" i="3"/>
  <c r="BH198" i="3"/>
  <c r="BG198" i="3"/>
  <c r="BF198" i="3"/>
  <c r="T198" i="3"/>
  <c r="R198" i="3"/>
  <c r="P198" i="3"/>
  <c r="BK198" i="3"/>
  <c r="J198" i="3"/>
  <c r="BE198" i="3"/>
  <c r="BI197" i="3"/>
  <c r="BH197" i="3"/>
  <c r="BG197" i="3"/>
  <c r="BF197" i="3"/>
  <c r="T197" i="3"/>
  <c r="R197" i="3"/>
  <c r="P197" i="3"/>
  <c r="BK197" i="3"/>
  <c r="J197" i="3"/>
  <c r="BE197" i="3" s="1"/>
  <c r="BI196" i="3"/>
  <c r="BH196" i="3"/>
  <c r="BG196" i="3"/>
  <c r="BF196" i="3"/>
  <c r="T196" i="3"/>
  <c r="R196" i="3"/>
  <c r="P196" i="3"/>
  <c r="BK196" i="3"/>
  <c r="J196" i="3"/>
  <c r="BE196" i="3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R192" i="3"/>
  <c r="P192" i="3"/>
  <c r="BK192" i="3"/>
  <c r="J192" i="3"/>
  <c r="BE192" i="3"/>
  <c r="BI191" i="3"/>
  <c r="BH191" i="3"/>
  <c r="BG191" i="3"/>
  <c r="BF191" i="3"/>
  <c r="T191" i="3"/>
  <c r="R191" i="3"/>
  <c r="R188" i="3" s="1"/>
  <c r="P191" i="3"/>
  <c r="BK191" i="3"/>
  <c r="J191" i="3"/>
  <c r="BE191" i="3" s="1"/>
  <c r="BI190" i="3"/>
  <c r="BH190" i="3"/>
  <c r="BG190" i="3"/>
  <c r="BF190" i="3"/>
  <c r="T190" i="3"/>
  <c r="R190" i="3"/>
  <c r="P190" i="3"/>
  <c r="BK190" i="3"/>
  <c r="BK188" i="3" s="1"/>
  <c r="J188" i="3" s="1"/>
  <c r="J61" i="3" s="1"/>
  <c r="J190" i="3"/>
  <c r="BE190" i="3"/>
  <c r="BI189" i="3"/>
  <c r="BH189" i="3"/>
  <c r="BG189" i="3"/>
  <c r="BF189" i="3"/>
  <c r="T189" i="3"/>
  <c r="R189" i="3"/>
  <c r="P189" i="3"/>
  <c r="BK189" i="3"/>
  <c r="J189" i="3"/>
  <c r="BE189" i="3" s="1"/>
  <c r="BI187" i="3"/>
  <c r="BH187" i="3"/>
  <c r="BG187" i="3"/>
  <c r="BF187" i="3"/>
  <c r="T187" i="3"/>
  <c r="R187" i="3"/>
  <c r="P187" i="3"/>
  <c r="BK187" i="3"/>
  <c r="J187" i="3"/>
  <c r="BE187" i="3" s="1"/>
  <c r="BI186" i="3"/>
  <c r="BH186" i="3"/>
  <c r="BG186" i="3"/>
  <c r="BF186" i="3"/>
  <c r="T186" i="3"/>
  <c r="R186" i="3"/>
  <c r="P186" i="3"/>
  <c r="BK186" i="3"/>
  <c r="J186" i="3"/>
  <c r="BE186" i="3"/>
  <c r="BI184" i="3"/>
  <c r="BH184" i="3"/>
  <c r="BG184" i="3"/>
  <c r="BF184" i="3"/>
  <c r="T184" i="3"/>
  <c r="R184" i="3"/>
  <c r="P184" i="3"/>
  <c r="BK184" i="3"/>
  <c r="J184" i="3"/>
  <c r="BE184" i="3" s="1"/>
  <c r="BI182" i="3"/>
  <c r="BH182" i="3"/>
  <c r="BG182" i="3"/>
  <c r="BF182" i="3"/>
  <c r="T182" i="3"/>
  <c r="R182" i="3"/>
  <c r="P182" i="3"/>
  <c r="BK182" i="3"/>
  <c r="J182" i="3"/>
  <c r="BE182" i="3"/>
  <c r="BI181" i="3"/>
  <c r="BH181" i="3"/>
  <c r="BG181" i="3"/>
  <c r="BF181" i="3"/>
  <c r="T181" i="3"/>
  <c r="R181" i="3"/>
  <c r="P181" i="3"/>
  <c r="BK181" i="3"/>
  <c r="J181" i="3"/>
  <c r="BE181" i="3" s="1"/>
  <c r="BI179" i="3"/>
  <c r="BH179" i="3"/>
  <c r="BG179" i="3"/>
  <c r="BF179" i="3"/>
  <c r="T179" i="3"/>
  <c r="R179" i="3"/>
  <c r="R178" i="3" s="1"/>
  <c r="P179" i="3"/>
  <c r="BK179" i="3"/>
  <c r="BK178" i="3" s="1"/>
  <c r="J178" i="3" s="1"/>
  <c r="J60" i="3" s="1"/>
  <c r="J179" i="3"/>
  <c r="BE179" i="3"/>
  <c r="BI176" i="3"/>
  <c r="BH176" i="3"/>
  <c r="BG176" i="3"/>
  <c r="BF176" i="3"/>
  <c r="T176" i="3"/>
  <c r="R176" i="3"/>
  <c r="P176" i="3"/>
  <c r="BK176" i="3"/>
  <c r="J176" i="3"/>
  <c r="BE176" i="3"/>
  <c r="BI174" i="3"/>
  <c r="BH174" i="3"/>
  <c r="BG174" i="3"/>
  <c r="BF174" i="3"/>
  <c r="T174" i="3"/>
  <c r="R174" i="3"/>
  <c r="P174" i="3"/>
  <c r="BK174" i="3"/>
  <c r="J174" i="3"/>
  <c r="BE174" i="3" s="1"/>
  <c r="BI172" i="3"/>
  <c r="BH172" i="3"/>
  <c r="BG172" i="3"/>
  <c r="BF172" i="3"/>
  <c r="T172" i="3"/>
  <c r="R172" i="3"/>
  <c r="P172" i="3"/>
  <c r="BK172" i="3"/>
  <c r="J172" i="3"/>
  <c r="BE172" i="3"/>
  <c r="BI167" i="3"/>
  <c r="BH167" i="3"/>
  <c r="BG167" i="3"/>
  <c r="BF167" i="3"/>
  <c r="T167" i="3"/>
  <c r="R167" i="3"/>
  <c r="P167" i="3"/>
  <c r="BK167" i="3"/>
  <c r="J167" i="3"/>
  <c r="BE167" i="3" s="1"/>
  <c r="BI165" i="3"/>
  <c r="BH165" i="3"/>
  <c r="BG165" i="3"/>
  <c r="BF165" i="3"/>
  <c r="T165" i="3"/>
  <c r="R165" i="3"/>
  <c r="P165" i="3"/>
  <c r="BK165" i="3"/>
  <c r="J165" i="3"/>
  <c r="BE165" i="3"/>
  <c r="BI163" i="3"/>
  <c r="BH163" i="3"/>
  <c r="BG163" i="3"/>
  <c r="BF163" i="3"/>
  <c r="T163" i="3"/>
  <c r="R163" i="3"/>
  <c r="P163" i="3"/>
  <c r="BK163" i="3"/>
  <c r="J163" i="3"/>
  <c r="BE163" i="3" s="1"/>
  <c r="BI161" i="3"/>
  <c r="BH161" i="3"/>
  <c r="BG161" i="3"/>
  <c r="F32" i="3" s="1"/>
  <c r="BB53" i="1" s="1"/>
  <c r="BF161" i="3"/>
  <c r="T161" i="3"/>
  <c r="R161" i="3"/>
  <c r="P161" i="3"/>
  <c r="BK161" i="3"/>
  <c r="J161" i="3"/>
  <c r="BE161" i="3"/>
  <c r="BI157" i="3"/>
  <c r="BH157" i="3"/>
  <c r="BG157" i="3"/>
  <c r="BF157" i="3"/>
  <c r="T157" i="3"/>
  <c r="R157" i="3"/>
  <c r="P157" i="3"/>
  <c r="BK157" i="3"/>
  <c r="J157" i="3"/>
  <c r="BE157" i="3" s="1"/>
  <c r="BI152" i="3"/>
  <c r="BH152" i="3"/>
  <c r="BG152" i="3"/>
  <c r="BF152" i="3"/>
  <c r="T152" i="3"/>
  <c r="R152" i="3"/>
  <c r="P152" i="3"/>
  <c r="BK152" i="3"/>
  <c r="J152" i="3"/>
  <c r="BE152" i="3"/>
  <c r="BI148" i="3"/>
  <c r="BH148" i="3"/>
  <c r="BG148" i="3"/>
  <c r="BF148" i="3"/>
  <c r="T148" i="3"/>
  <c r="R148" i="3"/>
  <c r="P148" i="3"/>
  <c r="BK148" i="3"/>
  <c r="J148" i="3"/>
  <c r="BE148" i="3" s="1"/>
  <c r="BI144" i="3"/>
  <c r="BH144" i="3"/>
  <c r="BG144" i="3"/>
  <c r="BF144" i="3"/>
  <c r="T144" i="3"/>
  <c r="R144" i="3"/>
  <c r="P144" i="3"/>
  <c r="BK144" i="3"/>
  <c r="J144" i="3"/>
  <c r="BE144" i="3"/>
  <c r="BI141" i="3"/>
  <c r="BH141" i="3"/>
  <c r="BG141" i="3"/>
  <c r="BF141" i="3"/>
  <c r="T141" i="3"/>
  <c r="R141" i="3"/>
  <c r="R131" i="3" s="1"/>
  <c r="P141" i="3"/>
  <c r="BK141" i="3"/>
  <c r="J141" i="3"/>
  <c r="BE141" i="3" s="1"/>
  <c r="BI137" i="3"/>
  <c r="BH137" i="3"/>
  <c r="BG137" i="3"/>
  <c r="BF137" i="3"/>
  <c r="T137" i="3"/>
  <c r="R137" i="3"/>
  <c r="P137" i="3"/>
  <c r="BK137" i="3"/>
  <c r="BK131" i="3" s="1"/>
  <c r="J131" i="3" s="1"/>
  <c r="J59" i="3" s="1"/>
  <c r="J137" i="3"/>
  <c r="BE137" i="3"/>
  <c r="BI132" i="3"/>
  <c r="BH132" i="3"/>
  <c r="BG132" i="3"/>
  <c r="BF132" i="3"/>
  <c r="T132" i="3"/>
  <c r="R132" i="3"/>
  <c r="P132" i="3"/>
  <c r="BK132" i="3"/>
  <c r="J132" i="3"/>
  <c r="BE132" i="3" s="1"/>
  <c r="BI127" i="3"/>
  <c r="BH127" i="3"/>
  <c r="BG127" i="3"/>
  <c r="BF127" i="3"/>
  <c r="T127" i="3"/>
  <c r="R127" i="3"/>
  <c r="P127" i="3"/>
  <c r="BK127" i="3"/>
  <c r="J127" i="3"/>
  <c r="BE127" i="3" s="1"/>
  <c r="BI125" i="3"/>
  <c r="BH125" i="3"/>
  <c r="BG125" i="3"/>
  <c r="BF125" i="3"/>
  <c r="T125" i="3"/>
  <c r="R125" i="3"/>
  <c r="P125" i="3"/>
  <c r="BK125" i="3"/>
  <c r="J125" i="3"/>
  <c r="BE125" i="3"/>
  <c r="BI123" i="3"/>
  <c r="BH123" i="3"/>
  <c r="BG123" i="3"/>
  <c r="BF123" i="3"/>
  <c r="T123" i="3"/>
  <c r="R123" i="3"/>
  <c r="P123" i="3"/>
  <c r="BK123" i="3"/>
  <c r="J123" i="3"/>
  <c r="BE123" i="3" s="1"/>
  <c r="BI121" i="3"/>
  <c r="BH121" i="3"/>
  <c r="BG121" i="3"/>
  <c r="BF121" i="3"/>
  <c r="T121" i="3"/>
  <c r="R121" i="3"/>
  <c r="P121" i="3"/>
  <c r="BK121" i="3"/>
  <c r="J121" i="3"/>
  <c r="BE121" i="3"/>
  <c r="BI119" i="3"/>
  <c r="BH119" i="3"/>
  <c r="BG119" i="3"/>
  <c r="BF119" i="3"/>
  <c r="T119" i="3"/>
  <c r="R119" i="3"/>
  <c r="P119" i="3"/>
  <c r="BK119" i="3"/>
  <c r="J119" i="3"/>
  <c r="BE119" i="3" s="1"/>
  <c r="BI117" i="3"/>
  <c r="BH117" i="3"/>
  <c r="BG117" i="3"/>
  <c r="BF117" i="3"/>
  <c r="T117" i="3"/>
  <c r="R117" i="3"/>
  <c r="P117" i="3"/>
  <c r="BK117" i="3"/>
  <c r="J117" i="3"/>
  <c r="BE117" i="3"/>
  <c r="BI113" i="3"/>
  <c r="BH113" i="3"/>
  <c r="BG113" i="3"/>
  <c r="BF113" i="3"/>
  <c r="T113" i="3"/>
  <c r="R113" i="3"/>
  <c r="P113" i="3"/>
  <c r="BK113" i="3"/>
  <c r="J113" i="3"/>
  <c r="BE113" i="3" s="1"/>
  <c r="BI110" i="3"/>
  <c r="BH110" i="3"/>
  <c r="BG110" i="3"/>
  <c r="BF110" i="3"/>
  <c r="T110" i="3"/>
  <c r="R110" i="3"/>
  <c r="P110" i="3"/>
  <c r="BK110" i="3"/>
  <c r="J110" i="3"/>
  <c r="BE110" i="3"/>
  <c r="BI108" i="3"/>
  <c r="BH108" i="3"/>
  <c r="BG108" i="3"/>
  <c r="BF108" i="3"/>
  <c r="T108" i="3"/>
  <c r="R108" i="3"/>
  <c r="P108" i="3"/>
  <c r="BK108" i="3"/>
  <c r="J108" i="3"/>
  <c r="BE108" i="3" s="1"/>
  <c r="BI104" i="3"/>
  <c r="BH104" i="3"/>
  <c r="BG104" i="3"/>
  <c r="BF104" i="3"/>
  <c r="T104" i="3"/>
  <c r="R104" i="3"/>
  <c r="P104" i="3"/>
  <c r="BK104" i="3"/>
  <c r="J104" i="3"/>
  <c r="BE104" i="3"/>
  <c r="BI102" i="3"/>
  <c r="BH102" i="3"/>
  <c r="BG102" i="3"/>
  <c r="BF102" i="3"/>
  <c r="T102" i="3"/>
  <c r="R102" i="3"/>
  <c r="P102" i="3"/>
  <c r="BK102" i="3"/>
  <c r="J102" i="3"/>
  <c r="BE102" i="3" s="1"/>
  <c r="BI100" i="3"/>
  <c r="BH100" i="3"/>
  <c r="BG100" i="3"/>
  <c r="BF100" i="3"/>
  <c r="T100" i="3"/>
  <c r="R100" i="3"/>
  <c r="P100" i="3"/>
  <c r="BK100" i="3"/>
  <c r="J100" i="3"/>
  <c r="BE100" i="3"/>
  <c r="BI98" i="3"/>
  <c r="BH98" i="3"/>
  <c r="BG98" i="3"/>
  <c r="BF98" i="3"/>
  <c r="T98" i="3"/>
  <c r="R98" i="3"/>
  <c r="P98" i="3"/>
  <c r="BK98" i="3"/>
  <c r="J98" i="3"/>
  <c r="BE98" i="3"/>
  <c r="BI97" i="3"/>
  <c r="BH97" i="3"/>
  <c r="BG97" i="3"/>
  <c r="BF97" i="3"/>
  <c r="T97" i="3"/>
  <c r="R97" i="3"/>
  <c r="P97" i="3"/>
  <c r="BK97" i="3"/>
  <c r="J97" i="3"/>
  <c r="BE97" i="3"/>
  <c r="BI96" i="3"/>
  <c r="BH96" i="3"/>
  <c r="BG96" i="3"/>
  <c r="BF96" i="3"/>
  <c r="T96" i="3"/>
  <c r="R96" i="3"/>
  <c r="P96" i="3"/>
  <c r="BK96" i="3"/>
  <c r="J96" i="3"/>
  <c r="BE96" i="3"/>
  <c r="BI94" i="3"/>
  <c r="BH94" i="3"/>
  <c r="BG94" i="3"/>
  <c r="BF94" i="3"/>
  <c r="T94" i="3"/>
  <c r="R94" i="3"/>
  <c r="P94" i="3"/>
  <c r="BK94" i="3"/>
  <c r="J94" i="3"/>
  <c r="BE94" i="3"/>
  <c r="BI92" i="3"/>
  <c r="BH92" i="3"/>
  <c r="BG92" i="3"/>
  <c r="BF92" i="3"/>
  <c r="T92" i="3"/>
  <c r="R92" i="3"/>
  <c r="P92" i="3"/>
  <c r="BK92" i="3"/>
  <c r="J92" i="3"/>
  <c r="BE92" i="3"/>
  <c r="BI90" i="3"/>
  <c r="BH90" i="3"/>
  <c r="BG90" i="3"/>
  <c r="BF90" i="3"/>
  <c r="J31" i="3" s="1"/>
  <c r="AW53" i="1" s="1"/>
  <c r="T90" i="3"/>
  <c r="R90" i="3"/>
  <c r="P90" i="3"/>
  <c r="BK90" i="3"/>
  <c r="J90" i="3"/>
  <c r="BE90" i="3"/>
  <c r="BI88" i="3"/>
  <c r="BH88" i="3"/>
  <c r="BG88" i="3"/>
  <c r="BF88" i="3"/>
  <c r="T88" i="3"/>
  <c r="R88" i="3"/>
  <c r="P88" i="3"/>
  <c r="BK88" i="3"/>
  <c r="J88" i="3"/>
  <c r="BE88" i="3"/>
  <c r="BI86" i="3"/>
  <c r="BH86" i="3"/>
  <c r="BG86" i="3"/>
  <c r="BF86" i="3"/>
  <c r="F31" i="3" s="1"/>
  <c r="BA53" i="1" s="1"/>
  <c r="T86" i="3"/>
  <c r="T85" i="3" s="1"/>
  <c r="R86" i="3"/>
  <c r="R85" i="3"/>
  <c r="P86" i="3"/>
  <c r="P85" i="3" s="1"/>
  <c r="BK86" i="3"/>
  <c r="BK85" i="3" s="1"/>
  <c r="J85" i="3" s="1"/>
  <c r="BK84" i="3"/>
  <c r="BK83" i="3" s="1"/>
  <c r="J83" i="3" s="1"/>
  <c r="J56" i="3" s="1"/>
  <c r="J86" i="3"/>
  <c r="BE86" i="3"/>
  <c r="J58" i="3"/>
  <c r="J79" i="3"/>
  <c r="F79" i="3"/>
  <c r="F77" i="3"/>
  <c r="E75" i="3"/>
  <c r="J51" i="3"/>
  <c r="F51" i="3"/>
  <c r="F49" i="3"/>
  <c r="E47" i="3"/>
  <c r="J18" i="3"/>
  <c r="E18" i="3"/>
  <c r="J17" i="3"/>
  <c r="J12" i="3"/>
  <c r="E7" i="3"/>
  <c r="E45" i="3" s="1"/>
  <c r="AY52" i="1"/>
  <c r="AX52" i="1"/>
  <c r="BI105" i="2"/>
  <c r="BH105" i="2"/>
  <c r="BG105" i="2"/>
  <c r="BF105" i="2"/>
  <c r="F31" i="2" s="1"/>
  <c r="BA52" i="1" s="1"/>
  <c r="T105" i="2"/>
  <c r="T104" i="2" s="1"/>
  <c r="R105" i="2"/>
  <c r="R104" i="2"/>
  <c r="P105" i="2"/>
  <c r="P104" i="2" s="1"/>
  <c r="BK105" i="2"/>
  <c r="BK104" i="2"/>
  <c r="J104" i="2"/>
  <c r="J60" i="2" s="1"/>
  <c r="J105" i="2"/>
  <c r="BE105" i="2"/>
  <c r="BI100" i="2"/>
  <c r="BH100" i="2"/>
  <c r="BG100" i="2"/>
  <c r="BF100" i="2"/>
  <c r="T100" i="2"/>
  <c r="R100" i="2"/>
  <c r="P100" i="2"/>
  <c r="BK100" i="2"/>
  <c r="J100" i="2"/>
  <c r="BE100" i="2" s="1"/>
  <c r="BI92" i="2"/>
  <c r="BH92" i="2"/>
  <c r="BG92" i="2"/>
  <c r="BF92" i="2"/>
  <c r="T92" i="2"/>
  <c r="T91" i="2"/>
  <c r="R92" i="2"/>
  <c r="R91" i="2" s="1"/>
  <c r="P92" i="2"/>
  <c r="P91" i="2"/>
  <c r="BK92" i="2"/>
  <c r="BK91" i="2" s="1"/>
  <c r="J91" i="2" s="1"/>
  <c r="J59" i="2" s="1"/>
  <c r="J92" i="2"/>
  <c r="BE92" i="2"/>
  <c r="BI89" i="2"/>
  <c r="BH89" i="2"/>
  <c r="BG89" i="2"/>
  <c r="BF89" i="2"/>
  <c r="T89" i="2"/>
  <c r="R89" i="2"/>
  <c r="P89" i="2"/>
  <c r="BK89" i="2"/>
  <c r="J89" i="2"/>
  <c r="BE89" i="2"/>
  <c r="BI87" i="2"/>
  <c r="BH87" i="2"/>
  <c r="BG87" i="2"/>
  <c r="BF87" i="2"/>
  <c r="T87" i="2"/>
  <c r="R87" i="2"/>
  <c r="P87" i="2"/>
  <c r="BK87" i="2"/>
  <c r="J87" i="2"/>
  <c r="BE87" i="2" s="1"/>
  <c r="BI85" i="2"/>
  <c r="BH85" i="2"/>
  <c r="F33" i="2" s="1"/>
  <c r="BC52" i="1" s="1"/>
  <c r="BG85" i="2"/>
  <c r="BF85" i="2"/>
  <c r="T85" i="2"/>
  <c r="R85" i="2"/>
  <c r="R82" i="2" s="1"/>
  <c r="R81" i="2" s="1"/>
  <c r="R80" i="2" s="1"/>
  <c r="P85" i="2"/>
  <c r="BK85" i="2"/>
  <c r="J85" i="2"/>
  <c r="BE85" i="2"/>
  <c r="J30" i="2" s="1"/>
  <c r="AV52" i="1" s="1"/>
  <c r="BI83" i="2"/>
  <c r="F34" i="2" s="1"/>
  <c r="BD52" i="1" s="1"/>
  <c r="BH83" i="2"/>
  <c r="BG83" i="2"/>
  <c r="F32" i="2"/>
  <c r="BB52" i="1" s="1"/>
  <c r="BF83" i="2"/>
  <c r="T83" i="2"/>
  <c r="T82" i="2"/>
  <c r="T81" i="2"/>
  <c r="T80" i="2" s="1"/>
  <c r="R83" i="2"/>
  <c r="P83" i="2"/>
  <c r="P82" i="2"/>
  <c r="P81" i="2" s="1"/>
  <c r="P80" i="2" s="1"/>
  <c r="AU52" i="1" s="1"/>
  <c r="BK83" i="2"/>
  <c r="BK82" i="2"/>
  <c r="J83" i="2"/>
  <c r="BE83" i="2"/>
  <c r="J76" i="2"/>
  <c r="F76" i="2"/>
  <c r="F74" i="2"/>
  <c r="E72" i="2"/>
  <c r="J51" i="2"/>
  <c r="F51" i="2"/>
  <c r="F49" i="2"/>
  <c r="E47" i="2"/>
  <c r="J18" i="2"/>
  <c r="E18" i="2"/>
  <c r="F52" i="2" s="1"/>
  <c r="J17" i="2"/>
  <c r="J12" i="2"/>
  <c r="J49" i="2" s="1"/>
  <c r="J74" i="2"/>
  <c r="E7" i="2"/>
  <c r="E70" i="2"/>
  <c r="E45" i="2"/>
  <c r="AS51" i="1"/>
  <c r="L47" i="1"/>
  <c r="AM46" i="1"/>
  <c r="L46" i="1"/>
  <c r="AM44" i="1"/>
  <c r="L44" i="1"/>
  <c r="L42" i="1"/>
  <c r="L41" i="1"/>
  <c r="J30" i="3" l="1"/>
  <c r="AV53" i="1" s="1"/>
  <c r="AT53" i="1" s="1"/>
  <c r="BB51" i="1"/>
  <c r="AX51" i="1"/>
  <c r="W28" i="1"/>
  <c r="AT52" i="1"/>
  <c r="J82" i="2"/>
  <c r="J58" i="2" s="1"/>
  <c r="BK81" i="2"/>
  <c r="J77" i="3"/>
  <c r="J49" i="3"/>
  <c r="P131" i="3"/>
  <c r="F77" i="4"/>
  <c r="F52" i="4"/>
  <c r="J31" i="2"/>
  <c r="AW52" i="1" s="1"/>
  <c r="J27" i="3"/>
  <c r="R84" i="3"/>
  <c r="R83" i="3" s="1"/>
  <c r="T178" i="3"/>
  <c r="P178" i="3"/>
  <c r="P84" i="3" s="1"/>
  <c r="P83" i="3" s="1"/>
  <c r="AU53" i="1" s="1"/>
  <c r="AU51" i="1" s="1"/>
  <c r="T188" i="3"/>
  <c r="P219" i="3"/>
  <c r="F30" i="2"/>
  <c r="AZ52" i="1" s="1"/>
  <c r="E73" i="3"/>
  <c r="F80" i="3"/>
  <c r="F52" i="3"/>
  <c r="F33" i="3"/>
  <c r="BC53" i="1" s="1"/>
  <c r="BC51" i="1" s="1"/>
  <c r="F34" i="3"/>
  <c r="BD53" i="1" s="1"/>
  <c r="BD51" i="1" s="1"/>
  <c r="W30" i="1" s="1"/>
  <c r="T131" i="3"/>
  <c r="T84" i="3" s="1"/>
  <c r="T83" i="3" s="1"/>
  <c r="J74" i="4"/>
  <c r="J49" i="4"/>
  <c r="F33" i="4"/>
  <c r="BC54" i="1" s="1"/>
  <c r="F77" i="2"/>
  <c r="F30" i="3"/>
  <c r="AZ53" i="1" s="1"/>
  <c r="J84" i="3"/>
  <c r="J57" i="3" s="1"/>
  <c r="P188" i="3"/>
  <c r="T219" i="3"/>
  <c r="J30" i="4"/>
  <c r="AV54" i="1" s="1"/>
  <c r="AT54" i="1" s="1"/>
  <c r="BK82" i="4"/>
  <c r="J31" i="4"/>
  <c r="AW54" i="1" s="1"/>
  <c r="F31" i="4"/>
  <c r="BA54" i="1" s="1"/>
  <c r="BA51" i="1" s="1"/>
  <c r="W29" i="1" l="1"/>
  <c r="AY51" i="1"/>
  <c r="AW51" i="1"/>
  <c r="AK27" i="1" s="1"/>
  <c r="W27" i="1"/>
  <c r="J82" i="4"/>
  <c r="J58" i="4" s="1"/>
  <c r="BK81" i="4"/>
  <c r="AZ51" i="1"/>
  <c r="J81" i="2"/>
  <c r="J57" i="2" s="1"/>
  <c r="BK80" i="2"/>
  <c r="J80" i="2" s="1"/>
  <c r="AG53" i="1"/>
  <c r="AN53" i="1" s="1"/>
  <c r="J36" i="3"/>
  <c r="W26" i="1" l="1"/>
  <c r="AV51" i="1"/>
  <c r="BK80" i="4"/>
  <c r="J80" i="4" s="1"/>
  <c r="J81" i="4"/>
  <c r="J57" i="4" s="1"/>
  <c r="J56" i="2"/>
  <c r="J27" i="2"/>
  <c r="J56" i="4" l="1"/>
  <c r="J27" i="4"/>
  <c r="AK26" i="1"/>
  <c r="AT51" i="1"/>
  <c r="J36" i="2"/>
  <c r="AG52" i="1"/>
  <c r="AN52" i="1" l="1"/>
  <c r="AG54" i="1"/>
  <c r="AN54" i="1" s="1"/>
  <c r="J36" i="4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<sst xmlns="http://schemas.openxmlformats.org/spreadsheetml/2006/main" count="3851" uniqueCount="885">
  <si>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</si>
  <si>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</si>
  <si>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</si>
  <si>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</si>
  <si>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</si>
  <si>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</si>
  <si>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</si>
  <si>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{cb2ac500-28d9-4719-a965-001df3164ab1}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</si>
  <si>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</si>
  <si>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</si>
  <si>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</si>
  <si>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</si>
  <si>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</si>
  <si>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</si>
  <si>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</si>
  <si>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</si>
  <si>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</si>
  <si>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18-11-24-R1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</si>
  <si>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</si>
  <si>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</si>
  <si>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UL.BENEŠE, ŠKOLNÍ - ČECHOVA, CHOMUTOV</t>
  </si>
  <si>
    <t>KSO:</t>
  </si>
  <si>
    <t>CC-CZ:</t>
  </si>
  <si>
    <t>Místo:</t>
  </si>
  <si>
    <t>CHOMUTOV</t>
  </si>
  <si>
    <t>Datum:</t>
  </si>
  <si>
    <t>17. 1. 2019</t>
  </si>
  <si>
    <t>Zadavatel:</t>
  </si>
  <si>
    <t>IČ:</t>
  </si>
  <si>
    <t>MĚSTO CHOMUTOV</t>
  </si>
  <si>
    <t>DIČ:</t>
  </si>
  <si>
    <t>Uchazeč:</t>
  </si>
  <si>
    <t>Vyplň údaj</t>
  </si>
  <si>
    <t>Projektant:</t>
  </si>
  <si>
    <t>NE2D PROJEKT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</si>
  <si>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</si>
  <si>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</si>
  <si>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</si>
  <si>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</si>
  <si>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</si>
  <si>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</si>
  <si>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</si>
  <si>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</si>
  <si>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</si>
  <si>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</si>
  <si>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</si>
  <si>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</si>
  <si>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</si>
  <si>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</si>
  <si>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</si>
  <si>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</si>
  <si>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</si>
  <si>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</si>
  <si>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</si>
  <si>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</si>
  <si>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</si>
  <si>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</si>
  <si>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</si>
  <si>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</si>
  <si>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</si>
  <si>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</si>
  <si>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</si>
  <si>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</si>
  <si>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</si>
  <si>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</si>
  <si>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</si>
  <si>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</si>
  <si>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</si>
  <si>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</si>
  <si>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</si>
  <si>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</si>
  <si>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</si>
  <si>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</si>
  <si>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</si>
  <si>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</si>
  <si>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</si>
  <si>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</si>
  <si>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</t>
  </si>
  <si>
    <t>1</t>
  </si>
  <si>
    <t>{1ff0f77a-beec-4390-aa2a-6581548f58a7}</t>
  </si>
  <si>
    <t>2</t>
  </si>
  <si>
    <t>ZRN1</t>
  </si>
  <si>
    <t>KOMUNIKACE</t>
  </si>
  <si>
    <t>STA</t>
  </si>
  <si>
    <t>{f822c4b9-3fea-4bae-9d1a-f055bc8e4db1}</t>
  </si>
  <si>
    <t>ZRN2</t>
  </si>
  <si>
    <t>VEŘEJNÉ OSVĚTLENÍ</t>
  </si>
  <si>
    <t>ING</t>
  </si>
  <si>
    <t>{df3ee4e1-44fe-4277-a0cd-b295b31e5eba}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</si>
  <si>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</si>
  <si>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</si>
  <si>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</si>
  <si>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</si>
  <si>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</si>
  <si>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</si>
  <si>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</si>
  <si>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VON - VEDLEJŠÍ A OSTATNÍ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</si>
  <si>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</si>
  <si>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</si>
  <si>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</si>
  <si>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</si>
  <si>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</si>
  <si>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</si>
  <si>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</si>
  <si>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</si>
  <si>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</si>
  <si>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</si>
  <si>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</si>
  <si>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</si>
  <si>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</si>
  <si>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</si>
  <si>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</si>
  <si>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</si>
  <si>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</si>
  <si>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</si>
  <si>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</si>
  <si>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</si>
  <si>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</si>
  <si>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</si>
  <si>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</si>
  <si>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</si>
  <si>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</si>
  <si>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</si>
  <si>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</si>
  <si>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</si>
  <si>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</si>
  <si>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</si>
  <si>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011503000</t>
  </si>
  <si>
    <t>Průzkumné, geodetické a projektové práce průzkumné práce stavební průzkum bez rozlišení</t>
  </si>
  <si>
    <t>Nh</t>
  </si>
  <si>
    <t>CS ÚRS 2018 01</t>
  </si>
  <si>
    <t>1024</t>
  </si>
  <si>
    <t>142379531</t>
  </si>
  <si>
    <t>VV</t>
  </si>
  <si>
    <t>10"ruční výkopy sondy pro zjištění sítí  (20Nh dle Uniky čl.2.4.2-pomocné práce)</t>
  </si>
  <si>
    <t>012103000</t>
  </si>
  <si>
    <t>Průzkumné, geodetické a projektové práce geodetické práce před výstavbou</t>
  </si>
  <si>
    <t>-1815277202</t>
  </si>
  <si>
    <t>12" (10Nh dle Uniky čl.2.4.2-méně náročné práce)</t>
  </si>
  <si>
    <t>3</t>
  </si>
  <si>
    <t>012303000</t>
  </si>
  <si>
    <t>Průzkumné, geodetické a projektové práce geodetické práce po výstavbě</t>
  </si>
  <si>
    <t>-1607397037</t>
  </si>
  <si>
    <t>16" (10Nh dle Uniky čl.2.4.2-méně náročné práce)</t>
  </si>
  <si>
    <t>4</t>
  </si>
  <si>
    <t>013254000</t>
  </si>
  <si>
    <t>Průzkumné, geodetické a projektové práce projektové práce dokumentace stavby (výkresová a textová) skutečného provedení stavby</t>
  </si>
  <si>
    <t>-1336236486</t>
  </si>
  <si>
    <t>8"dle požadavku investora (10Nh dle Uniky čl.2.4.2-náročné práce)</t>
  </si>
  <si>
    <t>VRN3</t>
  </si>
  <si>
    <t>Zařízení staveniště</t>
  </si>
  <si>
    <t>030001000</t>
  </si>
  <si>
    <t>Základní rozdělení průvodních činností a nákladů zařízení staveniště</t>
  </si>
  <si>
    <t>Kpl</t>
  </si>
  <si>
    <t>195935076</t>
  </si>
  <si>
    <t>1"zařízení staveniště - ocenit zejména:</t>
  </si>
  <si>
    <t>Náklady na stavební buňky</t>
  </si>
  <si>
    <t>Skládky na staveništi, osvětlení</t>
  </si>
  <si>
    <t>Náklady na provoz a údržbu vybavení staveniště, energie</t>
  </si>
  <si>
    <t>Oplocení, informační tabule</t>
  </si>
  <si>
    <t>Rozebrání, bourání a odvoz zařízení staveniště</t>
  </si>
  <si>
    <t>Úprava terénu po zrušení zařízení staveniště</t>
  </si>
  <si>
    <t>6</t>
  </si>
  <si>
    <t>034403000</t>
  </si>
  <si>
    <t>Zařízení staveniště zabezpečení staveniště dopravní značení na staveništi</t>
  </si>
  <si>
    <t>1445976881</t>
  </si>
  <si>
    <t>1"přechodné DZ - ocenit zejména:</t>
  </si>
  <si>
    <t>přechodné DZ - pronájem, montáž a demontáž značek</t>
  </si>
  <si>
    <t>vyhotovení projektu inženýrských opatření - DIO</t>
  </si>
  <si>
    <t>VRN4</t>
  </si>
  <si>
    <t>Inženýrská činnost</t>
  </si>
  <si>
    <t>7</t>
  </si>
  <si>
    <t>043134000</t>
  </si>
  <si>
    <t>Zkoušky zatěžovací</t>
  </si>
  <si>
    <t>kpl</t>
  </si>
  <si>
    <t>498139194</t>
  </si>
  <si>
    <t>HZS 4232 Hodinová zúčtovací sazba technik odborný</t>
  </si>
  <si>
    <t>8"x zkouška modul přetvárnosti dleTP 170 stanovené normou ČSN 72 1006</t>
  </si>
  <si>
    <t>BO08_25</t>
  </si>
  <si>
    <t>obrubníky BO 08/25</t>
  </si>
  <si>
    <t>m</t>
  </si>
  <si>
    <t>72</t>
  </si>
  <si>
    <t>BO15_25</t>
  </si>
  <si>
    <t>obrubníky BO 15/25</t>
  </si>
  <si>
    <t>426</t>
  </si>
  <si>
    <t>BO15_N</t>
  </si>
  <si>
    <t>obrubník BO15/15 nájezdový</t>
  </si>
  <si>
    <t>47</t>
  </si>
  <si>
    <t>BO15_P</t>
  </si>
  <si>
    <t xml:space="preserve">obrubník BO15/15-25 přechodový </t>
  </si>
  <si>
    <t>20</t>
  </si>
  <si>
    <t>DN150</t>
  </si>
  <si>
    <t>délka přípojek kanalizace DN150</t>
  </si>
  <si>
    <t>KCE100MMA</t>
  </si>
  <si>
    <t xml:space="preserve">kce 100mm kryt asfaltobeton </t>
  </si>
  <si>
    <t>m2</t>
  </si>
  <si>
    <t>766</t>
  </si>
  <si>
    <t>KCE240MMD</t>
  </si>
  <si>
    <t>kce 240mm kryt z dlažby povrch hladký, barva přírodní</t>
  </si>
  <si>
    <t>1268</t>
  </si>
  <si>
    <t>ZRN1 - KOMUNIKACE</t>
  </si>
  <si>
    <t>KCE240MMR</t>
  </si>
  <si>
    <t>kce 240mm kryt z dlažby povrch reliéfní, barva červená</t>
  </si>
  <si>
    <t>54</t>
  </si>
  <si>
    <t>KCE320MMD</t>
  </si>
  <si>
    <t>dlažba pro vjezdy</t>
  </si>
  <si>
    <t>10</t>
  </si>
  <si>
    <t>KCE320MMR</t>
  </si>
  <si>
    <t>kce 320mm kryt z dlažby povrch reliéfní, barva červená</t>
  </si>
  <si>
    <t>KCE450MMA</t>
  </si>
  <si>
    <t xml:space="preserve">kce 450mm kryt asfaltobeton </t>
  </si>
  <si>
    <t>ODKOP2</t>
  </si>
  <si>
    <t>výpočet pro odkop zeminy v tř.2</t>
  </si>
  <si>
    <t>m3</t>
  </si>
  <si>
    <t>5,1</t>
  </si>
  <si>
    <t>ODVOZ</t>
  </si>
  <si>
    <t>výpočet pro odkop zeminy</t>
  </si>
  <si>
    <t>20,22</t>
  </si>
  <si>
    <t>RÝHA</t>
  </si>
  <si>
    <t>výpočet pro odkop zeminy v tř.4</t>
  </si>
  <si>
    <t>15,12</t>
  </si>
  <si>
    <t>UV</t>
  </si>
  <si>
    <t>součet uličních vpustí</t>
  </si>
  <si>
    <t>kus</t>
  </si>
  <si>
    <t>ZELEŇ</t>
  </si>
  <si>
    <t>digitální výměra</t>
  </si>
  <si>
    <t>34</t>
  </si>
  <si>
    <t>HSV - Práce a dodávky HSV</t>
  </si>
  <si>
    <t xml:space="preserve">    1 - Zemní práce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</si>
  <si>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</si>
  <si>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</si>
  <si>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</si>
  <si>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</si>
  <si>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</si>
  <si>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</si>
  <si>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</si>
  <si>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</si>
  <si>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</si>
  <si>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</si>
  <si>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-1413487082</t>
  </si>
  <si>
    <t>650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</si>
  <si>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</si>
  <si>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</si>
  <si>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-1435714213</t>
  </si>
  <si>
    <t>650+766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</si>
  <si>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</si>
  <si>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</si>
  <si>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1737530153</t>
  </si>
  <si>
    <t>442+776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</si>
  <si>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</si>
  <si>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</si>
  <si>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891193541</t>
  </si>
  <si>
    <t>442</t>
  </si>
  <si>
    <t>113154224</t>
  </si>
  <si>
    <t>Frézování živičného podkladu nebo krytu  s naložením na dopravní prostředek plochy přes 500 do 1 000 m2 bez překážek v trase pruhu šířky do 1 m, tloušťky vrstvy 100 mm</t>
  </si>
  <si>
    <t>1869898706</t>
  </si>
  <si>
    <t>1623</t>
  </si>
  <si>
    <t>113202111</t>
  </si>
  <si>
    <t>Vytrhání obrub  s vybouráním lože, s přemístěním hmot na skládku na vzdálenost do 3 m nebo s naložením na dopravní prostředek z krajníků nebo obrubníků stojatých</t>
  </si>
  <si>
    <t>-1548258363</t>
  </si>
  <si>
    <t>113204111</t>
  </si>
  <si>
    <t>Vytrhání obrub  s vybouráním lože, s přemístěním hmot na skládku na vzdálenost do 3 m nebo s naložením na dopravní prostředek záhonových</t>
  </si>
  <si>
    <t>-1158166829</t>
  </si>
  <si>
    <t>8</t>
  </si>
  <si>
    <t>122102201</t>
  </si>
  <si>
    <t>Odkopávky a prokopávky nezapažené pro silnice  s přemístěním výkopku v příčných profilech na vzdálenost do 15 m nebo s naložením na dopravní prostředek v horninách tř. 1 a 2 do 100 m3</t>
  </si>
  <si>
    <t>463277952</t>
  </si>
  <si>
    <t>9</t>
  </si>
  <si>
    <t>130901122</t>
  </si>
  <si>
    <t>Bourání konstrukcí v hloubených vykopávkách - ručně z betonu prostého prokládaného kamenem</t>
  </si>
  <si>
    <t>420024091</t>
  </si>
  <si>
    <t>132201101</t>
  </si>
  <si>
    <t>Hloubení zapažených i nezapažených rýh šířky do 600 mm s urovnáním dna do předepsaného profilu a spádu v hornině tř. 3 do 100 m3</t>
  </si>
  <si>
    <t>-1615902322</t>
  </si>
  <si>
    <t>0,6*1,2*DN150</t>
  </si>
  <si>
    <t>11</t>
  </si>
  <si>
    <t>132201109</t>
  </si>
  <si>
    <t>Příplatek za lepivost k hloubení rýh š do 600 mm v hornině tř. 3</t>
  </si>
  <si>
    <t>-1815458242</t>
  </si>
  <si>
    <t>P</t>
  </si>
  <si>
    <t>Poznámka k položce:
0,5</t>
  </si>
  <si>
    <t>15,12*0,5 'Přepočtené koeficientem množství</t>
  </si>
  <si>
    <t>12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</si>
  <si>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</si>
  <si>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</si>
  <si>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587699472</t>
  </si>
  <si>
    <t>ODKOP2+RÝHA</t>
  </si>
  <si>
    <t>13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</si>
  <si>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</si>
  <si>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</si>
  <si>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685654358</t>
  </si>
  <si>
    <t>Poznámka k položce:
koef 5</t>
  </si>
  <si>
    <t>20,22*5 'Přepočtené koeficientem množství</t>
  </si>
  <si>
    <t>14</t>
  </si>
  <si>
    <t>171201211</t>
  </si>
  <si>
    <t>Poplatek za uložení stavebního odpadu na skládce (skládkovné) zeminy a kameniva zatříděného do Katalogu odpadů pod kódem 170 504</t>
  </si>
  <si>
    <t>t</t>
  </si>
  <si>
    <t>-865549163</t>
  </si>
  <si>
    <t>Poznámka k položce:
koef 1,8</t>
  </si>
  <si>
    <t>20,22*1,8 'Přepočtené koeficientem množství</t>
  </si>
  <si>
    <t>180404111</t>
  </si>
  <si>
    <t>Založení hřišťového trávníku výsevem  na vrstvě ornice</t>
  </si>
  <si>
    <t>1678438405</t>
  </si>
  <si>
    <t>16</t>
  </si>
  <si>
    <t>M</t>
  </si>
  <si>
    <t>005724100</t>
  </si>
  <si>
    <t>osiva pícnin směsi travní balení obvykle 25 kg parková</t>
  </si>
  <si>
    <t>kg</t>
  </si>
  <si>
    <t>870889124</t>
  </si>
  <si>
    <t>ZELEŇ*0,025</t>
  </si>
  <si>
    <t>17</t>
  </si>
  <si>
    <t>181301103</t>
  </si>
  <si>
    <t>Rozprostření a urovnání ornice v rovině nebo ve svahu sklonu do 1:5 při souvislé ploše do 500 m2, tl. vrstvy přes 150 do 200 mm</t>
  </si>
  <si>
    <t>669852512</t>
  </si>
  <si>
    <t>18</t>
  </si>
  <si>
    <t>103111000R</t>
  </si>
  <si>
    <t>rašelina zahradní a kompostová zemina trávníková tříděná, volně ložená</t>
  </si>
  <si>
    <t>-816588022</t>
  </si>
  <si>
    <t>ZELEŇ*0,10</t>
  </si>
  <si>
    <t>19</t>
  </si>
  <si>
    <t>181951102</t>
  </si>
  <si>
    <t>Úprava pláně vyrovnáním výškových rozdílů  v hornině tř. 1 až 4 se zhutněním</t>
  </si>
  <si>
    <t>214384013</t>
  </si>
  <si>
    <t>KCE240MMD+KCE240MMR+KCE320MMD+KCE320MMR+KCE450MMA</t>
  </si>
  <si>
    <t>R001</t>
  </si>
  <si>
    <t>Výsadba okrasných rostlin</t>
  </si>
  <si>
    <t>-2005002253</t>
  </si>
  <si>
    <t>Buk lesní "PURPUREA" 80-100 cm Fagus sylvatica "PURPUREA"</t>
  </si>
  <si>
    <t>počet rostlin v počtu 5ks/m2</t>
  </si>
  <si>
    <t>8*5</t>
  </si>
  <si>
    <t>Komunikace</t>
  </si>
  <si>
    <t>564851111</t>
  </si>
  <si>
    <t>Podklad ze štěrkodrti ŠD s rozprostřením a zhutněním, po zhutnění tl. 150 mm</t>
  </si>
  <si>
    <t>-2083250698</t>
  </si>
  <si>
    <t>KCE450MMA*2</t>
  </si>
  <si>
    <t>Součet</t>
  </si>
  <si>
    <t>22</t>
  </si>
  <si>
    <t>564861111</t>
  </si>
  <si>
    <t>Podklad ze štěrkodrti ŠD  s rozprostřením a zhutněním, po zhutnění tl. 200 mm</t>
  </si>
  <si>
    <t>254513158</t>
  </si>
  <si>
    <t>23</t>
  </si>
  <si>
    <t>565135111</t>
  </si>
  <si>
    <t>Asfaltový beton vrstva podkladní ACP 16 (obalované kamenivo střednězrnné - OKS) s rozprostřením a zhutněním v pruhu šířky do 3 m, po zhutnění tl. 50 mm</t>
  </si>
  <si>
    <t>414660632</t>
  </si>
  <si>
    <t>ocenit 16+</t>
  </si>
  <si>
    <t>24</t>
  </si>
  <si>
    <t>573211111</t>
  </si>
  <si>
    <t>Postřik živičný spojovací bez posypu kamenivem z asfaltu silničního, v množství od 0,50 do 0,70 kg/m2</t>
  </si>
  <si>
    <t>225102114</t>
  </si>
  <si>
    <t>25</t>
  </si>
  <si>
    <t>577134111</t>
  </si>
  <si>
    <t>Asfaltový beton vrstva obrusná ACO 11 (ABS)  s rozprostřením a se zhutněním z nemodifikovaného asfaltu v pruhu šířky do 3 m tř. I, po zhutnění tl. 40 mm</t>
  </si>
  <si>
    <t>1554121595</t>
  </si>
  <si>
    <t>26</t>
  </si>
  <si>
    <t>577155112</t>
  </si>
  <si>
    <t>Asfaltový beton vrstva ložní ACL 16 (ABH)  s rozprostřením a zhutněním z nemodifikovaného asfaltu v pruhu šířky do 3 m, po zhutnění tl. 60 mm</t>
  </si>
  <si>
    <t>-238860608</t>
  </si>
  <si>
    <t>27</t>
  </si>
  <si>
    <t>596211113</t>
  </si>
  <si>
    <t>Kladení zámkové dlažby komunikací pro pěší tl 60 mm skupiny A pl přes 300 m2</t>
  </si>
  <si>
    <t>-1970602742</t>
  </si>
  <si>
    <t>28</t>
  </si>
  <si>
    <t>59245018</t>
  </si>
  <si>
    <t>529862263</t>
  </si>
  <si>
    <t>29</t>
  </si>
  <si>
    <t>59245006</t>
  </si>
  <si>
    <t>dlažba skladebná betonová základní pro nevidomé 20 x 10 x 6 cm barevná</t>
  </si>
  <si>
    <t>-1852238973</t>
  </si>
  <si>
    <t>30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</si>
  <si>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</si>
  <si>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</si>
  <si>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-1698078463</t>
  </si>
  <si>
    <t>31</t>
  </si>
  <si>
    <t>596211210</t>
  </si>
  <si>
    <t>Kladení zámkové dlažby komunikací pro pěší tl 80 mm skupiny A pl do 50 m2</t>
  </si>
  <si>
    <t>957919045</t>
  </si>
  <si>
    <t>PSC</t>
  </si>
  <si>
    <t xml:space="preserve">Poznámka k souboru cen:_x000D_
1. Pro volbu cen dlažeb platí toto rozdělení: Skupina A: dlažby z prvků stejného tvaru, Skupina B: dlažby z prvků dvou a více tvarů nebo z obrazců o ploše jednotlivě do 100 m2, Skupina C: dlažby obloukovitých tvarů (oblouky, kruhy, apod.). 2. V cenách jsou započteny i náklady na dodání hmot pro lože a na dodání materiálu na výplň spár. 3. V cenách nejsou započteny náklady na dodání zámkové dlažby, které se oceňuje ve specifikaci; ztratné lze dohodnout u plochy a) do 100 m2 ve výši 3 %, b) přes 100 do 300 m2 ve výši 2 %, c) přes 300 m2 ve výši 1 %. 4. Část lože přesahující tloušťku 40 mm se oceňuje cenami souboru cen 451 . . -9 . Příplatek za každých dalších 10 mm tloušťky podkladu nebo lože. </t>
  </si>
  <si>
    <t>32</t>
  </si>
  <si>
    <t>59245020</t>
  </si>
  <si>
    <t>dlažba skladebná betonová 20x10x8 cm přírodní</t>
  </si>
  <si>
    <t>-97174679</t>
  </si>
  <si>
    <t>33</t>
  </si>
  <si>
    <t>59245005R</t>
  </si>
  <si>
    <t>dlažba skladebná betonová 20x10x8 cm barevná</t>
  </si>
  <si>
    <t>306925032</t>
  </si>
  <si>
    <t>596211214</t>
  </si>
  <si>
    <t>Příplatek za kombinaci dvou barev u kladení betonových dlažeb komunikací pro pěší tl 80 mm skupiny A</t>
  </si>
  <si>
    <t>-818785592</t>
  </si>
  <si>
    <t>Trubní vedení</t>
  </si>
  <si>
    <t>35</t>
  </si>
  <si>
    <t>871313121</t>
  </si>
  <si>
    <t>Montáž kanalizačního potrubí z plastů z tvrdého PVC těsněných gumovým kroužkem v otevřeném výkopu ve sklonu do 20 % DN 150</t>
  </si>
  <si>
    <t>287373613</t>
  </si>
  <si>
    <t>36</t>
  </si>
  <si>
    <t>28611131</t>
  </si>
  <si>
    <t>trubka kanalizační PVC DN 160x1000 mm SN4</t>
  </si>
  <si>
    <t>-135726249</t>
  </si>
  <si>
    <t>37</t>
  </si>
  <si>
    <t>895941111</t>
  </si>
  <si>
    <t>Zřízení vpusti kanalizační uliční z betonových dílců typ UV-50 normální</t>
  </si>
  <si>
    <t>-1845221372</t>
  </si>
  <si>
    <t>38</t>
  </si>
  <si>
    <t>59221645</t>
  </si>
  <si>
    <t>komplet vpusťový základní (pero,drážka)betonový 400/450x500x1000mm</t>
  </si>
  <si>
    <t>584668594</t>
  </si>
  <si>
    <t>39</t>
  </si>
  <si>
    <t>899231111</t>
  </si>
  <si>
    <t>Výšková úprava uličního vstupu nebo vpusti do 200 mm  zvýšením mříže</t>
  </si>
  <si>
    <t>1972325999</t>
  </si>
  <si>
    <t>40</t>
  </si>
  <si>
    <t>899331111</t>
  </si>
  <si>
    <t>Výšková úprava uličního vstupu nebo vpusti do 200 mm zvýšením poklopu</t>
  </si>
  <si>
    <t>-1645310969</t>
  </si>
  <si>
    <t>Ostatní konstrukce a práce-bourání</t>
  </si>
  <si>
    <t>41</t>
  </si>
  <si>
    <t>914111111</t>
  </si>
  <si>
    <t>Montáž svislé dopravní značky základní velikosti do 1 m2 objímkami na sloupky nebo konzoly</t>
  </si>
  <si>
    <t>120718613</t>
  </si>
  <si>
    <t>42</t>
  </si>
  <si>
    <t>40444256</t>
  </si>
  <si>
    <t>značka dopravní svislá FeZn NK 500 x 700 mm</t>
  </si>
  <si>
    <t>796306549</t>
  </si>
  <si>
    <t>43</t>
  </si>
  <si>
    <t>40445200</t>
  </si>
  <si>
    <t>zrcadlo dopravní kruhové D 600 mm</t>
  </si>
  <si>
    <t>-570037442</t>
  </si>
  <si>
    <t>44</t>
  </si>
  <si>
    <t>914511111</t>
  </si>
  <si>
    <t>Montáž sloupku dopravních značek délky do 3,5 m do betonového základu</t>
  </si>
  <si>
    <t>-1570367562</t>
  </si>
  <si>
    <t>45</t>
  </si>
  <si>
    <t>404452300</t>
  </si>
  <si>
    <t>výrobky a tabule orientační pro návěstí a zabezpečovací zařízení silniční značky dopravní svislé sloupky Zn 70 - 350</t>
  </si>
  <si>
    <t>-1115383788</t>
  </si>
  <si>
    <t>46</t>
  </si>
  <si>
    <t>404452540</t>
  </si>
  <si>
    <t>Výrobky a zabezpečovací prvky pro zařízení silniční značky dopravní svislé víčka plastová na sloupek 70</t>
  </si>
  <si>
    <t>-745325172</t>
  </si>
  <si>
    <t>404452570</t>
  </si>
  <si>
    <t>Výrobky a zabezpečovací prvky pro zařízení silniční značky dopravní svislé upínací svorky na sloupek US 70</t>
  </si>
  <si>
    <t>1892081535</t>
  </si>
  <si>
    <t>48</t>
  </si>
  <si>
    <t>915211111</t>
  </si>
  <si>
    <t>Vodorovné dopravní značení stříkaným plastem  dělící čára šířky 125 mm souvislá bílá základní</t>
  </si>
  <si>
    <t>435294053</t>
  </si>
  <si>
    <t>49</t>
  </si>
  <si>
    <t>915231111</t>
  </si>
  <si>
    <t>Vodorovné dopravní značení stříkaným plastem přechody pro chodce, šipky, symboly nápisy bílé základní</t>
  </si>
  <si>
    <t>358409056</t>
  </si>
  <si>
    <t>50</t>
  </si>
  <si>
    <t>915611111</t>
  </si>
  <si>
    <t>Předznačení pro vodorovné značení  stříkané barvou nebo prováděné z nátěrových hmot liniové dělicí čáry, vodicí proužky</t>
  </si>
  <si>
    <t>1384599760</t>
  </si>
  <si>
    <t>51</t>
  </si>
  <si>
    <t>915621111</t>
  </si>
  <si>
    <t>Předznačení pro vodorovné značení stříkané barvou nebo prováděné z nátěrových hmot plošné šipky, symboly, nápisy</t>
  </si>
  <si>
    <t>406553238</t>
  </si>
  <si>
    <t>52</t>
  </si>
  <si>
    <t>916241113</t>
  </si>
  <si>
    <t>Osazení obrubníku kamenného ležatého s boční opěrou do lože z betonu prostého</t>
  </si>
  <si>
    <t>-501240131</t>
  </si>
  <si>
    <t xml:space="preserve">Poznámka k souboru cen:_x000D_
1. Ceny -1211, -1212 a -1213 lze použít i pro osazení krajníků z kamene. 2. V cenách chodníkových obrubníků ležatých i stojatých jsou započteny pro osazení: a) do lože z kameniva těženého i náklady na dodání hmot pro lože tl. 80 až 100 mm, b) do lože z betonu prostého i náklady na dodání hmot pro lože tl. 80 až 100 mm; v cenách -1113 a -1213 též náklady na zřízení boční opěry. 3. Část lože z betonu prostého přesahující tl. 100 mm se oceňuje cenou 916 99-1121 Lože pod obrubníky, krajníky nebo obruby z dlažebních kostek. 4. V cenách nejsou započteny náklady na dodání obrubníků nebo krajníků, tyto se oceňují ve specifikaci. </t>
  </si>
  <si>
    <t>53</t>
  </si>
  <si>
    <t>58380005</t>
  </si>
  <si>
    <t>obrubník kamenný přímý, žula, 20x25</t>
  </si>
  <si>
    <t>1156781618</t>
  </si>
  <si>
    <t>916241213</t>
  </si>
  <si>
    <t>Osazení obrubníku kamenného stojatého s boční opěrou do lože z betonu prostého</t>
  </si>
  <si>
    <t>476531922</t>
  </si>
  <si>
    <t>55</t>
  </si>
  <si>
    <t>58380220</t>
  </si>
  <si>
    <t>krajník silniční kamenný, žula 11x25x80-250</t>
  </si>
  <si>
    <t>-286842914</t>
  </si>
  <si>
    <t>56</t>
  </si>
  <si>
    <t>916991121</t>
  </si>
  <si>
    <t>Lože pod obrubníky, krajníky nebo obruby z dlažebních kostek z betonu prostého tř. C 12/15</t>
  </si>
  <si>
    <t>-557521859</t>
  </si>
  <si>
    <t>0,1*0,2*BO15_25</t>
  </si>
  <si>
    <t>57</t>
  </si>
  <si>
    <t>919735112</t>
  </si>
  <si>
    <t>Řezání stávajícího živičného krytu nebo podkladu hloubky přes 50 do 100 mm</t>
  </si>
  <si>
    <t>549967804</t>
  </si>
  <si>
    <t>997</t>
  </si>
  <si>
    <t>Přesun sutě</t>
  </si>
  <si>
    <t>58</t>
  </si>
  <si>
    <t>997221551</t>
  </si>
  <si>
    <t>Vodorovná doprava suti  bez naložení, ale se složením a s hrubým urovnáním ze sypkých materiálů, na vzdálenost do 1 km</t>
  </si>
  <si>
    <t>-1404554999</t>
  </si>
  <si>
    <t>1573,443*0,5 'Přepočtené koeficientem množství</t>
  </si>
  <si>
    <t>59</t>
  </si>
  <si>
    <t>997221559</t>
  </si>
  <si>
    <t>Vodorovná doprava suti  bez naložení, ale se složením a s hrubým urovnáním Příplatek k ceně za každý další i započatý 1 km přes 1 km</t>
  </si>
  <si>
    <t>1796367609</t>
  </si>
  <si>
    <t>714,24*5 'Přepočtené koeficientem množství</t>
  </si>
  <si>
    <t>60</t>
  </si>
  <si>
    <t>997221561</t>
  </si>
  <si>
    <t>Vodorovná doprava suti bez naložení, ale se složením a s hrubým urovnáním z kusových materiálů, na vzdálenost do 1 km</t>
  </si>
  <si>
    <t>-1422194906</t>
  </si>
  <si>
    <t>61</t>
  </si>
  <si>
    <t>997221569</t>
  </si>
  <si>
    <t>Vodorovná doprava suti bez naložení, ale se složením a s hrubým urovnáním Příplatek k ceně za každý další i započatý 1 km přes 1 km</t>
  </si>
  <si>
    <t>1488766745</t>
  </si>
  <si>
    <t>1573,443*5 'Přepočtené koeficientem množství</t>
  </si>
  <si>
    <t>62</t>
  </si>
  <si>
    <t>997221815</t>
  </si>
  <si>
    <t>Poplatek za uložení stavebního odpadu na skládce (skládkovné) betonového</t>
  </si>
  <si>
    <t>1642161012</t>
  </si>
  <si>
    <t>1573,443*0,4 'Přepočtené koeficientem množství</t>
  </si>
  <si>
    <t>63</t>
  </si>
  <si>
    <t>997221845</t>
  </si>
  <si>
    <t>Poplatek za uložení stavebního odpadu na skládce (skládkovné) z asfaltových povrchů</t>
  </si>
  <si>
    <t>-442113661</t>
  </si>
  <si>
    <t>1573,443*0,35 'Přepočtené koeficientem množství</t>
  </si>
  <si>
    <t>64</t>
  </si>
  <si>
    <t>997221855</t>
  </si>
  <si>
    <t>610772817</t>
  </si>
  <si>
    <t>1573,443*0,25 'Přepočtené koeficientem množství</t>
  </si>
  <si>
    <t>998</t>
  </si>
  <si>
    <t>Přesun hmot</t>
  </si>
  <si>
    <t>65</t>
  </si>
  <si>
    <t>998223011</t>
  </si>
  <si>
    <t>Přesun hmot pro pozemní komunikace s krytem dlážděným dopravní vzdálenost do 200 m jakékoliv délky objektu</t>
  </si>
  <si>
    <t>1489246907</t>
  </si>
  <si>
    <t>ZRN2 - VEŘEJNÉ OSVĚTLENÍ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</si>
  <si>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</si>
  <si>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</si>
  <si>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</si>
  <si>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</si>
  <si>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Práce a dodávky M</t>
  </si>
  <si>
    <t>21-M</t>
  </si>
  <si>
    <t>Elektromontáže</t>
  </si>
  <si>
    <t>210100001</t>
  </si>
  <si>
    <t>Ukončení vodičů izolovaných s označením a zapojením v rozváděči nebo na přístroji průřezu žíly do 2,5 mm2</t>
  </si>
  <si>
    <t>803181179</t>
  </si>
  <si>
    <t>210100003</t>
  </si>
  <si>
    <t>Ukončení vodičů izolovaných s označením a zapojením v rozváděči nebo na přístroji průřezu žíly do 16 mm2</t>
  </si>
  <si>
    <t>1821639734</t>
  </si>
  <si>
    <t>210100151</t>
  </si>
  <si>
    <t>Ukončení kabelů smršťovací záklopkou nebo páskou se zapojením bez letování počtu a průřezu žil do 4 x 35 mm2</t>
  </si>
  <si>
    <t>-1677095893</t>
  </si>
  <si>
    <t>354363150</t>
  </si>
  <si>
    <t>soubory kabelové silové a sdělovací teplem smršťované rozdělovací hlavy pro 4-žilové kabely SKE-4F/3+4      4 x 35-150</t>
  </si>
  <si>
    <t>-1239697309</t>
  </si>
  <si>
    <t>210202013</t>
  </si>
  <si>
    <t>Montáž svítidel výbojkových se zapojením vodičů průmyslových nebo venkovních závěsných na oku na výložník</t>
  </si>
  <si>
    <t>1314714580</t>
  </si>
  <si>
    <t>M01</t>
  </si>
  <si>
    <t>Svítidlo SATHEON 50 (50W)- (A1-A7) při objednávce uvést název stavby!</t>
  </si>
  <si>
    <t>-1009950238</t>
  </si>
  <si>
    <t>Pol1</t>
  </si>
  <si>
    <t>Svítidlo SATHEON 30 (30W)- (A8) při objednávce uvést název stavby!</t>
  </si>
  <si>
    <t>-435950775</t>
  </si>
  <si>
    <t>M02</t>
  </si>
  <si>
    <t>Svítidlo SATHEON 30 (30W)  přechodové (B1-B4) - při objednávce uvést název stavby!</t>
  </si>
  <si>
    <t>-595937744</t>
  </si>
  <si>
    <t>210202013-D</t>
  </si>
  <si>
    <t>Demontáž svítidel výbojkových se zapojením vodičů průmyslových nebo venkovních závěsných na oku na výložník</t>
  </si>
  <si>
    <t>520265655</t>
  </si>
  <si>
    <t>210204011</t>
  </si>
  <si>
    <t>Montáž stožárů osvětlení, bez zemních prací ocelových samostatně stojících, délky do 12 m</t>
  </si>
  <si>
    <t>243237793</t>
  </si>
  <si>
    <t>M03</t>
  </si>
  <si>
    <t>Stožár JBUD-8ST (A1+B3 - A7+A8)</t>
  </si>
  <si>
    <t>-1494061751</t>
  </si>
  <si>
    <t>M04</t>
  </si>
  <si>
    <t>Stožár STP6-C atyp (B1, B2, B4)</t>
  </si>
  <si>
    <t>-913912608</t>
  </si>
  <si>
    <t>210204011-D</t>
  </si>
  <si>
    <t>Demontáž stožárů osvětlení, bez zemních prací ocelových samostatně stojících, délky do 12 m</t>
  </si>
  <si>
    <t>1866238207</t>
  </si>
  <si>
    <t>210204103</t>
  </si>
  <si>
    <t>Montáž výložníků osvětlení jednoramenných sloupových, hmotnosti do 35 kg</t>
  </si>
  <si>
    <t>-558706382</t>
  </si>
  <si>
    <t>M05</t>
  </si>
  <si>
    <t>Výložník UD1/89-2000 náklon 4°-7°(A2-A6)</t>
  </si>
  <si>
    <t>1321325278</t>
  </si>
  <si>
    <t>Pol2</t>
  </si>
  <si>
    <t>Výložník UD1/89-500 náklon 4°-7°(A1+B3)</t>
  </si>
  <si>
    <t>-1100074742</t>
  </si>
  <si>
    <t>Pol3</t>
  </si>
  <si>
    <t>Výložník UD2/89-1000/180°/500 náklon 4°-7°(A7+A8)</t>
  </si>
  <si>
    <t>92389062</t>
  </si>
  <si>
    <t>Pol4</t>
  </si>
  <si>
    <t>Výložník UDT1-1000 náklon 2°(A1+B3)</t>
  </si>
  <si>
    <t>-1788192873</t>
  </si>
  <si>
    <t>M06</t>
  </si>
  <si>
    <t>Výložník UD1-1000/C náklon 2°(B1, B2, B4)</t>
  </si>
  <si>
    <t>736401540</t>
  </si>
  <si>
    <t>210204103-D</t>
  </si>
  <si>
    <t>Demontáž výložníků osvětlení jednoramenných sloupových, hmotnosti do 35 kg</t>
  </si>
  <si>
    <t>1041051894</t>
  </si>
  <si>
    <t>210204201</t>
  </si>
  <si>
    <t>Montáž elektrovýzbroje stožárů osvětlení 1 okruh</t>
  </si>
  <si>
    <t>548543347</t>
  </si>
  <si>
    <t>M07</t>
  </si>
  <si>
    <t>Svorkovnice pro jeden okruh</t>
  </si>
  <si>
    <t>944769767</t>
  </si>
  <si>
    <t>210204201-D</t>
  </si>
  <si>
    <t>1970528042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</si>
  <si>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</si>
  <si>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</si>
  <si>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1837590480</t>
  </si>
  <si>
    <t>354410730</t>
  </si>
  <si>
    <t>součásti pro hromosvody a uzemňování vodiče  svodů dráty FeZn drát průměr 10 mm FeZn  1 kg=1,61m</t>
  </si>
  <si>
    <t>-1007384107</t>
  </si>
  <si>
    <t>Poznámka k položce:
Poznámka k položce: Hmotnost: 0,62 kg/m</t>
  </si>
  <si>
    <t>280*0,62 'Přepočtené koeficientem množství</t>
  </si>
  <si>
    <t>210812011</t>
  </si>
  <si>
    <t>Montáž izolovaných kabelů měděných bez ukončení do 1 kV uložených volně CYKY, CYKYD, CYKYDY, NYM, NYY, YSLY, 750 V, počtu a průřezu žil 3 x 1,5 mm2</t>
  </si>
  <si>
    <t>-1440824207</t>
  </si>
  <si>
    <t>341110300</t>
  </si>
  <si>
    <t>kabely silové s měděným jádrem pro jmenovité napětí 750 V CYKY   TP-KK-134/01 průřez   Cu číslo  bázová cena mm2       kg/m      Kč/m 3 x 1,5     0,044     11,25</t>
  </si>
  <si>
    <t>-338927281</t>
  </si>
  <si>
    <t>210812035</t>
  </si>
  <si>
    <t>Montáž izolovaných kabelů měděných bez ukončení do 1 kV uložených volně CYKY, CYKYD, CYKYDY, NYM, NYY, YSLY, 750 V, počtu a průřezu žil 4 x 16 mm2</t>
  </si>
  <si>
    <t>127934410</t>
  </si>
  <si>
    <t>341110800</t>
  </si>
  <si>
    <t>kabely silové s měděným jádrem pro jmenovité napětí 750 V CYKY   TP-KK-134/01 průřez   Cu číslo  bázová cena mm2       kg/m      Kč/m 4 x 16 RE  0,627    147,43</t>
  </si>
  <si>
    <t>-1817720972</t>
  </si>
  <si>
    <t>460520163</t>
  </si>
  <si>
    <t>Montáž trubek elektroinstalačních s nasunutím nebo našroubováním do krabic uložených volně plastových tuhých, průměru 29 mm</t>
  </si>
  <si>
    <t>1004996681</t>
  </si>
  <si>
    <t>345713540</t>
  </si>
  <si>
    <t>materiál úložný elektroinstalační trubky elektroinstalační ohebné, KOPOFLEX, dvouplášťové HDPE+LDPE svitek 50 m se zatahovacím drátem a spojkou ČSN EN 50086-2-4 KF 09090   90 mm</t>
  </si>
  <si>
    <t>2040017437</t>
  </si>
  <si>
    <t>Poznámka k položce:
Poznámka k položce: EAN 8595057698239</t>
  </si>
  <si>
    <t>PM</t>
  </si>
  <si>
    <t>Přidružený materiál</t>
  </si>
  <si>
    <t>%</t>
  </si>
  <si>
    <t>-1144831174</t>
  </si>
  <si>
    <t>Pol5</t>
  </si>
  <si>
    <t>Montáž elektrovýzbroje stožárů osvětlení 2 okruhy</t>
  </si>
  <si>
    <t>1584294118</t>
  </si>
  <si>
    <t>PPV</t>
  </si>
  <si>
    <t>Podíl přidružených výkonů</t>
  </si>
  <si>
    <t>946569649</t>
  </si>
  <si>
    <t>ZV</t>
  </si>
  <si>
    <t>Zednické výpomoci</t>
  </si>
  <si>
    <t>-1509106332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</si>
  <si>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</si>
  <si>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</si>
  <si>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</si>
  <si>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</si>
  <si>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</si>
  <si>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886415561</t>
  </si>
  <si>
    <t>460030152</t>
  </si>
  <si>
    <t>Přípravné terénní práce odstranění podkladu nebo krytu komunikace včetně rozpojení na kusy a zarovnání styčné spáry z kameniva drceného, tloušťky přes 10 do 20 cm</t>
  </si>
  <si>
    <t>-2039735488</t>
  </si>
  <si>
    <t>460030161</t>
  </si>
  <si>
    <t>Přípravné terénní práce odstranění podkladu nebo krytu komunikace včetně rozpojení na kusy a zarovnání styčné spáry z betonu prostého, tloušťky do 15 cm</t>
  </si>
  <si>
    <t>1469565240</t>
  </si>
  <si>
    <t>460030173</t>
  </si>
  <si>
    <t>Přípravné terénní práce odstranění podkladu nebo krytu komunikace včetně rozpojení na kusy a zarovnání styčné spáry ze živice, tloušťky přes 10 do 15 cm</t>
  </si>
  <si>
    <t>1001699373</t>
  </si>
  <si>
    <t>460030183</t>
  </si>
  <si>
    <t>Přípravné terénní práce řezání spár v podkladu nebo krytu betonovém, hloubky přes 15 do 20 cm</t>
  </si>
  <si>
    <t>-442420826</t>
  </si>
  <si>
    <t>460050004</t>
  </si>
  <si>
    <t>Hloubení nezapažených jam ručně pro stožáry s přemístěním výkopku do vzdálenosti 3 m od okraje jámy nebo naložením na dopravní prostředek, včetně zásypu, zhutnění a urovnání povrchu bez patky jednoduché na rovině, délky přes 6 do 8 m, v hornině třídy 4</t>
  </si>
  <si>
    <t>79790652</t>
  </si>
  <si>
    <t>460080012</t>
  </si>
  <si>
    <t>Základové konstrukce základ bez bednění do rostlé zeminy z monolitického betonu tř. C 8/10 15x0,5x0,2 chránička</t>
  </si>
  <si>
    <t>-33754959</t>
  </si>
  <si>
    <t>460080014</t>
  </si>
  <si>
    <t>Základové konstrukce základ bez bednění do rostlé zeminy z monolitického betonu tř. C 16/20 10x0,8x0,8 x 1,5 základy stožáry</t>
  </si>
  <si>
    <t>-639748479</t>
  </si>
  <si>
    <t>460080112</t>
  </si>
  <si>
    <t>Základové konstrukce  bourání základu včetně záhozu jámy sypaninou, zhutnění a urovnání betonového</t>
  </si>
  <si>
    <t>-1480814867</t>
  </si>
  <si>
    <t>460150034</t>
  </si>
  <si>
    <t>Hloubení nezapažených kabelových rýh strojně zarovnání kabelových rýh po výkopu strojně, šířka rýhy bez zarovnání rýh šířky 40 cm, hloubky 50 cm, v hornině třídy 4</t>
  </si>
  <si>
    <t>2046442746</t>
  </si>
  <si>
    <t>460150304</t>
  </si>
  <si>
    <t>Hloubení nezapažených kabelových rýh strojně zarovnání kabelových rýh po výkopu strojně, šířka rýhy bez zarovnání rýh šířky 50 cm, hloubky 120 cm, v hornině třídy 4</t>
  </si>
  <si>
    <t>1257675360</t>
  </si>
  <si>
    <t>460421101</t>
  </si>
  <si>
    <t>Kabelové lože včetně podsypu, zhutnění a urovnání povrchu z písku nebo štěrkopísku tloušťky 10 cm nad kabel zakryté plastovými deskami, šířky lože do 25 cm</t>
  </si>
  <si>
    <t>1515437256</t>
  </si>
  <si>
    <t>583312000</t>
  </si>
  <si>
    <t>kamenivo přírodní těžené pro stavební účely  PTK  (drobné, hrubé, štěrkopísky) kamenivo mimo normu zásypový materiál</t>
  </si>
  <si>
    <t>256</t>
  </si>
  <si>
    <t>1679433663</t>
  </si>
  <si>
    <t>460490013</t>
  </si>
  <si>
    <t>Krytí kabelů, spojek, koncovek a odbočnic  kabelů výstražnou fólií z PVC včetně vyrovnání povrchu rýhy, rozvinutí a uložení fólie do rýhy, fólie šířky do 34cm</t>
  </si>
  <si>
    <t>-1591450321</t>
  </si>
  <si>
    <t>345751210</t>
  </si>
  <si>
    <t>kabelové nosné systémy desky kabelové krycí AROT kabelové krycí desky AROT 4 PE - l = 1m AROT 250/4 PE</t>
  </si>
  <si>
    <t>-900148641</t>
  </si>
  <si>
    <t>460560124</t>
  </si>
  <si>
    <t>Zásyp kabelových rýh ručně včetně zhutnění a uložení výkopku do vrstev a urovnání povrchu šířky 35 cm hloubky 40 cm, v hornině třídy 4</t>
  </si>
  <si>
    <t>-1092809707</t>
  </si>
  <si>
    <t>460560284</t>
  </si>
  <si>
    <t>Zásyp kabelových rýh ručně včetně zhutnění a uložení výkopku do vrstev a urovnání povrchu šířky 50 cm hloubky 100 cm, v hornině třídy 4</t>
  </si>
  <si>
    <t>436061305</t>
  </si>
  <si>
    <t>58-M</t>
  </si>
  <si>
    <t>Revize vyhrazených technických zařízení</t>
  </si>
  <si>
    <t>580108014</t>
  </si>
  <si>
    <t>Ostatní elektrické spotřebiče a zdroje kontrola stavu stožárového svítidla parkového nebo sadového</t>
  </si>
  <si>
    <t>-169792490</t>
  </si>
  <si>
    <t>741810002</t>
  </si>
  <si>
    <t>Zkoušky a prohlídky elektrických rozvodů a zařízení celková prohlídka a vyhotovení revizní zprávy pro objem montážních prací přes 100 do 500 tis. Kč</t>
  </si>
  <si>
    <t>-1499317174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</si>
  <si>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</si>
  <si>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</si>
  <si>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</si>
  <si>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</si>
  <si>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</si>
  <si>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</si>
  <si>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</si>
  <si>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</si>
  <si>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</si>
  <si>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</si>
  <si>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</si>
  <si>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</si>
  <si>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</si>
  <si>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</si>
  <si>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</si>
  <si>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</si>
  <si>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</si>
  <si>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</si>
  <si>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</si>
  <si>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</si>
  <si>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</si>
  <si>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</si>
  <si>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</si>
  <si>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</si>
  <si>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</si>
  <si>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</si>
  <si>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</si>
  <si>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</si>
  <si>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</si>
  <si>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</si>
  <si>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</si>
  <si>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</si>
  <si>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</si>
  <si>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</si>
  <si>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</si>
  <si>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</si>
  <si>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</si>
  <si>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</si>
  <si>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</si>
  <si>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</si>
  <si>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</si>
  <si>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</si>
  <si>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</si>
  <si>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</si>
  <si>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</si>
  <si>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</si>
  <si>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</si>
  <si>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</si>
  <si>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</si>
  <si>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</si>
  <si>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</si>
  <si>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</si>
  <si>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</si>
  <si>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</si>
  <si>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</si>
  <si>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</si>
  <si>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</si>
  <si>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</si>
  <si>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</si>
  <si>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</si>
  <si>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</si>
  <si>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</si>
  <si>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</si>
  <si>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</si>
  <si>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</si>
  <si>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</si>
  <si>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</si>
  <si>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</si>
  <si>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</si>
  <si>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</si>
  <si>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</si>
  <si>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</si>
  <si>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</si>
  <si>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</si>
  <si>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</si>
  <si>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</si>
  <si>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</si>
  <si>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</si>
  <si>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</si>
  <si>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</si>
  <si>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</si>
  <si>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</si>
  <si>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</si>
  <si>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</si>
  <si>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</si>
  <si>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</si>
  <si>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</si>
  <si>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</si>
  <si>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</si>
  <si>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</si>
  <si>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</si>
  <si>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</si>
  <si>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</si>
  <si>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</si>
  <si>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</si>
  <si>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</si>
  <si>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</si>
  <si>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</si>
  <si>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</si>
  <si>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</si>
  <si>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</si>
  <si>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</si>
  <si>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</si>
  <si>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</si>
  <si>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</si>
  <si>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</si>
  <si>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</si>
  <si>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</si>
  <si>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</si>
  <si>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</si>
  <si>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</si>
  <si>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</si>
  <si>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</si>
  <si>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</si>
  <si>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</si>
  <si>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</si>
  <si>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</si>
  <si>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</si>
  <si>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</si>
  <si>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</si>
  <si>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</si>
  <si>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</si>
  <si>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</si>
  <si>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</si>
  <si>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</si>
  <si>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</si>
  <si>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</si>
  <si>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</si>
  <si>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</si>
  <si>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</si>
  <si>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</si>
  <si>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</si>
  <si>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</si>
  <si>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</si>
  <si>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</si>
  <si>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</si>
  <si>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</si>
  <si>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</si>
  <si>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</si>
  <si>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</si>
  <si>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</si>
  <si>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</si>
  <si>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</si>
  <si>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</si>
  <si>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</si>
  <si>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</si>
  <si>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</si>
  <si>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</si>
  <si>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</si>
  <si>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</si>
  <si>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</si>
  <si>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</si>
  <si>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</si>
  <si>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</si>
  <si>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</si>
  <si>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</si>
  <si>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</si>
  <si>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</si>
  <si>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</si>
  <si>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</si>
  <si>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</si>
  <si>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</si>
  <si>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</si>
  <si>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</si>
  <si>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</si>
  <si>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</si>
  <si>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</si>
  <si>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</si>
  <si>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</si>
  <si>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</si>
  <si>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</si>
  <si>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</si>
  <si>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</si>
  <si>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</si>
  <si>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</si>
  <si>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</si>
  <si>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</si>
  <si>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</si>
  <si>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</si>
  <si>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</si>
  <si>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dlažba skladebná betonová přírodní</t>
  </si>
  <si>
    <t>KCE240MMD; typ, rozměr dlažby bude odsouhlasen zadavatelem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</si>
</sst>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000000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18" xfId="0" applyFont="1" applyBorder="1" applyAlignment="1">
      <alignment vertical="center"/>
    </xf>
    <xf numFmtId="0" fontId="37" fillId="0" borderId="28" xfId="0" applyFont="1" applyBorder="1" applyAlignment="1" applyProtection="1">
      <alignment horizontal="center" vertical="center"/>
      <protection locked="0"/>
    </xf>
    <xf numFmtId="49" fontId="37" fillId="0" borderId="28" xfId="0" applyNumberFormat="1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Border="1" applyAlignment="1" applyProtection="1">
      <alignment vertical="center"/>
      <protection locked="0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2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40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" customHeight="1">
      <c r="AR2" s="337" t="s">
        <v>8</v>
      </c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S2" s="23" t="s">
        <v>9</v>
      </c>
      <c r="BT2" s="23" t="s">
        <v>10</v>
      </c>
    </row>
    <row r="3" spans="1:74" ht="6.9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39" t="s">
        <v>17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28"/>
      <c r="AQ5" s="30"/>
      <c r="BE5" s="331" t="s">
        <v>18</v>
      </c>
      <c r="BS5" s="23" t="s">
        <v>9</v>
      </c>
    </row>
    <row r="6" spans="1:74" ht="36.9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10" t="s">
        <v>20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28"/>
      <c r="AQ6" s="30"/>
      <c r="BE6" s="332"/>
      <c r="BS6" s="23" t="s">
        <v>9</v>
      </c>
    </row>
    <row r="7" spans="1:74" ht="14.4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32"/>
      <c r="BS7" s="23" t="s">
        <v>9</v>
      </c>
    </row>
    <row r="8" spans="1:74" ht="14.4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2"/>
      <c r="BS8" s="23" t="s">
        <v>9</v>
      </c>
    </row>
    <row r="9" spans="1:74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2"/>
      <c r="BS9" s="23" t="s">
        <v>9</v>
      </c>
    </row>
    <row r="10" spans="1:74" ht="14.4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32"/>
      <c r="BS10" s="23" t="s">
        <v>9</v>
      </c>
    </row>
    <row r="11" spans="1:74" ht="18.45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5</v>
      </c>
      <c r="AO11" s="28"/>
      <c r="AP11" s="28"/>
      <c r="AQ11" s="30"/>
      <c r="BE11" s="332"/>
      <c r="BS11" s="23" t="s">
        <v>9</v>
      </c>
    </row>
    <row r="12" spans="1:74" ht="6.9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2"/>
      <c r="BS12" s="23" t="s">
        <v>9</v>
      </c>
    </row>
    <row r="13" spans="1:74" ht="14.4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32"/>
      <c r="BS13" s="23" t="s">
        <v>9</v>
      </c>
    </row>
    <row r="14" spans="1:74" ht="13.2">
      <c r="B14" s="27"/>
      <c r="C14" s="28"/>
      <c r="D14" s="28"/>
      <c r="E14" s="340" t="s">
        <v>32</v>
      </c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32"/>
      <c r="BS14" s="23" t="s">
        <v>9</v>
      </c>
    </row>
    <row r="15" spans="1:74" ht="6.9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2"/>
      <c r="BS15" s="23" t="s">
        <v>6</v>
      </c>
    </row>
    <row r="16" spans="1:74" ht="14.4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32"/>
      <c r="BS16" s="23" t="s">
        <v>6</v>
      </c>
    </row>
    <row r="17" spans="2:71" ht="18.45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5</v>
      </c>
      <c r="AO17" s="28"/>
      <c r="AP17" s="28"/>
      <c r="AQ17" s="30"/>
      <c r="BE17" s="332"/>
      <c r="BS17" s="23" t="s">
        <v>35</v>
      </c>
    </row>
    <row r="18" spans="2:71" ht="6.9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2"/>
      <c r="BS18" s="23" t="s">
        <v>9</v>
      </c>
    </row>
    <row r="19" spans="2:71" ht="14.4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2"/>
      <c r="BS19" s="23" t="s">
        <v>9</v>
      </c>
    </row>
    <row r="20" spans="2:71" ht="16.5" customHeight="1">
      <c r="B20" s="27"/>
      <c r="C20" s="28"/>
      <c r="D20" s="28"/>
      <c r="E20" s="342" t="s">
        <v>5</v>
      </c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28"/>
      <c r="AP20" s="28"/>
      <c r="AQ20" s="30"/>
      <c r="BE20" s="332"/>
      <c r="BS20" s="23" t="s">
        <v>6</v>
      </c>
    </row>
    <row r="21" spans="2:71" ht="6.9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2"/>
    </row>
    <row r="22" spans="2:71" ht="6.9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2"/>
    </row>
    <row r="23" spans="2:71" s="1" customFormat="1" ht="25.95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3">
        <f>ROUND(AG51,2)</f>
        <v>481840</v>
      </c>
      <c r="AL23" s="344"/>
      <c r="AM23" s="344"/>
      <c r="AN23" s="344"/>
      <c r="AO23" s="344"/>
      <c r="AP23" s="41"/>
      <c r="AQ23" s="44"/>
      <c r="BE23" s="332"/>
    </row>
    <row r="24" spans="2:71" s="1" customFormat="1" ht="6.9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2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5" t="s">
        <v>38</v>
      </c>
      <c r="M25" s="345"/>
      <c r="N25" s="345"/>
      <c r="O25" s="345"/>
      <c r="P25" s="41"/>
      <c r="Q25" s="41"/>
      <c r="R25" s="41"/>
      <c r="S25" s="41"/>
      <c r="T25" s="41"/>
      <c r="U25" s="41"/>
      <c r="V25" s="41"/>
      <c r="W25" s="345" t="s">
        <v>39</v>
      </c>
      <c r="X25" s="345"/>
      <c r="Y25" s="345"/>
      <c r="Z25" s="345"/>
      <c r="AA25" s="345"/>
      <c r="AB25" s="345"/>
      <c r="AC25" s="345"/>
      <c r="AD25" s="345"/>
      <c r="AE25" s="345"/>
      <c r="AF25" s="41"/>
      <c r="AG25" s="41"/>
      <c r="AH25" s="41"/>
      <c r="AI25" s="41"/>
      <c r="AJ25" s="41"/>
      <c r="AK25" s="345" t="s">
        <v>40</v>
      </c>
      <c r="AL25" s="345"/>
      <c r="AM25" s="345"/>
      <c r="AN25" s="345"/>
      <c r="AO25" s="345"/>
      <c r="AP25" s="41"/>
      <c r="AQ25" s="44"/>
      <c r="BE25" s="332"/>
    </row>
    <row r="26" spans="2:71" s="2" customFormat="1" ht="14.4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21">
        <v>0.21</v>
      </c>
      <c r="M26" s="313"/>
      <c r="N26" s="313"/>
      <c r="O26" s="313"/>
      <c r="P26" s="47"/>
      <c r="Q26" s="47"/>
      <c r="R26" s="47"/>
      <c r="S26" s="47"/>
      <c r="T26" s="47"/>
      <c r="U26" s="47"/>
      <c r="V26" s="47"/>
      <c r="W26" s="312">
        <f>ROUND(AZ51,2)</f>
        <v>481840</v>
      </c>
      <c r="X26" s="313"/>
      <c r="Y26" s="313"/>
      <c r="Z26" s="313"/>
      <c r="AA26" s="313"/>
      <c r="AB26" s="313"/>
      <c r="AC26" s="313"/>
      <c r="AD26" s="313"/>
      <c r="AE26" s="313"/>
      <c r="AF26" s="47"/>
      <c r="AG26" s="47"/>
      <c r="AH26" s="47"/>
      <c r="AI26" s="47"/>
      <c r="AJ26" s="47"/>
      <c r="AK26" s="312">
        <f>ROUND(AV51,2)</f>
        <v>101186.4</v>
      </c>
      <c r="AL26" s="313"/>
      <c r="AM26" s="313"/>
      <c r="AN26" s="313"/>
      <c r="AO26" s="313"/>
      <c r="AP26" s="47"/>
      <c r="AQ26" s="49"/>
      <c r="BE26" s="332"/>
    </row>
    <row r="27" spans="2:71" s="2" customFormat="1" ht="14.4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21">
        <v>0.15</v>
      </c>
      <c r="M27" s="313"/>
      <c r="N27" s="313"/>
      <c r="O27" s="313"/>
      <c r="P27" s="47"/>
      <c r="Q27" s="47"/>
      <c r="R27" s="47"/>
      <c r="S27" s="47"/>
      <c r="T27" s="47"/>
      <c r="U27" s="47"/>
      <c r="V27" s="47"/>
      <c r="W27" s="312">
        <f>ROUND(BA51,2)</f>
        <v>0</v>
      </c>
      <c r="X27" s="313"/>
      <c r="Y27" s="313"/>
      <c r="Z27" s="313"/>
      <c r="AA27" s="313"/>
      <c r="AB27" s="313"/>
      <c r="AC27" s="313"/>
      <c r="AD27" s="313"/>
      <c r="AE27" s="313"/>
      <c r="AF27" s="47"/>
      <c r="AG27" s="47"/>
      <c r="AH27" s="47"/>
      <c r="AI27" s="47"/>
      <c r="AJ27" s="47"/>
      <c r="AK27" s="312">
        <f>ROUND(AW51,2)</f>
        <v>0</v>
      </c>
      <c r="AL27" s="313"/>
      <c r="AM27" s="313"/>
      <c r="AN27" s="313"/>
      <c r="AO27" s="313"/>
      <c r="AP27" s="47"/>
      <c r="AQ27" s="49"/>
      <c r="BE27" s="332"/>
    </row>
    <row r="28" spans="2:71" s="2" customFormat="1" ht="14.4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21">
        <v>0.21</v>
      </c>
      <c r="M28" s="313"/>
      <c r="N28" s="313"/>
      <c r="O28" s="313"/>
      <c r="P28" s="47"/>
      <c r="Q28" s="47"/>
      <c r="R28" s="47"/>
      <c r="S28" s="47"/>
      <c r="T28" s="47"/>
      <c r="U28" s="47"/>
      <c r="V28" s="47"/>
      <c r="W28" s="312">
        <f>ROUND(BB51,2)</f>
        <v>0</v>
      </c>
      <c r="X28" s="313"/>
      <c r="Y28" s="313"/>
      <c r="Z28" s="313"/>
      <c r="AA28" s="313"/>
      <c r="AB28" s="313"/>
      <c r="AC28" s="313"/>
      <c r="AD28" s="313"/>
      <c r="AE28" s="313"/>
      <c r="AF28" s="47"/>
      <c r="AG28" s="47"/>
      <c r="AH28" s="47"/>
      <c r="AI28" s="47"/>
      <c r="AJ28" s="47"/>
      <c r="AK28" s="312">
        <v>0</v>
      </c>
      <c r="AL28" s="313"/>
      <c r="AM28" s="313"/>
      <c r="AN28" s="313"/>
      <c r="AO28" s="313"/>
      <c r="AP28" s="47"/>
      <c r="AQ28" s="49"/>
      <c r="BE28" s="332"/>
    </row>
    <row r="29" spans="2:71" s="2" customFormat="1" ht="14.4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21">
        <v>0.15</v>
      </c>
      <c r="M29" s="313"/>
      <c r="N29" s="313"/>
      <c r="O29" s="313"/>
      <c r="P29" s="47"/>
      <c r="Q29" s="47"/>
      <c r="R29" s="47"/>
      <c r="S29" s="47"/>
      <c r="T29" s="47"/>
      <c r="U29" s="47"/>
      <c r="V29" s="47"/>
      <c r="W29" s="312">
        <f>ROUND(BC51,2)</f>
        <v>0</v>
      </c>
      <c r="X29" s="313"/>
      <c r="Y29" s="313"/>
      <c r="Z29" s="313"/>
      <c r="AA29" s="313"/>
      <c r="AB29" s="313"/>
      <c r="AC29" s="313"/>
      <c r="AD29" s="313"/>
      <c r="AE29" s="313"/>
      <c r="AF29" s="47"/>
      <c r="AG29" s="47"/>
      <c r="AH29" s="47"/>
      <c r="AI29" s="47"/>
      <c r="AJ29" s="47"/>
      <c r="AK29" s="312">
        <v>0</v>
      </c>
      <c r="AL29" s="313"/>
      <c r="AM29" s="313"/>
      <c r="AN29" s="313"/>
      <c r="AO29" s="313"/>
      <c r="AP29" s="47"/>
      <c r="AQ29" s="49"/>
      <c r="BE29" s="332"/>
    </row>
    <row r="30" spans="2:71" s="2" customFormat="1" ht="14.4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21">
        <v>0</v>
      </c>
      <c r="M30" s="313"/>
      <c r="N30" s="313"/>
      <c r="O30" s="313"/>
      <c r="P30" s="47"/>
      <c r="Q30" s="47"/>
      <c r="R30" s="47"/>
      <c r="S30" s="47"/>
      <c r="T30" s="47"/>
      <c r="U30" s="47"/>
      <c r="V30" s="47"/>
      <c r="W30" s="312">
        <f>ROUND(BD51,2)</f>
        <v>0</v>
      </c>
      <c r="X30" s="313"/>
      <c r="Y30" s="313"/>
      <c r="Z30" s="313"/>
      <c r="AA30" s="313"/>
      <c r="AB30" s="313"/>
      <c r="AC30" s="313"/>
      <c r="AD30" s="313"/>
      <c r="AE30" s="313"/>
      <c r="AF30" s="47"/>
      <c r="AG30" s="47"/>
      <c r="AH30" s="47"/>
      <c r="AI30" s="47"/>
      <c r="AJ30" s="47"/>
      <c r="AK30" s="312">
        <v>0</v>
      </c>
      <c r="AL30" s="313"/>
      <c r="AM30" s="313"/>
      <c r="AN30" s="313"/>
      <c r="AO30" s="313"/>
      <c r="AP30" s="47"/>
      <c r="AQ30" s="49"/>
      <c r="BE30" s="332"/>
    </row>
    <row r="31" spans="2:71" s="1" customFormat="1" ht="6.9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2"/>
    </row>
    <row r="32" spans="2:71" s="1" customFormat="1" ht="25.95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33" t="s">
        <v>49</v>
      </c>
      <c r="Y32" s="334"/>
      <c r="Z32" s="334"/>
      <c r="AA32" s="334"/>
      <c r="AB32" s="334"/>
      <c r="AC32" s="52"/>
      <c r="AD32" s="52"/>
      <c r="AE32" s="52"/>
      <c r="AF32" s="52"/>
      <c r="AG32" s="52"/>
      <c r="AH32" s="52"/>
      <c r="AI32" s="52"/>
      <c r="AJ32" s="52"/>
      <c r="AK32" s="335">
        <f>SUM(AK23:AK30)</f>
        <v>583026.4</v>
      </c>
      <c r="AL32" s="334"/>
      <c r="AM32" s="334"/>
      <c r="AN32" s="334"/>
      <c r="AO32" s="336"/>
      <c r="AP32" s="50"/>
      <c r="AQ32" s="54"/>
      <c r="BE32" s="332"/>
    </row>
    <row r="33" spans="2:56" s="1" customFormat="1" ht="6.9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" customHeight="1">
      <c r="B39" s="40"/>
      <c r="C39" s="60" t="s">
        <v>50</v>
      </c>
      <c r="AR39" s="40"/>
    </row>
    <row r="40" spans="2:56" s="1" customFormat="1" ht="6.9" customHeight="1">
      <c r="B40" s="40"/>
      <c r="AR40" s="40"/>
    </row>
    <row r="41" spans="2:56" s="3" customFormat="1" ht="14.4" customHeight="1">
      <c r="B41" s="61"/>
      <c r="C41" s="62" t="s">
        <v>16</v>
      </c>
      <c r="L41" s="3" t="str">
        <f>K5</f>
        <v>18-11-24-R1</v>
      </c>
      <c r="AR41" s="61"/>
    </row>
    <row r="42" spans="2:56" s="4" customFormat="1" ht="36.9" customHeight="1">
      <c r="B42" s="63"/>
      <c r="C42" s="64" t="s">
        <v>19</v>
      </c>
      <c r="L42" s="316" t="str">
        <f>K6</f>
        <v>REKONSTRUKCE UL.BENEŠE, ŠKOLNÍ - ČECHOVA, CHOMUTOV</v>
      </c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R42" s="63"/>
    </row>
    <row r="43" spans="2:56" s="1" customFormat="1" ht="6.9" customHeight="1">
      <c r="B43" s="40"/>
      <c r="AR43" s="40"/>
    </row>
    <row r="44" spans="2:56" s="1" customFormat="1" ht="13.2">
      <c r="B44" s="40"/>
      <c r="C44" s="62" t="s">
        <v>23</v>
      </c>
      <c r="L44" s="65" t="str">
        <f>IF(K8="","",K8)</f>
        <v>CHOMUTOV</v>
      </c>
      <c r="AI44" s="62" t="s">
        <v>25</v>
      </c>
      <c r="AM44" s="318" t="str">
        <f>IF(AN8= "","",AN8)</f>
        <v>17. 1. 2019</v>
      </c>
      <c r="AN44" s="318"/>
      <c r="AR44" s="40"/>
    </row>
    <row r="45" spans="2:56" s="1" customFormat="1" ht="6.9" customHeight="1">
      <c r="B45" s="40"/>
      <c r="AR45" s="40"/>
    </row>
    <row r="46" spans="2:56" s="1" customFormat="1" ht="13.2">
      <c r="B46" s="40"/>
      <c r="C46" s="62" t="s">
        <v>27</v>
      </c>
      <c r="L46" s="3" t="str">
        <f>IF(E11= "","",E11)</f>
        <v>MĚSTO CHOMUTOV</v>
      </c>
      <c r="AI46" s="62" t="s">
        <v>33</v>
      </c>
      <c r="AM46" s="330" t="str">
        <f>IF(E17="","",E17)</f>
        <v>NE2D PROJEKT</v>
      </c>
      <c r="AN46" s="330"/>
      <c r="AO46" s="330"/>
      <c r="AP46" s="330"/>
      <c r="AR46" s="40"/>
      <c r="AS46" s="326" t="s">
        <v>51</v>
      </c>
      <c r="AT46" s="32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3.2">
      <c r="B47" s="40"/>
      <c r="C47" s="62" t="s">
        <v>31</v>
      </c>
      <c r="L47" s="3" t="str">
        <f>IF(E14= "Vyplň údaj","",E14)</f>
        <v/>
      </c>
      <c r="AR47" s="40"/>
      <c r="AS47" s="328"/>
      <c r="AT47" s="32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8" customHeight="1">
      <c r="B48" s="40"/>
      <c r="AR48" s="40"/>
      <c r="AS48" s="328"/>
      <c r="AT48" s="32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4" t="s">
        <v>52</v>
      </c>
      <c r="D49" s="315"/>
      <c r="E49" s="315"/>
      <c r="F49" s="315"/>
      <c r="G49" s="315"/>
      <c r="H49" s="70"/>
      <c r="I49" s="319" t="s">
        <v>53</v>
      </c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20" t="s">
        <v>54</v>
      </c>
      <c r="AH49" s="315"/>
      <c r="AI49" s="315"/>
      <c r="AJ49" s="315"/>
      <c r="AK49" s="315"/>
      <c r="AL49" s="315"/>
      <c r="AM49" s="315"/>
      <c r="AN49" s="319" t="s">
        <v>55</v>
      </c>
      <c r="AO49" s="315"/>
      <c r="AP49" s="315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8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4">
        <f>ROUND(SUM(AG52:AG54),2)</f>
        <v>481840</v>
      </c>
      <c r="AH51" s="324"/>
      <c r="AI51" s="324"/>
      <c r="AJ51" s="324"/>
      <c r="AK51" s="324"/>
      <c r="AL51" s="324"/>
      <c r="AM51" s="324"/>
      <c r="AN51" s="325">
        <f>SUM(AG51,AT51)</f>
        <v>583026.4</v>
      </c>
      <c r="AO51" s="325"/>
      <c r="AP51" s="325"/>
      <c r="AQ51" s="78" t="s">
        <v>5</v>
      </c>
      <c r="AR51" s="63"/>
      <c r="AS51" s="79">
        <f>ROUND(SUM(AS52:AS54),2)</f>
        <v>0</v>
      </c>
      <c r="AT51" s="80">
        <f>ROUND(SUM(AV51:AW51),2)</f>
        <v>101186.4</v>
      </c>
      <c r="AU51" s="81">
        <f>ROUND(SUM(AU52:AU54),5)</f>
        <v>0</v>
      </c>
      <c r="AV51" s="80">
        <f>ROUND(AZ51*L26,2)</f>
        <v>101186.4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ROUND(SUM(AZ52:AZ54),2)</f>
        <v>481840</v>
      </c>
      <c r="BA51" s="80">
        <f>ROUND(SUM(BA52:BA54),2)</f>
        <v>0</v>
      </c>
      <c r="BB51" s="80">
        <f>ROUND(SUM(BB52:BB54),2)</f>
        <v>0</v>
      </c>
      <c r="BC51" s="80">
        <f>ROUND(SUM(BC52:BC54),2)</f>
        <v>0</v>
      </c>
      <c r="BD51" s="82">
        <f>ROUND(SUM(BD52:BD54),2)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09" t="s">
        <v>76</v>
      </c>
      <c r="E52" s="309"/>
      <c r="F52" s="309"/>
      <c r="G52" s="309"/>
      <c r="H52" s="309"/>
      <c r="I52" s="87"/>
      <c r="J52" s="309" t="s">
        <v>77</v>
      </c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22">
        <f>'VON - VEDLEJŠÍ A OSTATNÍ ...'!J27</f>
        <v>0</v>
      </c>
      <c r="AH52" s="323"/>
      <c r="AI52" s="323"/>
      <c r="AJ52" s="323"/>
      <c r="AK52" s="323"/>
      <c r="AL52" s="323"/>
      <c r="AM52" s="323"/>
      <c r="AN52" s="322">
        <f>SUM(AG52,AT52)</f>
        <v>0</v>
      </c>
      <c r="AO52" s="323"/>
      <c r="AP52" s="323"/>
      <c r="AQ52" s="88" t="s">
        <v>76</v>
      </c>
      <c r="AR52" s="85"/>
      <c r="AS52" s="89">
        <v>0</v>
      </c>
      <c r="AT52" s="90">
        <f>ROUND(SUM(AV52:AW52),2)</f>
        <v>0</v>
      </c>
      <c r="AU52" s="91">
        <f>'VON - VEDLEJŠÍ A OSTATNÍ ...'!P80</f>
        <v>0</v>
      </c>
      <c r="AV52" s="90">
        <f>'VON - VEDLEJŠÍ A OSTATNÍ ...'!J30</f>
        <v>0</v>
      </c>
      <c r="AW52" s="90">
        <f>'VON - VEDLEJŠÍ A OSTATNÍ ...'!J31</f>
        <v>0</v>
      </c>
      <c r="AX52" s="90">
        <f>'VON - VEDLEJŠÍ A OSTATNÍ ...'!J32</f>
        <v>0</v>
      </c>
      <c r="AY52" s="90">
        <f>'VON - VEDLEJŠÍ A OSTATNÍ ...'!J33</f>
        <v>0</v>
      </c>
      <c r="AZ52" s="90">
        <f>'VON - VEDLEJŠÍ A OSTATNÍ ...'!F30</f>
        <v>0</v>
      </c>
      <c r="BA52" s="90">
        <f>'VON - VEDLEJŠÍ A OSTATNÍ ...'!F31</f>
        <v>0</v>
      </c>
      <c r="BB52" s="90">
        <f>'VON - VEDLEJŠÍ A OSTATNÍ ...'!F32</f>
        <v>0</v>
      </c>
      <c r="BC52" s="90">
        <f>'VON - VEDLEJŠÍ A OSTATNÍ ...'!F33</f>
        <v>0</v>
      </c>
      <c r="BD52" s="92">
        <f>'VON - VEDLEJŠÍ A OSTATNÍ ...'!F34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80</v>
      </c>
    </row>
    <row r="53" spans="1:91" s="5" customFormat="1" ht="16.5" customHeight="1">
      <c r="A53" s="84" t="s">
        <v>75</v>
      </c>
      <c r="B53" s="85"/>
      <c r="C53" s="86"/>
      <c r="D53" s="309" t="s">
        <v>81</v>
      </c>
      <c r="E53" s="309"/>
      <c r="F53" s="309"/>
      <c r="G53" s="309"/>
      <c r="H53" s="309"/>
      <c r="I53" s="87"/>
      <c r="J53" s="309" t="s">
        <v>82</v>
      </c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22">
        <f>'ZRN1 - KOMUNIKACE'!J27</f>
        <v>481840</v>
      </c>
      <c r="AH53" s="323"/>
      <c r="AI53" s="323"/>
      <c r="AJ53" s="323"/>
      <c r="AK53" s="323"/>
      <c r="AL53" s="323"/>
      <c r="AM53" s="323"/>
      <c r="AN53" s="322">
        <f>SUM(AG53,AT53)</f>
        <v>583026.4</v>
      </c>
      <c r="AO53" s="323"/>
      <c r="AP53" s="323"/>
      <c r="AQ53" s="88" t="s">
        <v>83</v>
      </c>
      <c r="AR53" s="85"/>
      <c r="AS53" s="89">
        <v>0</v>
      </c>
      <c r="AT53" s="90">
        <f>ROUND(SUM(AV53:AW53),2)</f>
        <v>101186.4</v>
      </c>
      <c r="AU53" s="91">
        <f>'ZRN1 - KOMUNIKACE'!P83</f>
        <v>0</v>
      </c>
      <c r="AV53" s="90">
        <f>'ZRN1 - KOMUNIKACE'!J30</f>
        <v>101186.4</v>
      </c>
      <c r="AW53" s="90">
        <f>'ZRN1 - KOMUNIKACE'!J31</f>
        <v>0</v>
      </c>
      <c r="AX53" s="90">
        <f>'ZRN1 - KOMUNIKACE'!J32</f>
        <v>0</v>
      </c>
      <c r="AY53" s="90">
        <f>'ZRN1 - KOMUNIKACE'!J33</f>
        <v>0</v>
      </c>
      <c r="AZ53" s="90">
        <f>'ZRN1 - KOMUNIKACE'!F30</f>
        <v>481840</v>
      </c>
      <c r="BA53" s="90">
        <f>'ZRN1 - KOMUNIKACE'!F31</f>
        <v>0</v>
      </c>
      <c r="BB53" s="90">
        <f>'ZRN1 - KOMUNIKACE'!F32</f>
        <v>0</v>
      </c>
      <c r="BC53" s="90">
        <f>'ZRN1 - KOMUNIKACE'!F33</f>
        <v>0</v>
      </c>
      <c r="BD53" s="92">
        <f>'ZRN1 - KOMUNIKACE'!F34</f>
        <v>0</v>
      </c>
      <c r="BT53" s="93" t="s">
        <v>78</v>
      </c>
      <c r="BV53" s="93" t="s">
        <v>73</v>
      </c>
      <c r="BW53" s="93" t="s">
        <v>84</v>
      </c>
      <c r="BX53" s="93" t="s">
        <v>7</v>
      </c>
      <c r="CL53" s="93" t="s">
        <v>5</v>
      </c>
      <c r="CM53" s="93" t="s">
        <v>80</v>
      </c>
    </row>
    <row r="54" spans="1:91" s="5" customFormat="1" ht="16.5" customHeight="1">
      <c r="A54" s="84" t="s">
        <v>75</v>
      </c>
      <c r="B54" s="85"/>
      <c r="C54" s="86"/>
      <c r="D54" s="309" t="s">
        <v>85</v>
      </c>
      <c r="E54" s="309"/>
      <c r="F54" s="309"/>
      <c r="G54" s="309"/>
      <c r="H54" s="309"/>
      <c r="I54" s="87"/>
      <c r="J54" s="309" t="s">
        <v>86</v>
      </c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22">
        <f>'ZRN2 - VEŘEJNÉ OSVĚTLENÍ'!J27</f>
        <v>0</v>
      </c>
      <c r="AH54" s="323"/>
      <c r="AI54" s="323"/>
      <c r="AJ54" s="323"/>
      <c r="AK54" s="323"/>
      <c r="AL54" s="323"/>
      <c r="AM54" s="323"/>
      <c r="AN54" s="322">
        <f>SUM(AG54,AT54)</f>
        <v>0</v>
      </c>
      <c r="AO54" s="323"/>
      <c r="AP54" s="323"/>
      <c r="AQ54" s="88" t="s">
        <v>87</v>
      </c>
      <c r="AR54" s="85"/>
      <c r="AS54" s="94">
        <v>0</v>
      </c>
      <c r="AT54" s="95">
        <f>ROUND(SUM(AV54:AW54),2)</f>
        <v>0</v>
      </c>
      <c r="AU54" s="96">
        <f>'ZRN2 - VEŘEJNÉ OSVĚTLENÍ'!P80</f>
        <v>0</v>
      </c>
      <c r="AV54" s="95">
        <f>'ZRN2 - VEŘEJNÉ OSVĚTLENÍ'!J30</f>
        <v>0</v>
      </c>
      <c r="AW54" s="95">
        <f>'ZRN2 - VEŘEJNÉ OSVĚTLENÍ'!J31</f>
        <v>0</v>
      </c>
      <c r="AX54" s="95">
        <f>'ZRN2 - VEŘEJNÉ OSVĚTLENÍ'!J32</f>
        <v>0</v>
      </c>
      <c r="AY54" s="95">
        <f>'ZRN2 - VEŘEJNÉ OSVĚTLENÍ'!J33</f>
        <v>0</v>
      </c>
      <c r="AZ54" s="95">
        <f>'ZRN2 - VEŘEJNÉ OSVĚTLENÍ'!F30</f>
        <v>0</v>
      </c>
      <c r="BA54" s="95">
        <f>'ZRN2 - VEŘEJNÉ OSVĚTLENÍ'!F31</f>
        <v>0</v>
      </c>
      <c r="BB54" s="95">
        <f>'ZRN2 - VEŘEJNÉ OSVĚTLENÍ'!F32</f>
        <v>0</v>
      </c>
      <c r="BC54" s="95">
        <f>'ZRN2 - VEŘEJNÉ OSVĚTLENÍ'!F33</f>
        <v>0</v>
      </c>
      <c r="BD54" s="97">
        <f>'ZRN2 - VEŘEJNÉ OSVĚTLENÍ'!F34</f>
        <v>0</v>
      </c>
      <c r="BT54" s="93" t="s">
        <v>78</v>
      </c>
      <c r="BV54" s="93" t="s">
        <v>73</v>
      </c>
      <c r="BW54" s="93" t="s">
        <v>88</v>
      </c>
      <c r="BX54" s="93" t="s">
        <v>7</v>
      </c>
      <c r="CL54" s="93" t="s">
        <v>5</v>
      </c>
      <c r="CM54" s="93" t="s">
        <v>80</v>
      </c>
    </row>
    <row r="55" spans="1:91" s="1" customFormat="1" ht="30" customHeight="1">
      <c r="B55" s="40"/>
      <c r="AR55" s="40"/>
    </row>
    <row r="56" spans="1:91" s="1" customFormat="1" ht="6.9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40"/>
    </row>
  </sheetData>
  <mergeCells count="49">
    <mergeCell ref="BE5:BE32"/>
    <mergeCell ref="W30:AE30"/>
    <mergeCell ref="X32:AB32"/>
    <mergeCell ref="AK32:AO32"/>
    <mergeCell ref="AR2:BE2"/>
    <mergeCell ref="K5:AO5"/>
    <mergeCell ref="W28:AE28"/>
    <mergeCell ref="AK28:AO28"/>
    <mergeCell ref="L28:O28"/>
    <mergeCell ref="E14:AJ14"/>
    <mergeCell ref="E20:AN20"/>
    <mergeCell ref="AK23:AO23"/>
    <mergeCell ref="L25:O25"/>
    <mergeCell ref="W25:AE25"/>
    <mergeCell ref="AK25:AO25"/>
    <mergeCell ref="L26:O26"/>
    <mergeCell ref="AS46:AT48"/>
    <mergeCell ref="AN53:AP53"/>
    <mergeCell ref="AN52:AP52"/>
    <mergeCell ref="AM46:AP46"/>
    <mergeCell ref="AN49:AP49"/>
    <mergeCell ref="AG52:AM52"/>
    <mergeCell ref="AG53:AM53"/>
    <mergeCell ref="L27:O27"/>
    <mergeCell ref="W27:AE27"/>
    <mergeCell ref="AK27:AO27"/>
    <mergeCell ref="AN54:AP54"/>
    <mergeCell ref="AG54:AM54"/>
    <mergeCell ref="AG51:AM51"/>
    <mergeCell ref="AN51:AP51"/>
    <mergeCell ref="L29:O29"/>
    <mergeCell ref="L30:O30"/>
    <mergeCell ref="AK30:AO30"/>
    <mergeCell ref="D53:H53"/>
    <mergeCell ref="J53:AF53"/>
    <mergeCell ref="D54:H54"/>
    <mergeCell ref="J54:AF54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W26:AE26"/>
    <mergeCell ref="AK26:AO26"/>
  </mergeCells>
  <hyperlinks>
    <hyperlink ref="K1:S1" location="C2" display="1) Rekapitulace stavby"/>
    <hyperlink ref="W1:AI1" location="C51" display="2) Rekapitulace objektů stavby a soupisů prací"/>
    <hyperlink ref="A52" location="'VON - VEDLEJŠÍ A OSTATNÍ ...'!C2" display="/"/>
    <hyperlink ref="A53" location="'ZRN1 - KOMUNIKACE'!C2" display="/"/>
    <hyperlink ref="A54" location="'ZRN2 - VEŘEJNÉ OSVĚTLENÍ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89</v>
      </c>
      <c r="G1" s="350" t="s">
        <v>90</v>
      </c>
      <c r="H1" s="350"/>
      <c r="I1" s="102"/>
      <c r="J1" s="101" t="s">
        <v>91</v>
      </c>
      <c r="K1" s="100" t="s">
        <v>92</v>
      </c>
      <c r="L1" s="101" t="s">
        <v>93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37" t="s">
        <v>8</v>
      </c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23" t="s">
        <v>79</v>
      </c>
    </row>
    <row r="3" spans="1:70" ht="6.9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</row>
    <row r="4" spans="1:70" ht="36.9" customHeight="1">
      <c r="B4" s="27"/>
      <c r="C4" s="28"/>
      <c r="D4" s="29" t="s">
        <v>94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51" t="str">
        <f>'Rekapitulace stavby'!K6</f>
        <v>REKONSTRUKCE UL.BENEŠE, ŠKOLNÍ - ČECHOVA, CHOMUTOV</v>
      </c>
      <c r="F7" s="352"/>
      <c r="G7" s="352"/>
      <c r="H7" s="352"/>
      <c r="I7" s="104"/>
      <c r="J7" s="28"/>
      <c r="K7" s="30"/>
    </row>
    <row r="8" spans="1:70" s="1" customFormat="1" ht="13.2">
      <c r="B8" s="40"/>
      <c r="C8" s="41"/>
      <c r="D8" s="36" t="s">
        <v>95</v>
      </c>
      <c r="E8" s="41"/>
      <c r="F8" s="41"/>
      <c r="G8" s="41"/>
      <c r="H8" s="41"/>
      <c r="I8" s="105"/>
      <c r="J8" s="41"/>
      <c r="K8" s="44"/>
    </row>
    <row r="9" spans="1:70" s="1" customFormat="1" ht="36.9" customHeight="1">
      <c r="B9" s="40"/>
      <c r="C9" s="41"/>
      <c r="D9" s="41"/>
      <c r="E9" s="353" t="s">
        <v>96</v>
      </c>
      <c r="F9" s="354"/>
      <c r="G9" s="354"/>
      <c r="H9" s="354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17. 1. 2019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6" t="s">
        <v>30</v>
      </c>
      <c r="J15" s="34" t="s">
        <v>5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" customHeight="1">
      <c r="B17" s="40"/>
      <c r="C17" s="41"/>
      <c r="D17" s="36" t="s">
        <v>31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" customHeight="1">
      <c r="B20" s="40"/>
      <c r="C20" s="41"/>
      <c r="D20" s="36" t="s">
        <v>33</v>
      </c>
      <c r="E20" s="41"/>
      <c r="F20" s="41"/>
      <c r="G20" s="41"/>
      <c r="H20" s="41"/>
      <c r="I20" s="106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6" t="s">
        <v>30</v>
      </c>
      <c r="J21" s="34" t="s">
        <v>5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" customHeight="1">
      <c r="B23" s="40"/>
      <c r="C23" s="41"/>
      <c r="D23" s="36" t="s">
        <v>36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42" t="s">
        <v>5</v>
      </c>
      <c r="F24" s="342"/>
      <c r="G24" s="342"/>
      <c r="H24" s="342"/>
      <c r="I24" s="110"/>
      <c r="J24" s="109"/>
      <c r="K24" s="111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37</v>
      </c>
      <c r="E27" s="41"/>
      <c r="F27" s="41"/>
      <c r="G27" s="41"/>
      <c r="H27" s="41"/>
      <c r="I27" s="105"/>
      <c r="J27" s="115">
        <f>ROUND(J80,2)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" customHeight="1">
      <c r="B29" s="40"/>
      <c r="C29" s="41"/>
      <c r="D29" s="41"/>
      <c r="E29" s="41"/>
      <c r="F29" s="45" t="s">
        <v>39</v>
      </c>
      <c r="G29" s="41"/>
      <c r="H29" s="41"/>
      <c r="I29" s="116" t="s">
        <v>38</v>
      </c>
      <c r="J29" s="45" t="s">
        <v>40</v>
      </c>
      <c r="K29" s="44"/>
    </row>
    <row r="30" spans="2:11" s="1" customFormat="1" ht="14.4" customHeight="1">
      <c r="B30" s="40"/>
      <c r="C30" s="41"/>
      <c r="D30" s="48" t="s">
        <v>41</v>
      </c>
      <c r="E30" s="48" t="s">
        <v>42</v>
      </c>
      <c r="F30" s="117">
        <f>ROUND(SUM(BE80:BE107), 2)</f>
        <v>0</v>
      </c>
      <c r="G30" s="41"/>
      <c r="H30" s="41"/>
      <c r="I30" s="118">
        <v>0.21</v>
      </c>
      <c r="J30" s="117">
        <f>ROUND(ROUND((SUM(BE80:BE107)),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43</v>
      </c>
      <c r="F31" s="117">
        <f>ROUND(SUM(BF80:BF107), 2)</f>
        <v>0</v>
      </c>
      <c r="G31" s="41"/>
      <c r="H31" s="41"/>
      <c r="I31" s="118">
        <v>0.15</v>
      </c>
      <c r="J31" s="117">
        <f>ROUND(ROUND((SUM(BF80:BF107)),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44</v>
      </c>
      <c r="F32" s="117">
        <f>ROUND(SUM(BG80:BG107),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45</v>
      </c>
      <c r="F33" s="117">
        <f>ROUND(SUM(BH80:BH107),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46</v>
      </c>
      <c r="F34" s="117">
        <f>ROUND(SUM(BI80:BI107),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47</v>
      </c>
      <c r="E36" s="70"/>
      <c r="F36" s="70"/>
      <c r="G36" s="121" t="s">
        <v>48</v>
      </c>
      <c r="H36" s="122" t="s">
        <v>49</v>
      </c>
      <c r="I36" s="123"/>
      <c r="J36" s="124">
        <f>SUM(J27:J34)</f>
        <v>0</v>
      </c>
      <c r="K36" s="125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" customHeight="1">
      <c r="B42" s="40"/>
      <c r="C42" s="29" t="s">
        <v>97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51" t="str">
        <f>E7</f>
        <v>REKONSTRUKCE UL.BENEŠE, ŠKOLNÍ - ČECHOVA, CHOMUTOV</v>
      </c>
      <c r="F45" s="352"/>
      <c r="G45" s="352"/>
      <c r="H45" s="352"/>
      <c r="I45" s="105"/>
      <c r="J45" s="41"/>
      <c r="K45" s="44"/>
    </row>
    <row r="46" spans="2:11" s="1" customFormat="1" ht="14.4" customHeight="1">
      <c r="B46" s="40"/>
      <c r="C46" s="36" t="s">
        <v>95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53" t="str">
        <f>E9</f>
        <v>VON - VEDLEJŠÍ A OSTATNÍ NÁKLADY</v>
      </c>
      <c r="F47" s="354"/>
      <c r="G47" s="354"/>
      <c r="H47" s="354"/>
      <c r="I47" s="105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CHOMUTOV</v>
      </c>
      <c r="G49" s="41"/>
      <c r="H49" s="41"/>
      <c r="I49" s="106" t="s">
        <v>25</v>
      </c>
      <c r="J49" s="107" t="str">
        <f>IF(J12="","",J12)</f>
        <v>17. 1. 2019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3.2">
      <c r="B51" s="40"/>
      <c r="C51" s="36" t="s">
        <v>27</v>
      </c>
      <c r="D51" s="41"/>
      <c r="E51" s="41"/>
      <c r="F51" s="34" t="str">
        <f>E15</f>
        <v>MĚSTO CHOMUTOV</v>
      </c>
      <c r="G51" s="41"/>
      <c r="H51" s="41"/>
      <c r="I51" s="106" t="s">
        <v>33</v>
      </c>
      <c r="J51" s="342" t="str">
        <f>E21</f>
        <v>NE2D PROJEKT</v>
      </c>
      <c r="K51" s="44"/>
    </row>
    <row r="52" spans="2:47" s="1" customFormat="1" ht="14.4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5"/>
      <c r="J52" s="34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98</v>
      </c>
      <c r="D54" s="119"/>
      <c r="E54" s="119"/>
      <c r="F54" s="119"/>
      <c r="G54" s="119"/>
      <c r="H54" s="119"/>
      <c r="I54" s="130"/>
      <c r="J54" s="131" t="s">
        <v>99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100</v>
      </c>
      <c r="D56" s="41"/>
      <c r="E56" s="41"/>
      <c r="F56" s="41"/>
      <c r="G56" s="41"/>
      <c r="H56" s="41"/>
      <c r="I56" s="105"/>
      <c r="J56" s="115">
        <f>J80</f>
        <v>0</v>
      </c>
      <c r="K56" s="44"/>
      <c r="AU56" s="23" t="s">
        <v>101</v>
      </c>
    </row>
    <row r="57" spans="2:47" s="7" customFormat="1" ht="24.9" customHeight="1">
      <c r="B57" s="134"/>
      <c r="C57" s="135"/>
      <c r="D57" s="136" t="s">
        <v>102</v>
      </c>
      <c r="E57" s="137"/>
      <c r="F57" s="137"/>
      <c r="G57" s="137"/>
      <c r="H57" s="137"/>
      <c r="I57" s="138"/>
      <c r="J57" s="139">
        <f>J81</f>
        <v>0</v>
      </c>
      <c r="K57" s="140"/>
    </row>
    <row r="58" spans="2:47" s="8" customFormat="1" ht="19.95" customHeight="1">
      <c r="B58" s="141"/>
      <c r="C58" s="142"/>
      <c r="D58" s="143" t="s">
        <v>103</v>
      </c>
      <c r="E58" s="144"/>
      <c r="F58" s="144"/>
      <c r="G58" s="144"/>
      <c r="H58" s="144"/>
      <c r="I58" s="145"/>
      <c r="J58" s="146">
        <f>J82</f>
        <v>0</v>
      </c>
      <c r="K58" s="147"/>
    </row>
    <row r="59" spans="2:47" s="8" customFormat="1" ht="19.95" customHeight="1">
      <c r="B59" s="141"/>
      <c r="C59" s="142"/>
      <c r="D59" s="143" t="s">
        <v>104</v>
      </c>
      <c r="E59" s="144"/>
      <c r="F59" s="144"/>
      <c r="G59" s="144"/>
      <c r="H59" s="144"/>
      <c r="I59" s="145"/>
      <c r="J59" s="146">
        <f>J91</f>
        <v>0</v>
      </c>
      <c r="K59" s="147"/>
    </row>
    <row r="60" spans="2:47" s="8" customFormat="1" ht="19.95" customHeight="1">
      <c r="B60" s="141"/>
      <c r="C60" s="142"/>
      <c r="D60" s="143" t="s">
        <v>105</v>
      </c>
      <c r="E60" s="144"/>
      <c r="F60" s="144"/>
      <c r="G60" s="144"/>
      <c r="H60" s="144"/>
      <c r="I60" s="145"/>
      <c r="J60" s="146">
        <f>J104</f>
        <v>0</v>
      </c>
      <c r="K60" s="147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05"/>
      <c r="J61" s="41"/>
      <c r="K61" s="44"/>
    </row>
    <row r="62" spans="2:47" s="1" customFormat="1" ht="6.9" customHeight="1">
      <c r="B62" s="55"/>
      <c r="C62" s="56"/>
      <c r="D62" s="56"/>
      <c r="E62" s="56"/>
      <c r="F62" s="56"/>
      <c r="G62" s="56"/>
      <c r="H62" s="56"/>
      <c r="I62" s="126"/>
      <c r="J62" s="56"/>
      <c r="K62" s="57"/>
    </row>
    <row r="66" spans="2:63" s="1" customFormat="1" ht="6.9" customHeight="1">
      <c r="B66" s="58"/>
      <c r="C66" s="59"/>
      <c r="D66" s="59"/>
      <c r="E66" s="59"/>
      <c r="F66" s="59"/>
      <c r="G66" s="59"/>
      <c r="H66" s="59"/>
      <c r="I66" s="127"/>
      <c r="J66" s="59"/>
      <c r="K66" s="59"/>
      <c r="L66" s="40"/>
    </row>
    <row r="67" spans="2:63" s="1" customFormat="1" ht="36.9" customHeight="1">
      <c r="B67" s="40"/>
      <c r="C67" s="60" t="s">
        <v>106</v>
      </c>
      <c r="I67" s="148"/>
      <c r="L67" s="40"/>
    </row>
    <row r="68" spans="2:63" s="1" customFormat="1" ht="6.9" customHeight="1">
      <c r="B68" s="40"/>
      <c r="I68" s="148"/>
      <c r="L68" s="40"/>
    </row>
    <row r="69" spans="2:63" s="1" customFormat="1" ht="14.4" customHeight="1">
      <c r="B69" s="40"/>
      <c r="C69" s="62" t="s">
        <v>19</v>
      </c>
      <c r="I69" s="148"/>
      <c r="L69" s="40"/>
    </row>
    <row r="70" spans="2:63" s="1" customFormat="1" ht="16.5" customHeight="1">
      <c r="B70" s="40"/>
      <c r="E70" s="347" t="str">
        <f>E7</f>
        <v>REKONSTRUKCE UL.BENEŠE, ŠKOLNÍ - ČECHOVA, CHOMUTOV</v>
      </c>
      <c r="F70" s="348"/>
      <c r="G70" s="348"/>
      <c r="H70" s="348"/>
      <c r="I70" s="148"/>
      <c r="L70" s="40"/>
    </row>
    <row r="71" spans="2:63" s="1" customFormat="1" ht="14.4" customHeight="1">
      <c r="B71" s="40"/>
      <c r="C71" s="62" t="s">
        <v>95</v>
      </c>
      <c r="I71" s="148"/>
      <c r="L71" s="40"/>
    </row>
    <row r="72" spans="2:63" s="1" customFormat="1" ht="17.25" customHeight="1">
      <c r="B72" s="40"/>
      <c r="E72" s="316" t="str">
        <f>E9</f>
        <v>VON - VEDLEJŠÍ A OSTATNÍ NÁKLADY</v>
      </c>
      <c r="F72" s="349"/>
      <c r="G72" s="349"/>
      <c r="H72" s="349"/>
      <c r="I72" s="148"/>
      <c r="L72" s="40"/>
    </row>
    <row r="73" spans="2:63" s="1" customFormat="1" ht="6.9" customHeight="1">
      <c r="B73" s="40"/>
      <c r="I73" s="148"/>
      <c r="L73" s="40"/>
    </row>
    <row r="74" spans="2:63" s="1" customFormat="1" ht="18" customHeight="1">
      <c r="B74" s="40"/>
      <c r="C74" s="62" t="s">
        <v>23</v>
      </c>
      <c r="F74" s="149" t="str">
        <f>F12</f>
        <v>CHOMUTOV</v>
      </c>
      <c r="I74" s="150" t="s">
        <v>25</v>
      </c>
      <c r="J74" s="66" t="str">
        <f>IF(J12="","",J12)</f>
        <v>17. 1. 2019</v>
      </c>
      <c r="L74" s="40"/>
    </row>
    <row r="75" spans="2:63" s="1" customFormat="1" ht="6.9" customHeight="1">
      <c r="B75" s="40"/>
      <c r="I75" s="148"/>
      <c r="L75" s="40"/>
    </row>
    <row r="76" spans="2:63" s="1" customFormat="1" ht="13.2">
      <c r="B76" s="40"/>
      <c r="C76" s="62" t="s">
        <v>27</v>
      </c>
      <c r="F76" s="149" t="str">
        <f>E15</f>
        <v>MĚSTO CHOMUTOV</v>
      </c>
      <c r="I76" s="150" t="s">
        <v>33</v>
      </c>
      <c r="J76" s="149" t="str">
        <f>E21</f>
        <v>NE2D PROJEKT</v>
      </c>
      <c r="L76" s="40"/>
    </row>
    <row r="77" spans="2:63" s="1" customFormat="1" ht="14.4" customHeight="1">
      <c r="B77" s="40"/>
      <c r="C77" s="62" t="s">
        <v>31</v>
      </c>
      <c r="F77" s="149" t="str">
        <f>IF(E18="","",E18)</f>
        <v/>
      </c>
      <c r="I77" s="148"/>
      <c r="L77" s="40"/>
    </row>
    <row r="78" spans="2:63" s="1" customFormat="1" ht="10.35" customHeight="1">
      <c r="B78" s="40"/>
      <c r="I78" s="148"/>
      <c r="L78" s="40"/>
    </row>
    <row r="79" spans="2:63" s="9" customFormat="1" ht="29.25" customHeight="1">
      <c r="B79" s="151"/>
      <c r="C79" s="152" t="s">
        <v>107</v>
      </c>
      <c r="D79" s="153" t="s">
        <v>56</v>
      </c>
      <c r="E79" s="153" t="s">
        <v>52</v>
      </c>
      <c r="F79" s="153" t="s">
        <v>108</v>
      </c>
      <c r="G79" s="153" t="s">
        <v>109</v>
      </c>
      <c r="H79" s="153" t="s">
        <v>110</v>
      </c>
      <c r="I79" s="154" t="s">
        <v>111</v>
      </c>
      <c r="J79" s="153" t="s">
        <v>99</v>
      </c>
      <c r="K79" s="155" t="s">
        <v>112</v>
      </c>
      <c r="L79" s="151"/>
      <c r="M79" s="72" t="s">
        <v>113</v>
      </c>
      <c r="N79" s="73" t="s">
        <v>41</v>
      </c>
      <c r="O79" s="73" t="s">
        <v>114</v>
      </c>
      <c r="P79" s="73" t="s">
        <v>115</v>
      </c>
      <c r="Q79" s="73" t="s">
        <v>116</v>
      </c>
      <c r="R79" s="73" t="s">
        <v>117</v>
      </c>
      <c r="S79" s="73" t="s">
        <v>118</v>
      </c>
      <c r="T79" s="74" t="s">
        <v>119</v>
      </c>
    </row>
    <row r="80" spans="2:63" s="1" customFormat="1" ht="29.25" customHeight="1">
      <c r="B80" s="40"/>
      <c r="C80" s="76" t="s">
        <v>100</v>
      </c>
      <c r="I80" s="148"/>
      <c r="J80" s="156">
        <f>BK80</f>
        <v>0</v>
      </c>
      <c r="L80" s="40"/>
      <c r="M80" s="75"/>
      <c r="N80" s="67"/>
      <c r="O80" s="67"/>
      <c r="P80" s="157">
        <f>P81</f>
        <v>0</v>
      </c>
      <c r="Q80" s="67"/>
      <c r="R80" s="157">
        <f>R81</f>
        <v>0</v>
      </c>
      <c r="S80" s="67"/>
      <c r="T80" s="158">
        <f>T81</f>
        <v>0</v>
      </c>
      <c r="AT80" s="23" t="s">
        <v>70</v>
      </c>
      <c r="AU80" s="23" t="s">
        <v>101</v>
      </c>
      <c r="BK80" s="159">
        <f>BK81</f>
        <v>0</v>
      </c>
    </row>
    <row r="81" spans="2:65" s="10" customFormat="1" ht="37.35" customHeight="1">
      <c r="B81" s="160"/>
      <c r="D81" s="161" t="s">
        <v>70</v>
      </c>
      <c r="E81" s="162" t="s">
        <v>120</v>
      </c>
      <c r="F81" s="162" t="s">
        <v>121</v>
      </c>
      <c r="I81" s="163"/>
      <c r="J81" s="164">
        <f>BK81</f>
        <v>0</v>
      </c>
      <c r="L81" s="160"/>
      <c r="M81" s="165"/>
      <c r="N81" s="166"/>
      <c r="O81" s="166"/>
      <c r="P81" s="167">
        <f>P82+P91+P104</f>
        <v>0</v>
      </c>
      <c r="Q81" s="166"/>
      <c r="R81" s="167">
        <f>R82+R91+R104</f>
        <v>0</v>
      </c>
      <c r="S81" s="166"/>
      <c r="T81" s="168">
        <f>T82+T91+T104</f>
        <v>0</v>
      </c>
      <c r="AR81" s="161" t="s">
        <v>122</v>
      </c>
      <c r="AT81" s="169" t="s">
        <v>70</v>
      </c>
      <c r="AU81" s="169" t="s">
        <v>71</v>
      </c>
      <c r="AY81" s="161" t="s">
        <v>123</v>
      </c>
      <c r="BK81" s="170">
        <f>BK82+BK91+BK104</f>
        <v>0</v>
      </c>
    </row>
    <row r="82" spans="2:65" s="10" customFormat="1" ht="19.95" customHeight="1">
      <c r="B82" s="160"/>
      <c r="D82" s="161" t="s">
        <v>70</v>
      </c>
      <c r="E82" s="171" t="s">
        <v>124</v>
      </c>
      <c r="F82" s="171" t="s">
        <v>125</v>
      </c>
      <c r="I82" s="163"/>
      <c r="J82" s="172">
        <f>BK82</f>
        <v>0</v>
      </c>
      <c r="L82" s="160"/>
      <c r="M82" s="165"/>
      <c r="N82" s="166"/>
      <c r="O82" s="166"/>
      <c r="P82" s="167">
        <f>SUM(P83:P90)</f>
        <v>0</v>
      </c>
      <c r="Q82" s="166"/>
      <c r="R82" s="167">
        <f>SUM(R83:R90)</f>
        <v>0</v>
      </c>
      <c r="S82" s="166"/>
      <c r="T82" s="168">
        <f>SUM(T83:T90)</f>
        <v>0</v>
      </c>
      <c r="AR82" s="161" t="s">
        <v>122</v>
      </c>
      <c r="AT82" s="169" t="s">
        <v>70</v>
      </c>
      <c r="AU82" s="169" t="s">
        <v>78</v>
      </c>
      <c r="AY82" s="161" t="s">
        <v>123</v>
      </c>
      <c r="BK82" s="170">
        <f>SUM(BK83:BK90)</f>
        <v>0</v>
      </c>
    </row>
    <row r="83" spans="2:65" s="1" customFormat="1" ht="25.5" customHeight="1">
      <c r="B83" s="173"/>
      <c r="C83" s="174" t="s">
        <v>78</v>
      </c>
      <c r="D83" s="174" t="s">
        <v>126</v>
      </c>
      <c r="E83" s="175" t="s">
        <v>127</v>
      </c>
      <c r="F83" s="176" t="s">
        <v>128</v>
      </c>
      <c r="G83" s="177" t="s">
        <v>129</v>
      </c>
      <c r="H83" s="178">
        <v>10</v>
      </c>
      <c r="I83" s="179"/>
      <c r="J83" s="180">
        <f>ROUND(I83*H83,2)</f>
        <v>0</v>
      </c>
      <c r="K83" s="176" t="s">
        <v>130</v>
      </c>
      <c r="L83" s="40"/>
      <c r="M83" s="181" t="s">
        <v>5</v>
      </c>
      <c r="N83" s="182" t="s">
        <v>42</v>
      </c>
      <c r="O83" s="41"/>
      <c r="P83" s="183">
        <f>O83*H83</f>
        <v>0</v>
      </c>
      <c r="Q83" s="183">
        <v>0</v>
      </c>
      <c r="R83" s="183">
        <f>Q83*H83</f>
        <v>0</v>
      </c>
      <c r="S83" s="183">
        <v>0</v>
      </c>
      <c r="T83" s="184">
        <f>S83*H83</f>
        <v>0</v>
      </c>
      <c r="AR83" s="23" t="s">
        <v>131</v>
      </c>
      <c r="AT83" s="23" t="s">
        <v>126</v>
      </c>
      <c r="AU83" s="23" t="s">
        <v>80</v>
      </c>
      <c r="AY83" s="23" t="s">
        <v>123</v>
      </c>
      <c r="BE83" s="185">
        <f>IF(N83="základní",J83,0)</f>
        <v>0</v>
      </c>
      <c r="BF83" s="185">
        <f>IF(N83="snížená",J83,0)</f>
        <v>0</v>
      </c>
      <c r="BG83" s="185">
        <f>IF(N83="zákl. přenesená",J83,0)</f>
        <v>0</v>
      </c>
      <c r="BH83" s="185">
        <f>IF(N83="sníž. přenesená",J83,0)</f>
        <v>0</v>
      </c>
      <c r="BI83" s="185">
        <f>IF(N83="nulová",J83,0)</f>
        <v>0</v>
      </c>
      <c r="BJ83" s="23" t="s">
        <v>78</v>
      </c>
      <c r="BK83" s="185">
        <f>ROUND(I83*H83,2)</f>
        <v>0</v>
      </c>
      <c r="BL83" s="23" t="s">
        <v>131</v>
      </c>
      <c r="BM83" s="23" t="s">
        <v>132</v>
      </c>
    </row>
    <row r="84" spans="2:65" s="11" customFormat="1">
      <c r="B84" s="186"/>
      <c r="D84" s="187" t="s">
        <v>133</v>
      </c>
      <c r="E84" s="188" t="s">
        <v>5</v>
      </c>
      <c r="F84" s="189" t="s">
        <v>134</v>
      </c>
      <c r="H84" s="190">
        <v>10</v>
      </c>
      <c r="I84" s="191"/>
      <c r="L84" s="186"/>
      <c r="M84" s="192"/>
      <c r="N84" s="193"/>
      <c r="O84" s="193"/>
      <c r="P84" s="193"/>
      <c r="Q84" s="193"/>
      <c r="R84" s="193"/>
      <c r="S84" s="193"/>
      <c r="T84" s="194"/>
      <c r="AT84" s="188" t="s">
        <v>133</v>
      </c>
      <c r="AU84" s="188" t="s">
        <v>80</v>
      </c>
      <c r="AV84" s="11" t="s">
        <v>80</v>
      </c>
      <c r="AW84" s="11" t="s">
        <v>35</v>
      </c>
      <c r="AX84" s="11" t="s">
        <v>78</v>
      </c>
      <c r="AY84" s="188" t="s">
        <v>123</v>
      </c>
    </row>
    <row r="85" spans="2:65" s="1" customFormat="1" ht="16.5" customHeight="1">
      <c r="B85" s="173"/>
      <c r="C85" s="174" t="s">
        <v>80</v>
      </c>
      <c r="D85" s="174" t="s">
        <v>126</v>
      </c>
      <c r="E85" s="175" t="s">
        <v>135</v>
      </c>
      <c r="F85" s="176" t="s">
        <v>136</v>
      </c>
      <c r="G85" s="177" t="s">
        <v>129</v>
      </c>
      <c r="H85" s="178">
        <v>12</v>
      </c>
      <c r="I85" s="179"/>
      <c r="J85" s="180">
        <f>ROUND(I85*H85,2)</f>
        <v>0</v>
      </c>
      <c r="K85" s="176" t="s">
        <v>130</v>
      </c>
      <c r="L85" s="40"/>
      <c r="M85" s="181" t="s">
        <v>5</v>
      </c>
      <c r="N85" s="182" t="s">
        <v>42</v>
      </c>
      <c r="O85" s="41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AR85" s="23" t="s">
        <v>131</v>
      </c>
      <c r="AT85" s="23" t="s">
        <v>126</v>
      </c>
      <c r="AU85" s="23" t="s">
        <v>80</v>
      </c>
      <c r="AY85" s="23" t="s">
        <v>123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23" t="s">
        <v>78</v>
      </c>
      <c r="BK85" s="185">
        <f>ROUND(I85*H85,2)</f>
        <v>0</v>
      </c>
      <c r="BL85" s="23" t="s">
        <v>131</v>
      </c>
      <c r="BM85" s="23" t="s">
        <v>137</v>
      </c>
    </row>
    <row r="86" spans="2:65" s="11" customFormat="1">
      <c r="B86" s="186"/>
      <c r="D86" s="187" t="s">
        <v>133</v>
      </c>
      <c r="E86" s="188" t="s">
        <v>5</v>
      </c>
      <c r="F86" s="189" t="s">
        <v>138</v>
      </c>
      <c r="H86" s="190">
        <v>12</v>
      </c>
      <c r="I86" s="191"/>
      <c r="L86" s="186"/>
      <c r="M86" s="192"/>
      <c r="N86" s="193"/>
      <c r="O86" s="193"/>
      <c r="P86" s="193"/>
      <c r="Q86" s="193"/>
      <c r="R86" s="193"/>
      <c r="S86" s="193"/>
      <c r="T86" s="194"/>
      <c r="AT86" s="188" t="s">
        <v>133</v>
      </c>
      <c r="AU86" s="188" t="s">
        <v>80</v>
      </c>
      <c r="AV86" s="11" t="s">
        <v>80</v>
      </c>
      <c r="AW86" s="11" t="s">
        <v>35</v>
      </c>
      <c r="AX86" s="11" t="s">
        <v>78</v>
      </c>
      <c r="AY86" s="188" t="s">
        <v>123</v>
      </c>
    </row>
    <row r="87" spans="2:65" s="1" customFormat="1" ht="16.5" customHeight="1">
      <c r="B87" s="173"/>
      <c r="C87" s="174" t="s">
        <v>139</v>
      </c>
      <c r="D87" s="174" t="s">
        <v>126</v>
      </c>
      <c r="E87" s="175" t="s">
        <v>140</v>
      </c>
      <c r="F87" s="176" t="s">
        <v>141</v>
      </c>
      <c r="G87" s="177" t="s">
        <v>129</v>
      </c>
      <c r="H87" s="178">
        <v>16</v>
      </c>
      <c r="I87" s="179"/>
      <c r="J87" s="180">
        <f>ROUND(I87*H87,2)</f>
        <v>0</v>
      </c>
      <c r="K87" s="176" t="s">
        <v>130</v>
      </c>
      <c r="L87" s="40"/>
      <c r="M87" s="181" t="s">
        <v>5</v>
      </c>
      <c r="N87" s="182" t="s">
        <v>42</v>
      </c>
      <c r="O87" s="41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AR87" s="23" t="s">
        <v>131</v>
      </c>
      <c r="AT87" s="23" t="s">
        <v>126</v>
      </c>
      <c r="AU87" s="23" t="s">
        <v>80</v>
      </c>
      <c r="AY87" s="23" t="s">
        <v>123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23" t="s">
        <v>78</v>
      </c>
      <c r="BK87" s="185">
        <f>ROUND(I87*H87,2)</f>
        <v>0</v>
      </c>
      <c r="BL87" s="23" t="s">
        <v>131</v>
      </c>
      <c r="BM87" s="23" t="s">
        <v>142</v>
      </c>
    </row>
    <row r="88" spans="2:65" s="11" customFormat="1">
      <c r="B88" s="186"/>
      <c r="D88" s="187" t="s">
        <v>133</v>
      </c>
      <c r="E88" s="188" t="s">
        <v>5</v>
      </c>
      <c r="F88" s="189" t="s">
        <v>143</v>
      </c>
      <c r="H88" s="190">
        <v>16</v>
      </c>
      <c r="I88" s="191"/>
      <c r="L88" s="186"/>
      <c r="M88" s="192"/>
      <c r="N88" s="193"/>
      <c r="O88" s="193"/>
      <c r="P88" s="193"/>
      <c r="Q88" s="193"/>
      <c r="R88" s="193"/>
      <c r="S88" s="193"/>
      <c r="T88" s="194"/>
      <c r="AT88" s="188" t="s">
        <v>133</v>
      </c>
      <c r="AU88" s="188" t="s">
        <v>80</v>
      </c>
      <c r="AV88" s="11" t="s">
        <v>80</v>
      </c>
      <c r="AW88" s="11" t="s">
        <v>35</v>
      </c>
      <c r="AX88" s="11" t="s">
        <v>78</v>
      </c>
      <c r="AY88" s="188" t="s">
        <v>123</v>
      </c>
    </row>
    <row r="89" spans="2:65" s="1" customFormat="1" ht="25.5" customHeight="1">
      <c r="B89" s="173"/>
      <c r="C89" s="174" t="s">
        <v>144</v>
      </c>
      <c r="D89" s="174" t="s">
        <v>126</v>
      </c>
      <c r="E89" s="175" t="s">
        <v>145</v>
      </c>
      <c r="F89" s="176" t="s">
        <v>146</v>
      </c>
      <c r="G89" s="177" t="s">
        <v>129</v>
      </c>
      <c r="H89" s="178">
        <v>8</v>
      </c>
      <c r="I89" s="179"/>
      <c r="J89" s="180">
        <f>ROUND(I89*H89,2)</f>
        <v>0</v>
      </c>
      <c r="K89" s="176" t="s">
        <v>130</v>
      </c>
      <c r="L89" s="40"/>
      <c r="M89" s="181" t="s">
        <v>5</v>
      </c>
      <c r="N89" s="182" t="s">
        <v>42</v>
      </c>
      <c r="O89" s="41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AR89" s="23" t="s">
        <v>131</v>
      </c>
      <c r="AT89" s="23" t="s">
        <v>126</v>
      </c>
      <c r="AU89" s="23" t="s">
        <v>80</v>
      </c>
      <c r="AY89" s="23" t="s">
        <v>123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23" t="s">
        <v>78</v>
      </c>
      <c r="BK89" s="185">
        <f>ROUND(I89*H89,2)</f>
        <v>0</v>
      </c>
      <c r="BL89" s="23" t="s">
        <v>131</v>
      </c>
      <c r="BM89" s="23" t="s">
        <v>147</v>
      </c>
    </row>
    <row r="90" spans="2:65" s="11" customFormat="1">
      <c r="B90" s="186"/>
      <c r="D90" s="187" t="s">
        <v>133</v>
      </c>
      <c r="E90" s="188" t="s">
        <v>5</v>
      </c>
      <c r="F90" s="189" t="s">
        <v>148</v>
      </c>
      <c r="H90" s="190">
        <v>8</v>
      </c>
      <c r="I90" s="191"/>
      <c r="L90" s="186"/>
      <c r="M90" s="192"/>
      <c r="N90" s="193"/>
      <c r="O90" s="193"/>
      <c r="P90" s="193"/>
      <c r="Q90" s="193"/>
      <c r="R90" s="193"/>
      <c r="S90" s="193"/>
      <c r="T90" s="194"/>
      <c r="AT90" s="188" t="s">
        <v>133</v>
      </c>
      <c r="AU90" s="188" t="s">
        <v>80</v>
      </c>
      <c r="AV90" s="11" t="s">
        <v>80</v>
      </c>
      <c r="AW90" s="11" t="s">
        <v>35</v>
      </c>
      <c r="AX90" s="11" t="s">
        <v>78</v>
      </c>
      <c r="AY90" s="188" t="s">
        <v>123</v>
      </c>
    </row>
    <row r="91" spans="2:65" s="10" customFormat="1" ht="29.85" customHeight="1">
      <c r="B91" s="160"/>
      <c r="D91" s="161" t="s">
        <v>70</v>
      </c>
      <c r="E91" s="171" t="s">
        <v>149</v>
      </c>
      <c r="F91" s="171" t="s">
        <v>150</v>
      </c>
      <c r="I91" s="163"/>
      <c r="J91" s="172">
        <f>BK91</f>
        <v>0</v>
      </c>
      <c r="L91" s="160"/>
      <c r="M91" s="165"/>
      <c r="N91" s="166"/>
      <c r="O91" s="166"/>
      <c r="P91" s="167">
        <f>SUM(P92:P103)</f>
        <v>0</v>
      </c>
      <c r="Q91" s="166"/>
      <c r="R91" s="167">
        <f>SUM(R92:R103)</f>
        <v>0</v>
      </c>
      <c r="S91" s="166"/>
      <c r="T91" s="168">
        <f>SUM(T92:T103)</f>
        <v>0</v>
      </c>
      <c r="AR91" s="161" t="s">
        <v>122</v>
      </c>
      <c r="AT91" s="169" t="s">
        <v>70</v>
      </c>
      <c r="AU91" s="169" t="s">
        <v>78</v>
      </c>
      <c r="AY91" s="161" t="s">
        <v>123</v>
      </c>
      <c r="BK91" s="170">
        <f>SUM(BK92:BK103)</f>
        <v>0</v>
      </c>
    </row>
    <row r="92" spans="2:65" s="1" customFormat="1" ht="16.5" customHeight="1">
      <c r="B92" s="173"/>
      <c r="C92" s="174" t="s">
        <v>122</v>
      </c>
      <c r="D92" s="174" t="s">
        <v>126</v>
      </c>
      <c r="E92" s="175" t="s">
        <v>151</v>
      </c>
      <c r="F92" s="176" t="s">
        <v>152</v>
      </c>
      <c r="G92" s="177" t="s">
        <v>153</v>
      </c>
      <c r="H92" s="178">
        <v>1</v>
      </c>
      <c r="I92" s="179"/>
      <c r="J92" s="180">
        <f>ROUND(I92*H92,2)</f>
        <v>0</v>
      </c>
      <c r="K92" s="176" t="s">
        <v>130</v>
      </c>
      <c r="L92" s="40"/>
      <c r="M92" s="181" t="s">
        <v>5</v>
      </c>
      <c r="N92" s="182" t="s">
        <v>42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AR92" s="23" t="s">
        <v>131</v>
      </c>
      <c r="AT92" s="23" t="s">
        <v>126</v>
      </c>
      <c r="AU92" s="23" t="s">
        <v>80</v>
      </c>
      <c r="AY92" s="23" t="s">
        <v>123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3" t="s">
        <v>78</v>
      </c>
      <c r="BK92" s="185">
        <f>ROUND(I92*H92,2)</f>
        <v>0</v>
      </c>
      <c r="BL92" s="23" t="s">
        <v>131</v>
      </c>
      <c r="BM92" s="23" t="s">
        <v>154</v>
      </c>
    </row>
    <row r="93" spans="2:65" s="11" customFormat="1">
      <c r="B93" s="186"/>
      <c r="D93" s="187" t="s">
        <v>133</v>
      </c>
      <c r="E93" s="188" t="s">
        <v>5</v>
      </c>
      <c r="F93" s="189" t="s">
        <v>155</v>
      </c>
      <c r="H93" s="190">
        <v>1</v>
      </c>
      <c r="I93" s="191"/>
      <c r="L93" s="186"/>
      <c r="M93" s="192"/>
      <c r="N93" s="193"/>
      <c r="O93" s="193"/>
      <c r="P93" s="193"/>
      <c r="Q93" s="193"/>
      <c r="R93" s="193"/>
      <c r="S93" s="193"/>
      <c r="T93" s="194"/>
      <c r="AT93" s="188" t="s">
        <v>133</v>
      </c>
      <c r="AU93" s="188" t="s">
        <v>80</v>
      </c>
      <c r="AV93" s="11" t="s">
        <v>80</v>
      </c>
      <c r="AW93" s="11" t="s">
        <v>35</v>
      </c>
      <c r="AX93" s="11" t="s">
        <v>78</v>
      </c>
      <c r="AY93" s="188" t="s">
        <v>123</v>
      </c>
    </row>
    <row r="94" spans="2:65" s="12" customFormat="1">
      <c r="B94" s="195"/>
      <c r="D94" s="187" t="s">
        <v>133</v>
      </c>
      <c r="E94" s="196" t="s">
        <v>5</v>
      </c>
      <c r="F94" s="197" t="s">
        <v>156</v>
      </c>
      <c r="H94" s="196" t="s">
        <v>5</v>
      </c>
      <c r="I94" s="198"/>
      <c r="L94" s="195"/>
      <c r="M94" s="199"/>
      <c r="N94" s="200"/>
      <c r="O94" s="200"/>
      <c r="P94" s="200"/>
      <c r="Q94" s="200"/>
      <c r="R94" s="200"/>
      <c r="S94" s="200"/>
      <c r="T94" s="201"/>
      <c r="AT94" s="196" t="s">
        <v>133</v>
      </c>
      <c r="AU94" s="196" t="s">
        <v>80</v>
      </c>
      <c r="AV94" s="12" t="s">
        <v>78</v>
      </c>
      <c r="AW94" s="12" t="s">
        <v>35</v>
      </c>
      <c r="AX94" s="12" t="s">
        <v>71</v>
      </c>
      <c r="AY94" s="196" t="s">
        <v>123</v>
      </c>
    </row>
    <row r="95" spans="2:65" s="12" customFormat="1">
      <c r="B95" s="195"/>
      <c r="D95" s="187" t="s">
        <v>133</v>
      </c>
      <c r="E95" s="196" t="s">
        <v>5</v>
      </c>
      <c r="F95" s="197" t="s">
        <v>157</v>
      </c>
      <c r="H95" s="196" t="s">
        <v>5</v>
      </c>
      <c r="I95" s="198"/>
      <c r="L95" s="195"/>
      <c r="M95" s="199"/>
      <c r="N95" s="200"/>
      <c r="O95" s="200"/>
      <c r="P95" s="200"/>
      <c r="Q95" s="200"/>
      <c r="R95" s="200"/>
      <c r="S95" s="200"/>
      <c r="T95" s="201"/>
      <c r="AT95" s="196" t="s">
        <v>133</v>
      </c>
      <c r="AU95" s="196" t="s">
        <v>80</v>
      </c>
      <c r="AV95" s="12" t="s">
        <v>78</v>
      </c>
      <c r="AW95" s="12" t="s">
        <v>35</v>
      </c>
      <c r="AX95" s="12" t="s">
        <v>71</v>
      </c>
      <c r="AY95" s="196" t="s">
        <v>123</v>
      </c>
    </row>
    <row r="96" spans="2:65" s="12" customFormat="1">
      <c r="B96" s="195"/>
      <c r="D96" s="187" t="s">
        <v>133</v>
      </c>
      <c r="E96" s="196" t="s">
        <v>5</v>
      </c>
      <c r="F96" s="197" t="s">
        <v>158</v>
      </c>
      <c r="H96" s="196" t="s">
        <v>5</v>
      </c>
      <c r="I96" s="198"/>
      <c r="L96" s="195"/>
      <c r="M96" s="199"/>
      <c r="N96" s="200"/>
      <c r="O96" s="200"/>
      <c r="P96" s="200"/>
      <c r="Q96" s="200"/>
      <c r="R96" s="200"/>
      <c r="S96" s="200"/>
      <c r="T96" s="201"/>
      <c r="AT96" s="196" t="s">
        <v>133</v>
      </c>
      <c r="AU96" s="196" t="s">
        <v>80</v>
      </c>
      <c r="AV96" s="12" t="s">
        <v>78</v>
      </c>
      <c r="AW96" s="12" t="s">
        <v>35</v>
      </c>
      <c r="AX96" s="12" t="s">
        <v>71</v>
      </c>
      <c r="AY96" s="196" t="s">
        <v>123</v>
      </c>
    </row>
    <row r="97" spans="2:65" s="12" customFormat="1">
      <c r="B97" s="195"/>
      <c r="D97" s="187" t="s">
        <v>133</v>
      </c>
      <c r="E97" s="196" t="s">
        <v>5</v>
      </c>
      <c r="F97" s="197" t="s">
        <v>159</v>
      </c>
      <c r="H97" s="196" t="s">
        <v>5</v>
      </c>
      <c r="I97" s="198"/>
      <c r="L97" s="195"/>
      <c r="M97" s="199"/>
      <c r="N97" s="200"/>
      <c r="O97" s="200"/>
      <c r="P97" s="200"/>
      <c r="Q97" s="200"/>
      <c r="R97" s="200"/>
      <c r="S97" s="200"/>
      <c r="T97" s="201"/>
      <c r="AT97" s="196" t="s">
        <v>133</v>
      </c>
      <c r="AU97" s="196" t="s">
        <v>80</v>
      </c>
      <c r="AV97" s="12" t="s">
        <v>78</v>
      </c>
      <c r="AW97" s="12" t="s">
        <v>35</v>
      </c>
      <c r="AX97" s="12" t="s">
        <v>71</v>
      </c>
      <c r="AY97" s="196" t="s">
        <v>123</v>
      </c>
    </row>
    <row r="98" spans="2:65" s="12" customFormat="1">
      <c r="B98" s="195"/>
      <c r="D98" s="187" t="s">
        <v>133</v>
      </c>
      <c r="E98" s="196" t="s">
        <v>5</v>
      </c>
      <c r="F98" s="197" t="s">
        <v>160</v>
      </c>
      <c r="H98" s="196" t="s">
        <v>5</v>
      </c>
      <c r="I98" s="198"/>
      <c r="L98" s="195"/>
      <c r="M98" s="199"/>
      <c r="N98" s="200"/>
      <c r="O98" s="200"/>
      <c r="P98" s="200"/>
      <c r="Q98" s="200"/>
      <c r="R98" s="200"/>
      <c r="S98" s="200"/>
      <c r="T98" s="201"/>
      <c r="AT98" s="196" t="s">
        <v>133</v>
      </c>
      <c r="AU98" s="196" t="s">
        <v>80</v>
      </c>
      <c r="AV98" s="12" t="s">
        <v>78</v>
      </c>
      <c r="AW98" s="12" t="s">
        <v>35</v>
      </c>
      <c r="AX98" s="12" t="s">
        <v>71</v>
      </c>
      <c r="AY98" s="196" t="s">
        <v>123</v>
      </c>
    </row>
    <row r="99" spans="2:65" s="12" customFormat="1">
      <c r="B99" s="195"/>
      <c r="D99" s="187" t="s">
        <v>133</v>
      </c>
      <c r="E99" s="196" t="s">
        <v>5</v>
      </c>
      <c r="F99" s="197" t="s">
        <v>161</v>
      </c>
      <c r="H99" s="196" t="s">
        <v>5</v>
      </c>
      <c r="I99" s="198"/>
      <c r="L99" s="195"/>
      <c r="M99" s="199"/>
      <c r="N99" s="200"/>
      <c r="O99" s="200"/>
      <c r="P99" s="200"/>
      <c r="Q99" s="200"/>
      <c r="R99" s="200"/>
      <c r="S99" s="200"/>
      <c r="T99" s="201"/>
      <c r="AT99" s="196" t="s">
        <v>133</v>
      </c>
      <c r="AU99" s="196" t="s">
        <v>80</v>
      </c>
      <c r="AV99" s="12" t="s">
        <v>78</v>
      </c>
      <c r="AW99" s="12" t="s">
        <v>35</v>
      </c>
      <c r="AX99" s="12" t="s">
        <v>71</v>
      </c>
      <c r="AY99" s="196" t="s">
        <v>123</v>
      </c>
    </row>
    <row r="100" spans="2:65" s="1" customFormat="1" ht="16.5" customHeight="1">
      <c r="B100" s="173"/>
      <c r="C100" s="174" t="s">
        <v>162</v>
      </c>
      <c r="D100" s="174" t="s">
        <v>126</v>
      </c>
      <c r="E100" s="175" t="s">
        <v>163</v>
      </c>
      <c r="F100" s="176" t="s">
        <v>164</v>
      </c>
      <c r="G100" s="177" t="s">
        <v>153</v>
      </c>
      <c r="H100" s="178">
        <v>1</v>
      </c>
      <c r="I100" s="179"/>
      <c r="J100" s="180">
        <f>ROUND(I100*H100,2)</f>
        <v>0</v>
      </c>
      <c r="K100" s="176" t="s">
        <v>130</v>
      </c>
      <c r="L100" s="40"/>
      <c r="M100" s="181" t="s">
        <v>5</v>
      </c>
      <c r="N100" s="182" t="s">
        <v>42</v>
      </c>
      <c r="O100" s="41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AR100" s="23" t="s">
        <v>131</v>
      </c>
      <c r="AT100" s="23" t="s">
        <v>126</v>
      </c>
      <c r="AU100" s="23" t="s">
        <v>80</v>
      </c>
      <c r="AY100" s="23" t="s">
        <v>123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23" t="s">
        <v>78</v>
      </c>
      <c r="BK100" s="185">
        <f>ROUND(I100*H100,2)</f>
        <v>0</v>
      </c>
      <c r="BL100" s="23" t="s">
        <v>131</v>
      </c>
      <c r="BM100" s="23" t="s">
        <v>165</v>
      </c>
    </row>
    <row r="101" spans="2:65" s="11" customFormat="1">
      <c r="B101" s="186"/>
      <c r="D101" s="187" t="s">
        <v>133</v>
      </c>
      <c r="E101" s="188" t="s">
        <v>5</v>
      </c>
      <c r="F101" s="189" t="s">
        <v>166</v>
      </c>
      <c r="H101" s="190">
        <v>1</v>
      </c>
      <c r="I101" s="191"/>
      <c r="L101" s="186"/>
      <c r="M101" s="192"/>
      <c r="N101" s="193"/>
      <c r="O101" s="193"/>
      <c r="P101" s="193"/>
      <c r="Q101" s="193"/>
      <c r="R101" s="193"/>
      <c r="S101" s="193"/>
      <c r="T101" s="194"/>
      <c r="AT101" s="188" t="s">
        <v>133</v>
      </c>
      <c r="AU101" s="188" t="s">
        <v>80</v>
      </c>
      <c r="AV101" s="11" t="s">
        <v>80</v>
      </c>
      <c r="AW101" s="11" t="s">
        <v>35</v>
      </c>
      <c r="AX101" s="11" t="s">
        <v>78</v>
      </c>
      <c r="AY101" s="188" t="s">
        <v>123</v>
      </c>
    </row>
    <row r="102" spans="2:65" s="12" customFormat="1">
      <c r="B102" s="195"/>
      <c r="D102" s="187" t="s">
        <v>133</v>
      </c>
      <c r="E102" s="196" t="s">
        <v>5</v>
      </c>
      <c r="F102" s="197" t="s">
        <v>167</v>
      </c>
      <c r="H102" s="196" t="s">
        <v>5</v>
      </c>
      <c r="I102" s="198"/>
      <c r="L102" s="195"/>
      <c r="M102" s="199"/>
      <c r="N102" s="200"/>
      <c r="O102" s="200"/>
      <c r="P102" s="200"/>
      <c r="Q102" s="200"/>
      <c r="R102" s="200"/>
      <c r="S102" s="200"/>
      <c r="T102" s="201"/>
      <c r="AT102" s="196" t="s">
        <v>133</v>
      </c>
      <c r="AU102" s="196" t="s">
        <v>80</v>
      </c>
      <c r="AV102" s="12" t="s">
        <v>78</v>
      </c>
      <c r="AW102" s="12" t="s">
        <v>35</v>
      </c>
      <c r="AX102" s="12" t="s">
        <v>71</v>
      </c>
      <c r="AY102" s="196" t="s">
        <v>123</v>
      </c>
    </row>
    <row r="103" spans="2:65" s="12" customFormat="1">
      <c r="B103" s="195"/>
      <c r="D103" s="187" t="s">
        <v>133</v>
      </c>
      <c r="E103" s="196" t="s">
        <v>5</v>
      </c>
      <c r="F103" s="197" t="s">
        <v>168</v>
      </c>
      <c r="H103" s="196" t="s">
        <v>5</v>
      </c>
      <c r="I103" s="198"/>
      <c r="L103" s="195"/>
      <c r="M103" s="199"/>
      <c r="N103" s="200"/>
      <c r="O103" s="200"/>
      <c r="P103" s="200"/>
      <c r="Q103" s="200"/>
      <c r="R103" s="200"/>
      <c r="S103" s="200"/>
      <c r="T103" s="201"/>
      <c r="AT103" s="196" t="s">
        <v>133</v>
      </c>
      <c r="AU103" s="196" t="s">
        <v>80</v>
      </c>
      <c r="AV103" s="12" t="s">
        <v>78</v>
      </c>
      <c r="AW103" s="12" t="s">
        <v>35</v>
      </c>
      <c r="AX103" s="12" t="s">
        <v>71</v>
      </c>
      <c r="AY103" s="196" t="s">
        <v>123</v>
      </c>
    </row>
    <row r="104" spans="2:65" s="10" customFormat="1" ht="29.85" customHeight="1">
      <c r="B104" s="160"/>
      <c r="D104" s="161" t="s">
        <v>70</v>
      </c>
      <c r="E104" s="171" t="s">
        <v>169</v>
      </c>
      <c r="F104" s="171" t="s">
        <v>170</v>
      </c>
      <c r="I104" s="163"/>
      <c r="J104" s="172">
        <f>BK104</f>
        <v>0</v>
      </c>
      <c r="L104" s="160"/>
      <c r="M104" s="165"/>
      <c r="N104" s="166"/>
      <c r="O104" s="166"/>
      <c r="P104" s="167">
        <f>SUM(P105:P107)</f>
        <v>0</v>
      </c>
      <c r="Q104" s="166"/>
      <c r="R104" s="167">
        <f>SUM(R105:R107)</f>
        <v>0</v>
      </c>
      <c r="S104" s="166"/>
      <c r="T104" s="168">
        <f>SUM(T105:T107)</f>
        <v>0</v>
      </c>
      <c r="AR104" s="161" t="s">
        <v>122</v>
      </c>
      <c r="AT104" s="169" t="s">
        <v>70</v>
      </c>
      <c r="AU104" s="169" t="s">
        <v>78</v>
      </c>
      <c r="AY104" s="161" t="s">
        <v>123</v>
      </c>
      <c r="BK104" s="170">
        <f>SUM(BK105:BK107)</f>
        <v>0</v>
      </c>
    </row>
    <row r="105" spans="2:65" s="1" customFormat="1" ht="16.5" customHeight="1">
      <c r="B105" s="173"/>
      <c r="C105" s="174" t="s">
        <v>171</v>
      </c>
      <c r="D105" s="174" t="s">
        <v>126</v>
      </c>
      <c r="E105" s="175" t="s">
        <v>172</v>
      </c>
      <c r="F105" s="176" t="s">
        <v>173</v>
      </c>
      <c r="G105" s="177" t="s">
        <v>174</v>
      </c>
      <c r="H105" s="178">
        <v>8</v>
      </c>
      <c r="I105" s="179"/>
      <c r="J105" s="180">
        <f>ROUND(I105*H105,2)</f>
        <v>0</v>
      </c>
      <c r="K105" s="176" t="s">
        <v>130</v>
      </c>
      <c r="L105" s="40"/>
      <c r="M105" s="181" t="s">
        <v>5</v>
      </c>
      <c r="N105" s="182" t="s">
        <v>42</v>
      </c>
      <c r="O105" s="41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AR105" s="23" t="s">
        <v>131</v>
      </c>
      <c r="AT105" s="23" t="s">
        <v>126</v>
      </c>
      <c r="AU105" s="23" t="s">
        <v>80</v>
      </c>
      <c r="AY105" s="23" t="s">
        <v>123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23" t="s">
        <v>78</v>
      </c>
      <c r="BK105" s="185">
        <f>ROUND(I105*H105,2)</f>
        <v>0</v>
      </c>
      <c r="BL105" s="23" t="s">
        <v>131</v>
      </c>
      <c r="BM105" s="23" t="s">
        <v>175</v>
      </c>
    </row>
    <row r="106" spans="2:65" s="12" customFormat="1">
      <c r="B106" s="195"/>
      <c r="D106" s="187" t="s">
        <v>133</v>
      </c>
      <c r="E106" s="196" t="s">
        <v>5</v>
      </c>
      <c r="F106" s="197" t="s">
        <v>176</v>
      </c>
      <c r="H106" s="196" t="s">
        <v>5</v>
      </c>
      <c r="I106" s="198"/>
      <c r="L106" s="195"/>
      <c r="M106" s="199"/>
      <c r="N106" s="200"/>
      <c r="O106" s="200"/>
      <c r="P106" s="200"/>
      <c r="Q106" s="200"/>
      <c r="R106" s="200"/>
      <c r="S106" s="200"/>
      <c r="T106" s="201"/>
      <c r="AT106" s="196" t="s">
        <v>133</v>
      </c>
      <c r="AU106" s="196" t="s">
        <v>80</v>
      </c>
      <c r="AV106" s="12" t="s">
        <v>78</v>
      </c>
      <c r="AW106" s="12" t="s">
        <v>35</v>
      </c>
      <c r="AX106" s="12" t="s">
        <v>71</v>
      </c>
      <c r="AY106" s="196" t="s">
        <v>123</v>
      </c>
    </row>
    <row r="107" spans="2:65" s="11" customFormat="1">
      <c r="B107" s="186"/>
      <c r="D107" s="187" t="s">
        <v>133</v>
      </c>
      <c r="E107" s="188" t="s">
        <v>5</v>
      </c>
      <c r="F107" s="189" t="s">
        <v>177</v>
      </c>
      <c r="H107" s="190">
        <v>8</v>
      </c>
      <c r="I107" s="191"/>
      <c r="L107" s="186"/>
      <c r="M107" s="202"/>
      <c r="N107" s="203"/>
      <c r="O107" s="203"/>
      <c r="P107" s="203"/>
      <c r="Q107" s="203"/>
      <c r="R107" s="203"/>
      <c r="S107" s="203"/>
      <c r="T107" s="204"/>
      <c r="AT107" s="188" t="s">
        <v>133</v>
      </c>
      <c r="AU107" s="188" t="s">
        <v>80</v>
      </c>
      <c r="AV107" s="11" t="s">
        <v>80</v>
      </c>
      <c r="AW107" s="11" t="s">
        <v>35</v>
      </c>
      <c r="AX107" s="11" t="s">
        <v>78</v>
      </c>
      <c r="AY107" s="188" t="s">
        <v>123</v>
      </c>
    </row>
    <row r="108" spans="2:65" s="1" customFormat="1" ht="6.9" customHeight="1">
      <c r="B108" s="55"/>
      <c r="C108" s="56"/>
      <c r="D108" s="56"/>
      <c r="E108" s="56"/>
      <c r="F108" s="56"/>
      <c r="G108" s="56"/>
      <c r="H108" s="56"/>
      <c r="I108" s="126"/>
      <c r="J108" s="56"/>
      <c r="K108" s="56"/>
      <c r="L108" s="40"/>
    </row>
  </sheetData>
  <autoFilter ref="C79:K107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6"/>
  <sheetViews>
    <sheetView showGridLines="0" tabSelected="1" workbookViewId="0">
      <pane ySplit="1" topLeftCell="A71" activePane="bottomLeft" state="frozen"/>
      <selection pane="bottomLeft" activeCell="F129" sqref="F12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89</v>
      </c>
      <c r="G1" s="350" t="s">
        <v>90</v>
      </c>
      <c r="H1" s="350"/>
      <c r="I1" s="102"/>
      <c r="J1" s="101" t="s">
        <v>91</v>
      </c>
      <c r="K1" s="100" t="s">
        <v>92</v>
      </c>
      <c r="L1" s="101" t="s">
        <v>93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37" t="s">
        <v>8</v>
      </c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23" t="s">
        <v>84</v>
      </c>
      <c r="AZ2" s="205" t="s">
        <v>178</v>
      </c>
      <c r="BA2" s="205" t="s">
        <v>179</v>
      </c>
      <c r="BB2" s="205" t="s">
        <v>180</v>
      </c>
      <c r="BC2" s="205" t="s">
        <v>181</v>
      </c>
      <c r="BD2" s="205" t="s">
        <v>139</v>
      </c>
    </row>
    <row r="3" spans="1:70" ht="6.9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  <c r="AZ3" s="205" t="s">
        <v>182</v>
      </c>
      <c r="BA3" s="205" t="s">
        <v>183</v>
      </c>
      <c r="BB3" s="205" t="s">
        <v>180</v>
      </c>
      <c r="BC3" s="205" t="s">
        <v>184</v>
      </c>
      <c r="BD3" s="205" t="s">
        <v>139</v>
      </c>
    </row>
    <row r="4" spans="1:70" ht="36.9" customHeight="1">
      <c r="B4" s="27"/>
      <c r="C4" s="28"/>
      <c r="D4" s="29" t="s">
        <v>94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  <c r="AZ4" s="205" t="s">
        <v>185</v>
      </c>
      <c r="BA4" s="205" t="s">
        <v>186</v>
      </c>
      <c r="BB4" s="205" t="s">
        <v>180</v>
      </c>
      <c r="BC4" s="205" t="s">
        <v>187</v>
      </c>
      <c r="BD4" s="205" t="s">
        <v>139</v>
      </c>
    </row>
    <row r="5" spans="1:70" ht="6.9" customHeight="1">
      <c r="B5" s="27"/>
      <c r="C5" s="28"/>
      <c r="D5" s="28"/>
      <c r="E5" s="28"/>
      <c r="F5" s="28"/>
      <c r="G5" s="28"/>
      <c r="H5" s="28"/>
      <c r="I5" s="104"/>
      <c r="J5" s="28"/>
      <c r="K5" s="30"/>
      <c r="AZ5" s="205" t="s">
        <v>188</v>
      </c>
      <c r="BA5" s="205" t="s">
        <v>189</v>
      </c>
      <c r="BB5" s="205" t="s">
        <v>180</v>
      </c>
      <c r="BC5" s="205" t="s">
        <v>190</v>
      </c>
      <c r="BD5" s="205" t="s">
        <v>139</v>
      </c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  <c r="AZ6" s="205" t="s">
        <v>191</v>
      </c>
      <c r="BA6" s="205" t="s">
        <v>192</v>
      </c>
      <c r="BB6" s="205" t="s">
        <v>180</v>
      </c>
      <c r="BC6" s="205" t="s">
        <v>10</v>
      </c>
      <c r="BD6" s="205" t="s">
        <v>139</v>
      </c>
    </row>
    <row r="7" spans="1:70" ht="16.5" customHeight="1">
      <c r="B7" s="27"/>
      <c r="C7" s="28"/>
      <c r="D7" s="28"/>
      <c r="E7" s="351" t="str">
        <f>'Rekapitulace stavby'!K6</f>
        <v>REKONSTRUKCE UL.BENEŠE, ŠKOLNÍ - ČECHOVA, CHOMUTOV</v>
      </c>
      <c r="F7" s="352"/>
      <c r="G7" s="352"/>
      <c r="H7" s="352"/>
      <c r="I7" s="104"/>
      <c r="J7" s="28"/>
      <c r="K7" s="30"/>
      <c r="AZ7" s="205" t="s">
        <v>193</v>
      </c>
      <c r="BA7" s="205" t="s">
        <v>194</v>
      </c>
      <c r="BB7" s="205" t="s">
        <v>195</v>
      </c>
      <c r="BC7" s="205" t="s">
        <v>196</v>
      </c>
      <c r="BD7" s="205" t="s">
        <v>139</v>
      </c>
    </row>
    <row r="8" spans="1:70" s="1" customFormat="1" ht="13.2">
      <c r="B8" s="40"/>
      <c r="C8" s="41"/>
      <c r="D8" s="36" t="s">
        <v>95</v>
      </c>
      <c r="E8" s="41"/>
      <c r="F8" s="41"/>
      <c r="G8" s="41"/>
      <c r="H8" s="41"/>
      <c r="I8" s="105"/>
      <c r="J8" s="41"/>
      <c r="K8" s="44"/>
      <c r="AZ8" s="205" t="s">
        <v>197</v>
      </c>
      <c r="BA8" s="205" t="s">
        <v>198</v>
      </c>
      <c r="BB8" s="205" t="s">
        <v>195</v>
      </c>
      <c r="BC8" s="205" t="s">
        <v>199</v>
      </c>
      <c r="BD8" s="205" t="s">
        <v>139</v>
      </c>
    </row>
    <row r="9" spans="1:70" s="1" customFormat="1" ht="36.9" customHeight="1">
      <c r="B9" s="40"/>
      <c r="C9" s="41"/>
      <c r="D9" s="41"/>
      <c r="E9" s="353" t="s">
        <v>200</v>
      </c>
      <c r="F9" s="354"/>
      <c r="G9" s="354"/>
      <c r="H9" s="354"/>
      <c r="I9" s="105"/>
      <c r="J9" s="41"/>
      <c r="K9" s="44"/>
      <c r="AZ9" s="205" t="s">
        <v>201</v>
      </c>
      <c r="BA9" s="205" t="s">
        <v>202</v>
      </c>
      <c r="BB9" s="205" t="s">
        <v>195</v>
      </c>
      <c r="BC9" s="205" t="s">
        <v>203</v>
      </c>
      <c r="BD9" s="205" t="s">
        <v>139</v>
      </c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  <c r="AZ10" s="205" t="s">
        <v>204</v>
      </c>
      <c r="BA10" s="205" t="s">
        <v>205</v>
      </c>
      <c r="BB10" s="205" t="s">
        <v>195</v>
      </c>
      <c r="BC10" s="205" t="s">
        <v>206</v>
      </c>
      <c r="BD10" s="205" t="s">
        <v>139</v>
      </c>
    </row>
    <row r="11" spans="1:70" s="1" customFormat="1" ht="14.4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  <c r="AZ11" s="205" t="s">
        <v>207</v>
      </c>
      <c r="BA11" s="205" t="s">
        <v>208</v>
      </c>
      <c r="BB11" s="205" t="s">
        <v>195</v>
      </c>
      <c r="BC11" s="205" t="s">
        <v>80</v>
      </c>
      <c r="BD11" s="205" t="s">
        <v>139</v>
      </c>
    </row>
    <row r="12" spans="1:70" s="1" customFormat="1" ht="14.4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17. 1. 2019</v>
      </c>
      <c r="K12" s="44"/>
      <c r="AZ12" s="205" t="s">
        <v>209</v>
      </c>
      <c r="BA12" s="205" t="s">
        <v>210</v>
      </c>
      <c r="BB12" s="205" t="s">
        <v>195</v>
      </c>
      <c r="BC12" s="205" t="s">
        <v>196</v>
      </c>
      <c r="BD12" s="205" t="s">
        <v>139</v>
      </c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  <c r="AZ13" s="205" t="s">
        <v>211</v>
      </c>
      <c r="BA13" s="205" t="s">
        <v>212</v>
      </c>
      <c r="BB13" s="205" t="s">
        <v>213</v>
      </c>
      <c r="BC13" s="205" t="s">
        <v>214</v>
      </c>
      <c r="BD13" s="205" t="s">
        <v>139</v>
      </c>
    </row>
    <row r="14" spans="1:70" s="1" customFormat="1" ht="14.4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">
        <v>5</v>
      </c>
      <c r="K14" s="44"/>
      <c r="AZ14" s="205" t="s">
        <v>215</v>
      </c>
      <c r="BA14" s="205" t="s">
        <v>216</v>
      </c>
      <c r="BB14" s="205" t="s">
        <v>213</v>
      </c>
      <c r="BC14" s="205" t="s">
        <v>217</v>
      </c>
      <c r="BD14" s="205" t="s">
        <v>80</v>
      </c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6" t="s">
        <v>30</v>
      </c>
      <c r="J15" s="34" t="s">
        <v>5</v>
      </c>
      <c r="K15" s="44"/>
      <c r="AZ15" s="205" t="s">
        <v>218</v>
      </c>
      <c r="BA15" s="205" t="s">
        <v>219</v>
      </c>
      <c r="BB15" s="205" t="s">
        <v>213</v>
      </c>
      <c r="BC15" s="205" t="s">
        <v>220</v>
      </c>
      <c r="BD15" s="205" t="s">
        <v>80</v>
      </c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  <c r="AZ16" s="205" t="s">
        <v>221</v>
      </c>
      <c r="BA16" s="205" t="s">
        <v>222</v>
      </c>
      <c r="BB16" s="205" t="s">
        <v>223</v>
      </c>
      <c r="BC16" s="205" t="s">
        <v>122</v>
      </c>
      <c r="BD16" s="205" t="s">
        <v>139</v>
      </c>
    </row>
    <row r="17" spans="2:56" s="1" customFormat="1" ht="14.4" customHeight="1">
      <c r="B17" s="40"/>
      <c r="C17" s="41"/>
      <c r="D17" s="36" t="s">
        <v>31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/>
      </c>
      <c r="K17" s="44"/>
      <c r="AZ17" s="205" t="s">
        <v>224</v>
      </c>
      <c r="BA17" s="205" t="s">
        <v>225</v>
      </c>
      <c r="BB17" s="205" t="s">
        <v>195</v>
      </c>
      <c r="BC17" s="205" t="s">
        <v>226</v>
      </c>
      <c r="BD17" s="205" t="s">
        <v>139</v>
      </c>
    </row>
    <row r="18" spans="2:56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56" s="1" customFormat="1" ht="6.9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56" s="1" customFormat="1" ht="14.4" customHeight="1">
      <c r="B20" s="40"/>
      <c r="C20" s="41"/>
      <c r="D20" s="36" t="s">
        <v>33</v>
      </c>
      <c r="E20" s="41"/>
      <c r="F20" s="41"/>
      <c r="G20" s="41"/>
      <c r="H20" s="41"/>
      <c r="I20" s="106" t="s">
        <v>28</v>
      </c>
      <c r="J20" s="34" t="s">
        <v>5</v>
      </c>
      <c r="K20" s="44"/>
    </row>
    <row r="21" spans="2:56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6" t="s">
        <v>30</v>
      </c>
      <c r="J21" s="34" t="s">
        <v>5</v>
      </c>
      <c r="K21" s="44"/>
    </row>
    <row r="22" spans="2:56" s="1" customFormat="1" ht="6.9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56" s="1" customFormat="1" ht="14.4" customHeight="1">
      <c r="B23" s="40"/>
      <c r="C23" s="41"/>
      <c r="D23" s="36" t="s">
        <v>36</v>
      </c>
      <c r="E23" s="41"/>
      <c r="F23" s="41"/>
      <c r="G23" s="41"/>
      <c r="H23" s="41"/>
      <c r="I23" s="105"/>
      <c r="J23" s="41"/>
      <c r="K23" s="44"/>
    </row>
    <row r="24" spans="2:56" s="6" customFormat="1" ht="16.5" customHeight="1">
      <c r="B24" s="108"/>
      <c r="C24" s="109"/>
      <c r="D24" s="109"/>
      <c r="E24" s="342" t="s">
        <v>5</v>
      </c>
      <c r="F24" s="342"/>
      <c r="G24" s="342"/>
      <c r="H24" s="342"/>
      <c r="I24" s="110"/>
      <c r="J24" s="109"/>
      <c r="K24" s="111"/>
    </row>
    <row r="25" spans="2:56" s="1" customFormat="1" ht="6.9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56" s="1" customFormat="1" ht="6.9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56" s="1" customFormat="1" ht="25.35" customHeight="1">
      <c r="B27" s="40"/>
      <c r="C27" s="41"/>
      <c r="D27" s="114" t="s">
        <v>37</v>
      </c>
      <c r="E27" s="41"/>
      <c r="F27" s="41"/>
      <c r="G27" s="41"/>
      <c r="H27" s="41"/>
      <c r="I27" s="105"/>
      <c r="J27" s="115">
        <f>ROUND(J83,2)</f>
        <v>481840</v>
      </c>
      <c r="K27" s="44"/>
    </row>
    <row r="28" spans="2:56" s="1" customFormat="1" ht="6.9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56" s="1" customFormat="1" ht="14.4" customHeight="1">
      <c r="B29" s="40"/>
      <c r="C29" s="41"/>
      <c r="D29" s="41"/>
      <c r="E29" s="41"/>
      <c r="F29" s="45" t="s">
        <v>39</v>
      </c>
      <c r="G29" s="41"/>
      <c r="H29" s="41"/>
      <c r="I29" s="116" t="s">
        <v>38</v>
      </c>
      <c r="J29" s="45" t="s">
        <v>40</v>
      </c>
      <c r="K29" s="44"/>
    </row>
    <row r="30" spans="2:56" s="1" customFormat="1" ht="14.4" customHeight="1">
      <c r="B30" s="40"/>
      <c r="C30" s="41"/>
      <c r="D30" s="48" t="s">
        <v>41</v>
      </c>
      <c r="E30" s="48" t="s">
        <v>42</v>
      </c>
      <c r="F30" s="117">
        <f>ROUND(SUM(BE83:BE235), 2)</f>
        <v>481840</v>
      </c>
      <c r="G30" s="41"/>
      <c r="H30" s="41"/>
      <c r="I30" s="118">
        <v>0.21</v>
      </c>
      <c r="J30" s="117">
        <f>ROUND(ROUND((SUM(BE83:BE235)), 2)*I30, 2)</f>
        <v>101186.4</v>
      </c>
      <c r="K30" s="44"/>
    </row>
    <row r="31" spans="2:56" s="1" customFormat="1" ht="14.4" customHeight="1">
      <c r="B31" s="40"/>
      <c r="C31" s="41"/>
      <c r="D31" s="41"/>
      <c r="E31" s="48" t="s">
        <v>43</v>
      </c>
      <c r="F31" s="117">
        <f>ROUND(SUM(BF83:BF235), 2)</f>
        <v>0</v>
      </c>
      <c r="G31" s="41"/>
      <c r="H31" s="41"/>
      <c r="I31" s="118">
        <v>0.15</v>
      </c>
      <c r="J31" s="117">
        <f>ROUND(ROUND((SUM(BF83:BF235)), 2)*I31, 2)</f>
        <v>0</v>
      </c>
      <c r="K31" s="44"/>
    </row>
    <row r="32" spans="2:56" s="1" customFormat="1" ht="14.4" hidden="1" customHeight="1">
      <c r="B32" s="40"/>
      <c r="C32" s="41"/>
      <c r="D32" s="41"/>
      <c r="E32" s="48" t="s">
        <v>44</v>
      </c>
      <c r="F32" s="117">
        <f>ROUND(SUM(BG83:BG235),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45</v>
      </c>
      <c r="F33" s="117">
        <f>ROUND(SUM(BH83:BH235),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46</v>
      </c>
      <c r="F34" s="117">
        <f>ROUND(SUM(BI83:BI235),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47</v>
      </c>
      <c r="E36" s="70"/>
      <c r="F36" s="70"/>
      <c r="G36" s="121" t="s">
        <v>48</v>
      </c>
      <c r="H36" s="122" t="s">
        <v>49</v>
      </c>
      <c r="I36" s="123"/>
      <c r="J36" s="124">
        <f>SUM(J27:J34)</f>
        <v>583026.4</v>
      </c>
      <c r="K36" s="125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" customHeight="1">
      <c r="B42" s="40"/>
      <c r="C42" s="29" t="s">
        <v>97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51" t="str">
        <f>E7</f>
        <v>REKONSTRUKCE UL.BENEŠE, ŠKOLNÍ - ČECHOVA, CHOMUTOV</v>
      </c>
      <c r="F45" s="352"/>
      <c r="G45" s="352"/>
      <c r="H45" s="352"/>
      <c r="I45" s="105"/>
      <c r="J45" s="41"/>
      <c r="K45" s="44"/>
    </row>
    <row r="46" spans="2:11" s="1" customFormat="1" ht="14.4" customHeight="1">
      <c r="B46" s="40"/>
      <c r="C46" s="36" t="s">
        <v>95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53" t="str">
        <f>E9</f>
        <v>ZRN1 - KOMUNIKACE</v>
      </c>
      <c r="F47" s="354"/>
      <c r="G47" s="354"/>
      <c r="H47" s="354"/>
      <c r="I47" s="105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CHOMUTOV</v>
      </c>
      <c r="G49" s="41"/>
      <c r="H49" s="41"/>
      <c r="I49" s="106" t="s">
        <v>25</v>
      </c>
      <c r="J49" s="107" t="str">
        <f>IF(J12="","",J12)</f>
        <v>17. 1. 2019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3.2">
      <c r="B51" s="40"/>
      <c r="C51" s="36" t="s">
        <v>27</v>
      </c>
      <c r="D51" s="41"/>
      <c r="E51" s="41"/>
      <c r="F51" s="34" t="str">
        <f>E15</f>
        <v>MĚSTO CHOMUTOV</v>
      </c>
      <c r="G51" s="41"/>
      <c r="H51" s="41"/>
      <c r="I51" s="106" t="s">
        <v>33</v>
      </c>
      <c r="J51" s="342" t="str">
        <f>E21</f>
        <v>NE2D PROJEKT</v>
      </c>
      <c r="K51" s="44"/>
    </row>
    <row r="52" spans="2:47" s="1" customFormat="1" ht="14.4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5"/>
      <c r="J52" s="34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98</v>
      </c>
      <c r="D54" s="119"/>
      <c r="E54" s="119"/>
      <c r="F54" s="119"/>
      <c r="G54" s="119"/>
      <c r="H54" s="119"/>
      <c r="I54" s="130"/>
      <c r="J54" s="131" t="s">
        <v>99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100</v>
      </c>
      <c r="D56" s="41"/>
      <c r="E56" s="41"/>
      <c r="F56" s="41"/>
      <c r="G56" s="41"/>
      <c r="H56" s="41"/>
      <c r="I56" s="105"/>
      <c r="J56" s="115">
        <f>J83</f>
        <v>481840</v>
      </c>
      <c r="K56" s="44"/>
      <c r="AU56" s="23" t="s">
        <v>101</v>
      </c>
    </row>
    <row r="57" spans="2:47" s="7" customFormat="1" ht="24.9" customHeight="1">
      <c r="B57" s="134"/>
      <c r="C57" s="135"/>
      <c r="D57" s="136" t="s">
        <v>227</v>
      </c>
      <c r="E57" s="137"/>
      <c r="F57" s="137"/>
      <c r="G57" s="137"/>
      <c r="H57" s="137"/>
      <c r="I57" s="138"/>
      <c r="J57" s="139">
        <f>J84</f>
        <v>481840</v>
      </c>
      <c r="K57" s="140"/>
    </row>
    <row r="58" spans="2:47" s="8" customFormat="1" ht="19.95" customHeight="1">
      <c r="B58" s="141"/>
      <c r="C58" s="142"/>
      <c r="D58" s="143" t="s">
        <v>228</v>
      </c>
      <c r="E58" s="144"/>
      <c r="F58" s="144"/>
      <c r="G58" s="144"/>
      <c r="H58" s="144"/>
      <c r="I58" s="145"/>
      <c r="J58" s="146">
        <f>J85</f>
        <v>0</v>
      </c>
      <c r="K58" s="147"/>
    </row>
    <row r="59" spans="2:47" s="8" customFormat="1" ht="19.95" customHeight="1">
      <c r="B59" s="141"/>
      <c r="C59" s="142"/>
      <c r="D59" s="143" t="s">
        <v>229</v>
      </c>
      <c r="E59" s="144"/>
      <c r="F59" s="144"/>
      <c r="G59" s="144"/>
      <c r="H59" s="144"/>
      <c r="I59" s="145"/>
      <c r="J59" s="146">
        <f>J131</f>
        <v>481840</v>
      </c>
      <c r="K59" s="147"/>
    </row>
    <row r="60" spans="2:47" s="8" customFormat="1" ht="19.95" customHeight="1">
      <c r="B60" s="141"/>
      <c r="C60" s="142"/>
      <c r="D60" s="143" t="s">
        <v>230</v>
      </c>
      <c r="E60" s="144"/>
      <c r="F60" s="144"/>
      <c r="G60" s="144"/>
      <c r="H60" s="144"/>
      <c r="I60" s="145"/>
      <c r="J60" s="146">
        <f>J178</f>
        <v>0</v>
      </c>
      <c r="K60" s="147"/>
    </row>
    <row r="61" spans="2:47" s="8" customFormat="1" ht="19.95" customHeight="1">
      <c r="B61" s="141"/>
      <c r="C61" s="142"/>
      <c r="D61" s="143" t="s">
        <v>231</v>
      </c>
      <c r="E61" s="144"/>
      <c r="F61" s="144"/>
      <c r="G61" s="144"/>
      <c r="H61" s="144"/>
      <c r="I61" s="145"/>
      <c r="J61" s="146">
        <f>J188</f>
        <v>0</v>
      </c>
      <c r="K61" s="147"/>
    </row>
    <row r="62" spans="2:47" s="8" customFormat="1" ht="19.95" customHeight="1">
      <c r="B62" s="141"/>
      <c r="C62" s="142"/>
      <c r="D62" s="143" t="s">
        <v>232</v>
      </c>
      <c r="E62" s="144"/>
      <c r="F62" s="144"/>
      <c r="G62" s="144"/>
      <c r="H62" s="144"/>
      <c r="I62" s="145"/>
      <c r="J62" s="146">
        <f>J219</f>
        <v>0</v>
      </c>
      <c r="K62" s="147"/>
    </row>
    <row r="63" spans="2:47" s="8" customFormat="1" ht="19.95" customHeight="1">
      <c r="B63" s="141"/>
      <c r="C63" s="142"/>
      <c r="D63" s="143" t="s">
        <v>233</v>
      </c>
      <c r="E63" s="144"/>
      <c r="F63" s="144"/>
      <c r="G63" s="144"/>
      <c r="H63" s="144"/>
      <c r="I63" s="145"/>
      <c r="J63" s="146">
        <f>J234</f>
        <v>0</v>
      </c>
      <c r="K63" s="147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05"/>
      <c r="J64" s="41"/>
      <c r="K64" s="44"/>
    </row>
    <row r="65" spans="2:12" s="1" customFormat="1" ht="6.9" customHeight="1">
      <c r="B65" s="55"/>
      <c r="C65" s="56"/>
      <c r="D65" s="56"/>
      <c r="E65" s="56"/>
      <c r="F65" s="56"/>
      <c r="G65" s="56"/>
      <c r="H65" s="56"/>
      <c r="I65" s="126"/>
      <c r="J65" s="56"/>
      <c r="K65" s="57"/>
    </row>
    <row r="69" spans="2:12" s="1" customFormat="1" ht="6.9" customHeight="1">
      <c r="B69" s="58"/>
      <c r="C69" s="59"/>
      <c r="D69" s="59"/>
      <c r="E69" s="59"/>
      <c r="F69" s="59"/>
      <c r="G69" s="59"/>
      <c r="H69" s="59"/>
      <c r="I69" s="127"/>
      <c r="J69" s="59"/>
      <c r="K69" s="59"/>
      <c r="L69" s="40"/>
    </row>
    <row r="70" spans="2:12" s="1" customFormat="1" ht="36.9" customHeight="1">
      <c r="B70" s="40"/>
      <c r="C70" s="60" t="s">
        <v>106</v>
      </c>
      <c r="I70" s="148"/>
      <c r="L70" s="40"/>
    </row>
    <row r="71" spans="2:12" s="1" customFormat="1" ht="6.9" customHeight="1">
      <c r="B71" s="40"/>
      <c r="I71" s="148"/>
      <c r="L71" s="40"/>
    </row>
    <row r="72" spans="2:12" s="1" customFormat="1" ht="14.4" customHeight="1">
      <c r="B72" s="40"/>
      <c r="C72" s="62" t="s">
        <v>19</v>
      </c>
      <c r="I72" s="148"/>
      <c r="L72" s="40"/>
    </row>
    <row r="73" spans="2:12" s="1" customFormat="1" ht="16.5" customHeight="1">
      <c r="B73" s="40"/>
      <c r="E73" s="347" t="str">
        <f>E7</f>
        <v>REKONSTRUKCE UL.BENEŠE, ŠKOLNÍ - ČECHOVA, CHOMUTOV</v>
      </c>
      <c r="F73" s="348"/>
      <c r="G73" s="348"/>
      <c r="H73" s="348"/>
      <c r="I73" s="148"/>
      <c r="L73" s="40"/>
    </row>
    <row r="74" spans="2:12" s="1" customFormat="1" ht="14.4" customHeight="1">
      <c r="B74" s="40"/>
      <c r="C74" s="62" t="s">
        <v>95</v>
      </c>
      <c r="I74" s="148"/>
      <c r="L74" s="40"/>
    </row>
    <row r="75" spans="2:12" s="1" customFormat="1" ht="17.25" customHeight="1">
      <c r="B75" s="40"/>
      <c r="E75" s="316" t="str">
        <f>E9</f>
        <v>ZRN1 - KOMUNIKACE</v>
      </c>
      <c r="F75" s="349"/>
      <c r="G75" s="349"/>
      <c r="H75" s="349"/>
      <c r="I75" s="148"/>
      <c r="L75" s="40"/>
    </row>
    <row r="76" spans="2:12" s="1" customFormat="1" ht="6.9" customHeight="1">
      <c r="B76" s="40"/>
      <c r="I76" s="148"/>
      <c r="L76" s="40"/>
    </row>
    <row r="77" spans="2:12" s="1" customFormat="1" ht="18" customHeight="1">
      <c r="B77" s="40"/>
      <c r="C77" s="62" t="s">
        <v>23</v>
      </c>
      <c r="F77" s="149" t="str">
        <f>F12</f>
        <v>CHOMUTOV</v>
      </c>
      <c r="I77" s="150" t="s">
        <v>25</v>
      </c>
      <c r="J77" s="66" t="str">
        <f>IF(J12="","",J12)</f>
        <v>17. 1. 2019</v>
      </c>
      <c r="L77" s="40"/>
    </row>
    <row r="78" spans="2:12" s="1" customFormat="1" ht="6.9" customHeight="1">
      <c r="B78" s="40"/>
      <c r="I78" s="148"/>
      <c r="L78" s="40"/>
    </row>
    <row r="79" spans="2:12" s="1" customFormat="1" ht="13.2">
      <c r="B79" s="40"/>
      <c r="C79" s="62" t="s">
        <v>27</v>
      </c>
      <c r="F79" s="149" t="str">
        <f>E15</f>
        <v>MĚSTO CHOMUTOV</v>
      </c>
      <c r="I79" s="150" t="s">
        <v>33</v>
      </c>
      <c r="J79" s="149" t="str">
        <f>E21</f>
        <v>NE2D PROJEKT</v>
      </c>
      <c r="L79" s="40"/>
    </row>
    <row r="80" spans="2:12" s="1" customFormat="1" ht="14.4" customHeight="1">
      <c r="B80" s="40"/>
      <c r="C80" s="62" t="s">
        <v>31</v>
      </c>
      <c r="F80" s="149" t="str">
        <f>IF(E18="","",E18)</f>
        <v/>
      </c>
      <c r="I80" s="148"/>
      <c r="L80" s="40"/>
    </row>
    <row r="81" spans="2:65" s="1" customFormat="1" ht="10.35" customHeight="1">
      <c r="B81" s="40"/>
      <c r="I81" s="148"/>
      <c r="L81" s="40"/>
    </row>
    <row r="82" spans="2:65" s="9" customFormat="1" ht="29.25" customHeight="1">
      <c r="B82" s="151"/>
      <c r="C82" s="152" t="s">
        <v>107</v>
      </c>
      <c r="D82" s="153" t="s">
        <v>56</v>
      </c>
      <c r="E82" s="153" t="s">
        <v>52</v>
      </c>
      <c r="F82" s="153" t="s">
        <v>108</v>
      </c>
      <c r="G82" s="153" t="s">
        <v>109</v>
      </c>
      <c r="H82" s="153" t="s">
        <v>110</v>
      </c>
      <c r="I82" s="154" t="s">
        <v>111</v>
      </c>
      <c r="J82" s="153" t="s">
        <v>99</v>
      </c>
      <c r="K82" s="155" t="s">
        <v>112</v>
      </c>
      <c r="L82" s="151"/>
      <c r="M82" s="72" t="s">
        <v>113</v>
      </c>
      <c r="N82" s="73" t="s">
        <v>41</v>
      </c>
      <c r="O82" s="73" t="s">
        <v>114</v>
      </c>
      <c r="P82" s="73" t="s">
        <v>115</v>
      </c>
      <c r="Q82" s="73" t="s">
        <v>116</v>
      </c>
      <c r="R82" s="73" t="s">
        <v>117</v>
      </c>
      <c r="S82" s="73" t="s">
        <v>118</v>
      </c>
      <c r="T82" s="74" t="s">
        <v>119</v>
      </c>
    </row>
    <row r="83" spans="2:65" s="1" customFormat="1" ht="29.25" customHeight="1">
      <c r="B83" s="40"/>
      <c r="C83" s="76" t="s">
        <v>100</v>
      </c>
      <c r="I83" s="148"/>
      <c r="J83" s="156">
        <f>BK83</f>
        <v>481840</v>
      </c>
      <c r="L83" s="40"/>
      <c r="M83" s="75"/>
      <c r="N83" s="67"/>
      <c r="O83" s="67"/>
      <c r="P83" s="157">
        <f>P84</f>
        <v>0</v>
      </c>
      <c r="Q83" s="67"/>
      <c r="R83" s="157">
        <f>R84</f>
        <v>473.75938680000002</v>
      </c>
      <c r="S83" s="67"/>
      <c r="T83" s="158">
        <f>T84</f>
        <v>1573.4430000000002</v>
      </c>
      <c r="AT83" s="23" t="s">
        <v>70</v>
      </c>
      <c r="AU83" s="23" t="s">
        <v>101</v>
      </c>
      <c r="BK83" s="159">
        <f>BK84</f>
        <v>481840</v>
      </c>
    </row>
    <row r="84" spans="2:65" s="10" customFormat="1" ht="37.35" customHeight="1">
      <c r="B84" s="160"/>
      <c r="D84" s="161" t="s">
        <v>70</v>
      </c>
      <c r="E84" s="162" t="s">
        <v>234</v>
      </c>
      <c r="F84" s="162" t="s">
        <v>235</v>
      </c>
      <c r="I84" s="163"/>
      <c r="J84" s="164">
        <f>BK84</f>
        <v>481840</v>
      </c>
      <c r="L84" s="160"/>
      <c r="M84" s="165"/>
      <c r="N84" s="166"/>
      <c r="O84" s="166"/>
      <c r="P84" s="167">
        <f>P85+P131+P178+P188+P219+P234</f>
        <v>0</v>
      </c>
      <c r="Q84" s="166"/>
      <c r="R84" s="167">
        <f>R85+R131+R178+R188+R219+R234</f>
        <v>473.75938680000002</v>
      </c>
      <c r="S84" s="166"/>
      <c r="T84" s="168">
        <f>T85+T131+T178+T188+T219+T234</f>
        <v>1573.4430000000002</v>
      </c>
      <c r="AR84" s="161" t="s">
        <v>78</v>
      </c>
      <c r="AT84" s="169" t="s">
        <v>70</v>
      </c>
      <c r="AU84" s="169" t="s">
        <v>71</v>
      </c>
      <c r="AY84" s="161" t="s">
        <v>123</v>
      </c>
      <c r="BK84" s="170">
        <f>BK85+BK131+BK178+BK188+BK219+BK234</f>
        <v>481840</v>
      </c>
    </row>
    <row r="85" spans="2:65" s="10" customFormat="1" ht="19.95" customHeight="1">
      <c r="B85" s="160"/>
      <c r="D85" s="161" t="s">
        <v>70</v>
      </c>
      <c r="E85" s="171" t="s">
        <v>78</v>
      </c>
      <c r="F85" s="171" t="s">
        <v>236</v>
      </c>
      <c r="I85" s="163"/>
      <c r="J85" s="172">
        <f>BK85</f>
        <v>0</v>
      </c>
      <c r="L85" s="160"/>
      <c r="M85" s="165"/>
      <c r="N85" s="166"/>
      <c r="O85" s="166"/>
      <c r="P85" s="167">
        <f>SUM(P86:P130)</f>
        <v>0</v>
      </c>
      <c r="Q85" s="166"/>
      <c r="R85" s="167">
        <f>SUM(R86:R130)</f>
        <v>2.1869200000000002</v>
      </c>
      <c r="S85" s="166"/>
      <c r="T85" s="168">
        <f>SUM(T86:T130)</f>
        <v>1573.4430000000002</v>
      </c>
      <c r="AR85" s="161" t="s">
        <v>78</v>
      </c>
      <c r="AT85" s="169" t="s">
        <v>70</v>
      </c>
      <c r="AU85" s="169" t="s">
        <v>78</v>
      </c>
      <c r="AY85" s="161" t="s">
        <v>123</v>
      </c>
      <c r="BK85" s="170">
        <f>SUM(BK86:BK130)</f>
        <v>0</v>
      </c>
    </row>
    <row r="86" spans="2:65" s="1" customFormat="1" ht="38.25" customHeight="1">
      <c r="B86" s="173"/>
      <c r="C86" s="174" t="s">
        <v>78</v>
      </c>
      <c r="D86" s="174" t="s">
        <v>126</v>
      </c>
      <c r="E86" s="175" t="s">
        <v>237</v>
      </c>
      <c r="F86" s="176" t="s">
        <v>238</v>
      </c>
      <c r="G86" s="177" t="s">
        <v>195</v>
      </c>
      <c r="H86" s="178">
        <v>650</v>
      </c>
      <c r="I86" s="179"/>
      <c r="J86" s="180">
        <f>ROUND(I86*H86,2)</f>
        <v>0</v>
      </c>
      <c r="K86" s="176" t="s">
        <v>130</v>
      </c>
      <c r="L86" s="40"/>
      <c r="M86" s="181" t="s">
        <v>5</v>
      </c>
      <c r="N86" s="182" t="s">
        <v>42</v>
      </c>
      <c r="O86" s="41"/>
      <c r="P86" s="183">
        <f>O86*H86</f>
        <v>0</v>
      </c>
      <c r="Q86" s="183">
        <v>0</v>
      </c>
      <c r="R86" s="183">
        <f>Q86*H86</f>
        <v>0</v>
      </c>
      <c r="S86" s="183">
        <v>0.26</v>
      </c>
      <c r="T86" s="184">
        <f>S86*H86</f>
        <v>169</v>
      </c>
      <c r="AR86" s="23" t="s">
        <v>144</v>
      </c>
      <c r="AT86" s="23" t="s">
        <v>126</v>
      </c>
      <c r="AU86" s="23" t="s">
        <v>80</v>
      </c>
      <c r="AY86" s="23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23" t="s">
        <v>78</v>
      </c>
      <c r="BK86" s="185">
        <f>ROUND(I86*H86,2)</f>
        <v>0</v>
      </c>
      <c r="BL86" s="23" t="s">
        <v>144</v>
      </c>
      <c r="BM86" s="23" t="s">
        <v>239</v>
      </c>
    </row>
    <row r="87" spans="2:65" s="11" customFormat="1">
      <c r="B87" s="186"/>
      <c r="D87" s="187" t="s">
        <v>133</v>
      </c>
      <c r="E87" s="188" t="s">
        <v>5</v>
      </c>
      <c r="F87" s="189" t="s">
        <v>240</v>
      </c>
      <c r="H87" s="190">
        <v>650</v>
      </c>
      <c r="I87" s="191"/>
      <c r="L87" s="186"/>
      <c r="M87" s="192"/>
      <c r="N87" s="193"/>
      <c r="O87" s="193"/>
      <c r="P87" s="193"/>
      <c r="Q87" s="193"/>
      <c r="R87" s="193"/>
      <c r="S87" s="193"/>
      <c r="T87" s="194"/>
      <c r="AT87" s="188" t="s">
        <v>133</v>
      </c>
      <c r="AU87" s="188" t="s">
        <v>80</v>
      </c>
      <c r="AV87" s="11" t="s">
        <v>80</v>
      </c>
      <c r="AW87" s="11" t="s">
        <v>35</v>
      </c>
      <c r="AX87" s="11" t="s">
        <v>78</v>
      </c>
      <c r="AY87" s="188" t="s">
        <v>123</v>
      </c>
    </row>
    <row r="88" spans="2:65" s="1" customFormat="1" ht="51" customHeight="1">
      <c r="B88" s="173"/>
      <c r="C88" s="174" t="s">
        <v>80</v>
      </c>
      <c r="D88" s="174" t="s">
        <v>126</v>
      </c>
      <c r="E88" s="175" t="s">
        <v>241</v>
      </c>
      <c r="F88" s="176" t="s">
        <v>242</v>
      </c>
      <c r="G88" s="177" t="s">
        <v>195</v>
      </c>
      <c r="H88" s="178">
        <v>1416</v>
      </c>
      <c r="I88" s="179"/>
      <c r="J88" s="180">
        <f>ROUND(I88*H88,2)</f>
        <v>0</v>
      </c>
      <c r="K88" s="176" t="s">
        <v>130</v>
      </c>
      <c r="L88" s="40"/>
      <c r="M88" s="181" t="s">
        <v>5</v>
      </c>
      <c r="N88" s="182" t="s">
        <v>42</v>
      </c>
      <c r="O88" s="41"/>
      <c r="P88" s="183">
        <f>O88*H88</f>
        <v>0</v>
      </c>
      <c r="Q88" s="183">
        <v>0</v>
      </c>
      <c r="R88" s="183">
        <f>Q88*H88</f>
        <v>0</v>
      </c>
      <c r="S88" s="183">
        <v>0.28999999999999998</v>
      </c>
      <c r="T88" s="184">
        <f>S88*H88</f>
        <v>410.64</v>
      </c>
      <c r="AR88" s="23" t="s">
        <v>144</v>
      </c>
      <c r="AT88" s="23" t="s">
        <v>126</v>
      </c>
      <c r="AU88" s="23" t="s">
        <v>80</v>
      </c>
      <c r="AY88" s="23" t="s">
        <v>123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23" t="s">
        <v>78</v>
      </c>
      <c r="BK88" s="185">
        <f>ROUND(I88*H88,2)</f>
        <v>0</v>
      </c>
      <c r="BL88" s="23" t="s">
        <v>144</v>
      </c>
      <c r="BM88" s="23" t="s">
        <v>243</v>
      </c>
    </row>
    <row r="89" spans="2:65" s="11" customFormat="1">
      <c r="B89" s="186"/>
      <c r="D89" s="187" t="s">
        <v>133</v>
      </c>
      <c r="E89" s="188" t="s">
        <v>5</v>
      </c>
      <c r="F89" s="189" t="s">
        <v>244</v>
      </c>
      <c r="H89" s="190">
        <v>1416</v>
      </c>
      <c r="I89" s="191"/>
      <c r="L89" s="186"/>
      <c r="M89" s="192"/>
      <c r="N89" s="193"/>
      <c r="O89" s="193"/>
      <c r="P89" s="193"/>
      <c r="Q89" s="193"/>
      <c r="R89" s="193"/>
      <c r="S89" s="193"/>
      <c r="T89" s="194"/>
      <c r="AT89" s="188" t="s">
        <v>133</v>
      </c>
      <c r="AU89" s="188" t="s">
        <v>80</v>
      </c>
      <c r="AV89" s="11" t="s">
        <v>80</v>
      </c>
      <c r="AW89" s="11" t="s">
        <v>35</v>
      </c>
      <c r="AX89" s="11" t="s">
        <v>78</v>
      </c>
      <c r="AY89" s="188" t="s">
        <v>123</v>
      </c>
    </row>
    <row r="90" spans="2:65" s="1" customFormat="1" ht="38.25" customHeight="1">
      <c r="B90" s="173"/>
      <c r="C90" s="174" t="s">
        <v>139</v>
      </c>
      <c r="D90" s="174" t="s">
        <v>126</v>
      </c>
      <c r="E90" s="175" t="s">
        <v>245</v>
      </c>
      <c r="F90" s="176" t="s">
        <v>246</v>
      </c>
      <c r="G90" s="177" t="s">
        <v>195</v>
      </c>
      <c r="H90" s="178">
        <v>1218</v>
      </c>
      <c r="I90" s="179"/>
      <c r="J90" s="180">
        <f>ROUND(I90*H90,2)</f>
        <v>0</v>
      </c>
      <c r="K90" s="176" t="s">
        <v>130</v>
      </c>
      <c r="L90" s="40"/>
      <c r="M90" s="181" t="s">
        <v>5</v>
      </c>
      <c r="N90" s="182" t="s">
        <v>42</v>
      </c>
      <c r="O90" s="41"/>
      <c r="P90" s="183">
        <f>O90*H90</f>
        <v>0</v>
      </c>
      <c r="Q90" s="183">
        <v>0</v>
      </c>
      <c r="R90" s="183">
        <f>Q90*H90</f>
        <v>0</v>
      </c>
      <c r="S90" s="183">
        <v>0.32500000000000001</v>
      </c>
      <c r="T90" s="184">
        <f>S90*H90</f>
        <v>395.85</v>
      </c>
      <c r="AR90" s="23" t="s">
        <v>144</v>
      </c>
      <c r="AT90" s="23" t="s">
        <v>126</v>
      </c>
      <c r="AU90" s="23" t="s">
        <v>80</v>
      </c>
      <c r="AY90" s="23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23" t="s">
        <v>78</v>
      </c>
      <c r="BK90" s="185">
        <f>ROUND(I90*H90,2)</f>
        <v>0</v>
      </c>
      <c r="BL90" s="23" t="s">
        <v>144</v>
      </c>
      <c r="BM90" s="23" t="s">
        <v>247</v>
      </c>
    </row>
    <row r="91" spans="2:65" s="11" customFormat="1">
      <c r="B91" s="186"/>
      <c r="D91" s="187" t="s">
        <v>133</v>
      </c>
      <c r="E91" s="188" t="s">
        <v>5</v>
      </c>
      <c r="F91" s="189" t="s">
        <v>248</v>
      </c>
      <c r="H91" s="190">
        <v>1218</v>
      </c>
      <c r="I91" s="191"/>
      <c r="L91" s="186"/>
      <c r="M91" s="192"/>
      <c r="N91" s="193"/>
      <c r="O91" s="193"/>
      <c r="P91" s="193"/>
      <c r="Q91" s="193"/>
      <c r="R91" s="193"/>
      <c r="S91" s="193"/>
      <c r="T91" s="194"/>
      <c r="AT91" s="188" t="s">
        <v>133</v>
      </c>
      <c r="AU91" s="188" t="s">
        <v>80</v>
      </c>
      <c r="AV91" s="11" t="s">
        <v>80</v>
      </c>
      <c r="AW91" s="11" t="s">
        <v>35</v>
      </c>
      <c r="AX91" s="11" t="s">
        <v>78</v>
      </c>
      <c r="AY91" s="188" t="s">
        <v>123</v>
      </c>
    </row>
    <row r="92" spans="2:65" s="1" customFormat="1" ht="38.25" customHeight="1">
      <c r="B92" s="173"/>
      <c r="C92" s="174" t="s">
        <v>144</v>
      </c>
      <c r="D92" s="174" t="s">
        <v>126</v>
      </c>
      <c r="E92" s="175" t="s">
        <v>249</v>
      </c>
      <c r="F92" s="176" t="s">
        <v>250</v>
      </c>
      <c r="G92" s="177" t="s">
        <v>195</v>
      </c>
      <c r="H92" s="178">
        <v>442</v>
      </c>
      <c r="I92" s="179"/>
      <c r="J92" s="180">
        <f>ROUND(I92*H92,2)</f>
        <v>0</v>
      </c>
      <c r="K92" s="176" t="s">
        <v>130</v>
      </c>
      <c r="L92" s="40"/>
      <c r="M92" s="181" t="s">
        <v>5</v>
      </c>
      <c r="N92" s="182" t="s">
        <v>42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0.22</v>
      </c>
      <c r="T92" s="184">
        <f>S92*H92</f>
        <v>97.24</v>
      </c>
      <c r="AR92" s="23" t="s">
        <v>144</v>
      </c>
      <c r="AT92" s="23" t="s">
        <v>126</v>
      </c>
      <c r="AU92" s="23" t="s">
        <v>80</v>
      </c>
      <c r="AY92" s="23" t="s">
        <v>123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3" t="s">
        <v>78</v>
      </c>
      <c r="BK92" s="185">
        <f>ROUND(I92*H92,2)</f>
        <v>0</v>
      </c>
      <c r="BL92" s="23" t="s">
        <v>144</v>
      </c>
      <c r="BM92" s="23" t="s">
        <v>251</v>
      </c>
    </row>
    <row r="93" spans="2:65" s="11" customFormat="1">
      <c r="B93" s="186"/>
      <c r="D93" s="187" t="s">
        <v>133</v>
      </c>
      <c r="E93" s="188" t="s">
        <v>5</v>
      </c>
      <c r="F93" s="189" t="s">
        <v>252</v>
      </c>
      <c r="H93" s="190">
        <v>442</v>
      </c>
      <c r="I93" s="191"/>
      <c r="L93" s="186"/>
      <c r="M93" s="192"/>
      <c r="N93" s="193"/>
      <c r="O93" s="193"/>
      <c r="P93" s="193"/>
      <c r="Q93" s="193"/>
      <c r="R93" s="193"/>
      <c r="S93" s="193"/>
      <c r="T93" s="194"/>
      <c r="AT93" s="188" t="s">
        <v>133</v>
      </c>
      <c r="AU93" s="188" t="s">
        <v>80</v>
      </c>
      <c r="AV93" s="11" t="s">
        <v>80</v>
      </c>
      <c r="AW93" s="11" t="s">
        <v>35</v>
      </c>
      <c r="AX93" s="11" t="s">
        <v>78</v>
      </c>
      <c r="AY93" s="188" t="s">
        <v>123</v>
      </c>
    </row>
    <row r="94" spans="2:65" s="1" customFormat="1" ht="38.25" customHeight="1">
      <c r="B94" s="173"/>
      <c r="C94" s="174" t="s">
        <v>122</v>
      </c>
      <c r="D94" s="174" t="s">
        <v>126</v>
      </c>
      <c r="E94" s="175" t="s">
        <v>253</v>
      </c>
      <c r="F94" s="176" t="s">
        <v>254</v>
      </c>
      <c r="G94" s="177" t="s">
        <v>195</v>
      </c>
      <c r="H94" s="178">
        <v>1623</v>
      </c>
      <c r="I94" s="179"/>
      <c r="J94" s="180">
        <f>ROUND(I94*H94,2)</f>
        <v>0</v>
      </c>
      <c r="K94" s="176" t="s">
        <v>130</v>
      </c>
      <c r="L94" s="40"/>
      <c r="M94" s="181" t="s">
        <v>5</v>
      </c>
      <c r="N94" s="182" t="s">
        <v>42</v>
      </c>
      <c r="O94" s="41"/>
      <c r="P94" s="183">
        <f>O94*H94</f>
        <v>0</v>
      </c>
      <c r="Q94" s="183">
        <v>9.0000000000000006E-5</v>
      </c>
      <c r="R94" s="183">
        <f>Q94*H94</f>
        <v>0.14607000000000001</v>
      </c>
      <c r="S94" s="183">
        <v>0.25600000000000001</v>
      </c>
      <c r="T94" s="184">
        <f>S94*H94</f>
        <v>415.488</v>
      </c>
      <c r="AR94" s="23" t="s">
        <v>144</v>
      </c>
      <c r="AT94" s="23" t="s">
        <v>126</v>
      </c>
      <c r="AU94" s="23" t="s">
        <v>80</v>
      </c>
      <c r="AY94" s="23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23" t="s">
        <v>78</v>
      </c>
      <c r="BK94" s="185">
        <f>ROUND(I94*H94,2)</f>
        <v>0</v>
      </c>
      <c r="BL94" s="23" t="s">
        <v>144</v>
      </c>
      <c r="BM94" s="23" t="s">
        <v>255</v>
      </c>
    </row>
    <row r="95" spans="2:65" s="11" customFormat="1">
      <c r="B95" s="186"/>
      <c r="D95" s="187" t="s">
        <v>133</v>
      </c>
      <c r="E95" s="188" t="s">
        <v>5</v>
      </c>
      <c r="F95" s="189" t="s">
        <v>256</v>
      </c>
      <c r="H95" s="190">
        <v>1623</v>
      </c>
      <c r="I95" s="191"/>
      <c r="L95" s="186"/>
      <c r="M95" s="192"/>
      <c r="N95" s="193"/>
      <c r="O95" s="193"/>
      <c r="P95" s="193"/>
      <c r="Q95" s="193"/>
      <c r="R95" s="193"/>
      <c r="S95" s="193"/>
      <c r="T95" s="194"/>
      <c r="AT95" s="188" t="s">
        <v>133</v>
      </c>
      <c r="AU95" s="188" t="s">
        <v>80</v>
      </c>
      <c r="AV95" s="11" t="s">
        <v>80</v>
      </c>
      <c r="AW95" s="11" t="s">
        <v>35</v>
      </c>
      <c r="AX95" s="11" t="s">
        <v>78</v>
      </c>
      <c r="AY95" s="188" t="s">
        <v>123</v>
      </c>
    </row>
    <row r="96" spans="2:65" s="1" customFormat="1" ht="38.25" customHeight="1">
      <c r="B96" s="173"/>
      <c r="C96" s="174" t="s">
        <v>162</v>
      </c>
      <c r="D96" s="174" t="s">
        <v>126</v>
      </c>
      <c r="E96" s="175" t="s">
        <v>257</v>
      </c>
      <c r="F96" s="176" t="s">
        <v>258</v>
      </c>
      <c r="G96" s="177" t="s">
        <v>180</v>
      </c>
      <c r="H96" s="178">
        <v>405</v>
      </c>
      <c r="I96" s="179"/>
      <c r="J96" s="180">
        <f>ROUND(I96*H96,2)</f>
        <v>0</v>
      </c>
      <c r="K96" s="176" t="s">
        <v>130</v>
      </c>
      <c r="L96" s="40"/>
      <c r="M96" s="181" t="s">
        <v>5</v>
      </c>
      <c r="N96" s="182" t="s">
        <v>42</v>
      </c>
      <c r="O96" s="41"/>
      <c r="P96" s="183">
        <f>O96*H96</f>
        <v>0</v>
      </c>
      <c r="Q96" s="183">
        <v>0</v>
      </c>
      <c r="R96" s="183">
        <f>Q96*H96</f>
        <v>0</v>
      </c>
      <c r="S96" s="183">
        <v>0.20499999999999999</v>
      </c>
      <c r="T96" s="184">
        <f>S96*H96</f>
        <v>83.024999999999991</v>
      </c>
      <c r="AR96" s="23" t="s">
        <v>144</v>
      </c>
      <c r="AT96" s="23" t="s">
        <v>126</v>
      </c>
      <c r="AU96" s="23" t="s">
        <v>80</v>
      </c>
      <c r="AY96" s="23" t="s">
        <v>123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23" t="s">
        <v>78</v>
      </c>
      <c r="BK96" s="185">
        <f>ROUND(I96*H96,2)</f>
        <v>0</v>
      </c>
      <c r="BL96" s="23" t="s">
        <v>144</v>
      </c>
      <c r="BM96" s="23" t="s">
        <v>259</v>
      </c>
    </row>
    <row r="97" spans="2:65" s="1" customFormat="1" ht="25.5" customHeight="1">
      <c r="B97" s="173"/>
      <c r="C97" s="174" t="s">
        <v>171</v>
      </c>
      <c r="D97" s="174" t="s">
        <v>126</v>
      </c>
      <c r="E97" s="175" t="s">
        <v>260</v>
      </c>
      <c r="F97" s="176" t="s">
        <v>261</v>
      </c>
      <c r="G97" s="177" t="s">
        <v>180</v>
      </c>
      <c r="H97" s="178">
        <v>55</v>
      </c>
      <c r="I97" s="179"/>
      <c r="J97" s="180">
        <f>ROUND(I97*H97,2)</f>
        <v>0</v>
      </c>
      <c r="K97" s="176" t="s">
        <v>130</v>
      </c>
      <c r="L97" s="40"/>
      <c r="M97" s="181" t="s">
        <v>5</v>
      </c>
      <c r="N97" s="182" t="s">
        <v>42</v>
      </c>
      <c r="O97" s="41"/>
      <c r="P97" s="183">
        <f>O97*H97</f>
        <v>0</v>
      </c>
      <c r="Q97" s="183">
        <v>0</v>
      </c>
      <c r="R97" s="183">
        <f>Q97*H97</f>
        <v>0</v>
      </c>
      <c r="S97" s="183">
        <v>0.04</v>
      </c>
      <c r="T97" s="184">
        <f>S97*H97</f>
        <v>2.2000000000000002</v>
      </c>
      <c r="AR97" s="23" t="s">
        <v>144</v>
      </c>
      <c r="AT97" s="23" t="s">
        <v>126</v>
      </c>
      <c r="AU97" s="23" t="s">
        <v>80</v>
      </c>
      <c r="AY97" s="23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23" t="s">
        <v>78</v>
      </c>
      <c r="BK97" s="185">
        <f>ROUND(I97*H97,2)</f>
        <v>0</v>
      </c>
      <c r="BL97" s="23" t="s">
        <v>144</v>
      </c>
      <c r="BM97" s="23" t="s">
        <v>262</v>
      </c>
    </row>
    <row r="98" spans="2:65" s="1" customFormat="1" ht="38.25" customHeight="1">
      <c r="B98" s="173"/>
      <c r="C98" s="174" t="s">
        <v>263</v>
      </c>
      <c r="D98" s="174" t="s">
        <v>126</v>
      </c>
      <c r="E98" s="175" t="s">
        <v>264</v>
      </c>
      <c r="F98" s="176" t="s">
        <v>265</v>
      </c>
      <c r="G98" s="177" t="s">
        <v>213</v>
      </c>
      <c r="H98" s="178">
        <v>5.0999999999999996</v>
      </c>
      <c r="I98" s="179"/>
      <c r="J98" s="180">
        <f>ROUND(I98*H98,2)</f>
        <v>0</v>
      </c>
      <c r="K98" s="176" t="s">
        <v>130</v>
      </c>
      <c r="L98" s="40"/>
      <c r="M98" s="181" t="s">
        <v>5</v>
      </c>
      <c r="N98" s="182" t="s">
        <v>42</v>
      </c>
      <c r="O98" s="41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AR98" s="23" t="s">
        <v>144</v>
      </c>
      <c r="AT98" s="23" t="s">
        <v>126</v>
      </c>
      <c r="AU98" s="23" t="s">
        <v>80</v>
      </c>
      <c r="AY98" s="23" t="s">
        <v>123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23" t="s">
        <v>78</v>
      </c>
      <c r="BK98" s="185">
        <f>ROUND(I98*H98,2)</f>
        <v>0</v>
      </c>
      <c r="BL98" s="23" t="s">
        <v>144</v>
      </c>
      <c r="BM98" s="23" t="s">
        <v>266</v>
      </c>
    </row>
    <row r="99" spans="2:65" s="11" customFormat="1">
      <c r="B99" s="186"/>
      <c r="D99" s="187" t="s">
        <v>133</v>
      </c>
      <c r="E99" s="188" t="s">
        <v>5</v>
      </c>
      <c r="F99" s="189" t="s">
        <v>211</v>
      </c>
      <c r="H99" s="190">
        <v>5.0999999999999996</v>
      </c>
      <c r="I99" s="191"/>
      <c r="L99" s="186"/>
      <c r="M99" s="192"/>
      <c r="N99" s="193"/>
      <c r="O99" s="193"/>
      <c r="P99" s="193"/>
      <c r="Q99" s="193"/>
      <c r="R99" s="193"/>
      <c r="S99" s="193"/>
      <c r="T99" s="194"/>
      <c r="AT99" s="188" t="s">
        <v>133</v>
      </c>
      <c r="AU99" s="188" t="s">
        <v>80</v>
      </c>
      <c r="AV99" s="11" t="s">
        <v>80</v>
      </c>
      <c r="AW99" s="11" t="s">
        <v>35</v>
      </c>
      <c r="AX99" s="11" t="s">
        <v>78</v>
      </c>
      <c r="AY99" s="188" t="s">
        <v>123</v>
      </c>
    </row>
    <row r="100" spans="2:65" s="1" customFormat="1" ht="25.5" customHeight="1">
      <c r="B100" s="173"/>
      <c r="C100" s="174" t="s">
        <v>267</v>
      </c>
      <c r="D100" s="174" t="s">
        <v>126</v>
      </c>
      <c r="E100" s="175" t="s">
        <v>268</v>
      </c>
      <c r="F100" s="176" t="s">
        <v>269</v>
      </c>
      <c r="G100" s="177" t="s">
        <v>213</v>
      </c>
      <c r="H100" s="178">
        <v>5</v>
      </c>
      <c r="I100" s="179"/>
      <c r="J100" s="180">
        <f>ROUND(I100*H100,2)</f>
        <v>0</v>
      </c>
      <c r="K100" s="176" t="s">
        <v>130</v>
      </c>
      <c r="L100" s="40"/>
      <c r="M100" s="181" t="s">
        <v>5</v>
      </c>
      <c r="N100" s="182" t="s">
        <v>42</v>
      </c>
      <c r="O100" s="41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AR100" s="23" t="s">
        <v>144</v>
      </c>
      <c r="AT100" s="23" t="s">
        <v>126</v>
      </c>
      <c r="AU100" s="23" t="s">
        <v>80</v>
      </c>
      <c r="AY100" s="23" t="s">
        <v>123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23" t="s">
        <v>78</v>
      </c>
      <c r="BK100" s="185">
        <f>ROUND(I100*H100,2)</f>
        <v>0</v>
      </c>
      <c r="BL100" s="23" t="s">
        <v>144</v>
      </c>
      <c r="BM100" s="23" t="s">
        <v>270</v>
      </c>
    </row>
    <row r="101" spans="2:65" s="11" customFormat="1">
      <c r="B101" s="186"/>
      <c r="D101" s="187" t="s">
        <v>133</v>
      </c>
      <c r="E101" s="188" t="s">
        <v>5</v>
      </c>
      <c r="F101" s="189" t="s">
        <v>221</v>
      </c>
      <c r="H101" s="190">
        <v>5</v>
      </c>
      <c r="I101" s="191"/>
      <c r="L101" s="186"/>
      <c r="M101" s="192"/>
      <c r="N101" s="193"/>
      <c r="O101" s="193"/>
      <c r="P101" s="193"/>
      <c r="Q101" s="193"/>
      <c r="R101" s="193"/>
      <c r="S101" s="193"/>
      <c r="T101" s="194"/>
      <c r="AT101" s="188" t="s">
        <v>133</v>
      </c>
      <c r="AU101" s="188" t="s">
        <v>80</v>
      </c>
      <c r="AV101" s="11" t="s">
        <v>80</v>
      </c>
      <c r="AW101" s="11" t="s">
        <v>35</v>
      </c>
      <c r="AX101" s="11" t="s">
        <v>78</v>
      </c>
      <c r="AY101" s="188" t="s">
        <v>123</v>
      </c>
    </row>
    <row r="102" spans="2:65" s="1" customFormat="1" ht="25.5" customHeight="1">
      <c r="B102" s="173"/>
      <c r="C102" s="174" t="s">
        <v>206</v>
      </c>
      <c r="D102" s="174" t="s">
        <v>126</v>
      </c>
      <c r="E102" s="175" t="s">
        <v>271</v>
      </c>
      <c r="F102" s="176" t="s">
        <v>272</v>
      </c>
      <c r="G102" s="177" t="s">
        <v>213</v>
      </c>
      <c r="H102" s="178">
        <v>15.12</v>
      </c>
      <c r="I102" s="179"/>
      <c r="J102" s="180">
        <f>ROUND(I102*H102,2)</f>
        <v>0</v>
      </c>
      <c r="K102" s="176" t="s">
        <v>130</v>
      </c>
      <c r="L102" s="40"/>
      <c r="M102" s="181" t="s">
        <v>5</v>
      </c>
      <c r="N102" s="182" t="s">
        <v>42</v>
      </c>
      <c r="O102" s="41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AR102" s="23" t="s">
        <v>144</v>
      </c>
      <c r="AT102" s="23" t="s">
        <v>126</v>
      </c>
      <c r="AU102" s="23" t="s">
        <v>80</v>
      </c>
      <c r="AY102" s="23" t="s">
        <v>123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23" t="s">
        <v>78</v>
      </c>
      <c r="BK102" s="185">
        <f>ROUND(I102*H102,2)</f>
        <v>0</v>
      </c>
      <c r="BL102" s="23" t="s">
        <v>144</v>
      </c>
      <c r="BM102" s="23" t="s">
        <v>273</v>
      </c>
    </row>
    <row r="103" spans="2:65" s="11" customFormat="1">
      <c r="B103" s="186"/>
      <c r="D103" s="187" t="s">
        <v>133</v>
      </c>
      <c r="E103" s="188" t="s">
        <v>218</v>
      </c>
      <c r="F103" s="189" t="s">
        <v>274</v>
      </c>
      <c r="H103" s="190">
        <v>15.12</v>
      </c>
      <c r="I103" s="191"/>
      <c r="L103" s="186"/>
      <c r="M103" s="192"/>
      <c r="N103" s="193"/>
      <c r="O103" s="193"/>
      <c r="P103" s="193"/>
      <c r="Q103" s="193"/>
      <c r="R103" s="193"/>
      <c r="S103" s="193"/>
      <c r="T103" s="194"/>
      <c r="AT103" s="188" t="s">
        <v>133</v>
      </c>
      <c r="AU103" s="188" t="s">
        <v>80</v>
      </c>
      <c r="AV103" s="11" t="s">
        <v>80</v>
      </c>
      <c r="AW103" s="11" t="s">
        <v>35</v>
      </c>
      <c r="AX103" s="11" t="s">
        <v>78</v>
      </c>
      <c r="AY103" s="188" t="s">
        <v>123</v>
      </c>
    </row>
    <row r="104" spans="2:65" s="1" customFormat="1" ht="16.5" customHeight="1">
      <c r="B104" s="173"/>
      <c r="C104" s="174" t="s">
        <v>275</v>
      </c>
      <c r="D104" s="174" t="s">
        <v>126</v>
      </c>
      <c r="E104" s="175" t="s">
        <v>276</v>
      </c>
      <c r="F104" s="176" t="s">
        <v>277</v>
      </c>
      <c r="G104" s="177" t="s">
        <v>213</v>
      </c>
      <c r="H104" s="178">
        <v>7.56</v>
      </c>
      <c r="I104" s="179"/>
      <c r="J104" s="180">
        <f>ROUND(I104*H104,2)</f>
        <v>0</v>
      </c>
      <c r="K104" s="176" t="s">
        <v>130</v>
      </c>
      <c r="L104" s="40"/>
      <c r="M104" s="181" t="s">
        <v>5</v>
      </c>
      <c r="N104" s="182" t="s">
        <v>42</v>
      </c>
      <c r="O104" s="41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AR104" s="23" t="s">
        <v>144</v>
      </c>
      <c r="AT104" s="23" t="s">
        <v>126</v>
      </c>
      <c r="AU104" s="23" t="s">
        <v>80</v>
      </c>
      <c r="AY104" s="23" t="s">
        <v>123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23" t="s">
        <v>78</v>
      </c>
      <c r="BK104" s="185">
        <f>ROUND(I104*H104,2)</f>
        <v>0</v>
      </c>
      <c r="BL104" s="23" t="s">
        <v>144</v>
      </c>
      <c r="BM104" s="23" t="s">
        <v>278</v>
      </c>
    </row>
    <row r="105" spans="2:65" s="1" customFormat="1" ht="24">
      <c r="B105" s="40"/>
      <c r="D105" s="187" t="s">
        <v>279</v>
      </c>
      <c r="F105" s="206" t="s">
        <v>280</v>
      </c>
      <c r="I105" s="148"/>
      <c r="L105" s="40"/>
      <c r="M105" s="207"/>
      <c r="N105" s="41"/>
      <c r="O105" s="41"/>
      <c r="P105" s="41"/>
      <c r="Q105" s="41"/>
      <c r="R105" s="41"/>
      <c r="S105" s="41"/>
      <c r="T105" s="69"/>
      <c r="AT105" s="23" t="s">
        <v>279</v>
      </c>
      <c r="AU105" s="23" t="s">
        <v>80</v>
      </c>
    </row>
    <row r="106" spans="2:65" s="11" customFormat="1">
      <c r="B106" s="186"/>
      <c r="D106" s="187" t="s">
        <v>133</v>
      </c>
      <c r="E106" s="188" t="s">
        <v>5</v>
      </c>
      <c r="F106" s="189" t="s">
        <v>218</v>
      </c>
      <c r="H106" s="190">
        <v>15.12</v>
      </c>
      <c r="I106" s="191"/>
      <c r="L106" s="186"/>
      <c r="M106" s="192"/>
      <c r="N106" s="193"/>
      <c r="O106" s="193"/>
      <c r="P106" s="193"/>
      <c r="Q106" s="193"/>
      <c r="R106" s="193"/>
      <c r="S106" s="193"/>
      <c r="T106" s="194"/>
      <c r="AT106" s="188" t="s">
        <v>133</v>
      </c>
      <c r="AU106" s="188" t="s">
        <v>80</v>
      </c>
      <c r="AV106" s="11" t="s">
        <v>80</v>
      </c>
      <c r="AW106" s="11" t="s">
        <v>35</v>
      </c>
      <c r="AX106" s="11" t="s">
        <v>78</v>
      </c>
      <c r="AY106" s="188" t="s">
        <v>123</v>
      </c>
    </row>
    <row r="107" spans="2:65" s="11" customFormat="1">
      <c r="B107" s="186"/>
      <c r="D107" s="187" t="s">
        <v>133</v>
      </c>
      <c r="F107" s="189" t="s">
        <v>281</v>
      </c>
      <c r="H107" s="190">
        <v>7.56</v>
      </c>
      <c r="I107" s="191"/>
      <c r="L107" s="186"/>
      <c r="M107" s="192"/>
      <c r="N107" s="193"/>
      <c r="O107" s="193"/>
      <c r="P107" s="193"/>
      <c r="Q107" s="193"/>
      <c r="R107" s="193"/>
      <c r="S107" s="193"/>
      <c r="T107" s="194"/>
      <c r="AT107" s="188" t="s">
        <v>133</v>
      </c>
      <c r="AU107" s="188" t="s">
        <v>80</v>
      </c>
      <c r="AV107" s="11" t="s">
        <v>80</v>
      </c>
      <c r="AW107" s="11" t="s">
        <v>6</v>
      </c>
      <c r="AX107" s="11" t="s">
        <v>78</v>
      </c>
      <c r="AY107" s="188" t="s">
        <v>123</v>
      </c>
    </row>
    <row r="108" spans="2:65" s="1" customFormat="1" ht="38.25" customHeight="1">
      <c r="B108" s="173"/>
      <c r="C108" s="174" t="s">
        <v>282</v>
      </c>
      <c r="D108" s="174" t="s">
        <v>126</v>
      </c>
      <c r="E108" s="175" t="s">
        <v>283</v>
      </c>
      <c r="F108" s="176" t="s">
        <v>284</v>
      </c>
      <c r="G108" s="177" t="s">
        <v>213</v>
      </c>
      <c r="H108" s="178">
        <v>20.22</v>
      </c>
      <c r="I108" s="179"/>
      <c r="J108" s="180">
        <f>ROUND(I108*H108,2)</f>
        <v>0</v>
      </c>
      <c r="K108" s="176" t="s">
        <v>130</v>
      </c>
      <c r="L108" s="40"/>
      <c r="M108" s="181" t="s">
        <v>5</v>
      </c>
      <c r="N108" s="182" t="s">
        <v>42</v>
      </c>
      <c r="O108" s="41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AR108" s="23" t="s">
        <v>144</v>
      </c>
      <c r="AT108" s="23" t="s">
        <v>126</v>
      </c>
      <c r="AU108" s="23" t="s">
        <v>80</v>
      </c>
      <c r="AY108" s="23" t="s">
        <v>123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23" t="s">
        <v>78</v>
      </c>
      <c r="BK108" s="185">
        <f>ROUND(I108*H108,2)</f>
        <v>0</v>
      </c>
      <c r="BL108" s="23" t="s">
        <v>144</v>
      </c>
      <c r="BM108" s="23" t="s">
        <v>285</v>
      </c>
    </row>
    <row r="109" spans="2:65" s="11" customFormat="1">
      <c r="B109" s="186"/>
      <c r="D109" s="187" t="s">
        <v>133</v>
      </c>
      <c r="E109" s="188" t="s">
        <v>215</v>
      </c>
      <c r="F109" s="189" t="s">
        <v>286</v>
      </c>
      <c r="H109" s="190">
        <v>20.22</v>
      </c>
      <c r="I109" s="191"/>
      <c r="L109" s="186"/>
      <c r="M109" s="192"/>
      <c r="N109" s="193"/>
      <c r="O109" s="193"/>
      <c r="P109" s="193"/>
      <c r="Q109" s="193"/>
      <c r="R109" s="193"/>
      <c r="S109" s="193"/>
      <c r="T109" s="194"/>
      <c r="AT109" s="188" t="s">
        <v>133</v>
      </c>
      <c r="AU109" s="188" t="s">
        <v>80</v>
      </c>
      <c r="AV109" s="11" t="s">
        <v>80</v>
      </c>
      <c r="AW109" s="11" t="s">
        <v>35</v>
      </c>
      <c r="AX109" s="11" t="s">
        <v>78</v>
      </c>
      <c r="AY109" s="188" t="s">
        <v>123</v>
      </c>
    </row>
    <row r="110" spans="2:65" s="1" customFormat="1" ht="51" customHeight="1">
      <c r="B110" s="173"/>
      <c r="C110" s="174" t="s">
        <v>287</v>
      </c>
      <c r="D110" s="174" t="s">
        <v>126</v>
      </c>
      <c r="E110" s="175" t="s">
        <v>288</v>
      </c>
      <c r="F110" s="176" t="s">
        <v>289</v>
      </c>
      <c r="G110" s="177" t="s">
        <v>213</v>
      </c>
      <c r="H110" s="178">
        <v>101.1</v>
      </c>
      <c r="I110" s="179"/>
      <c r="J110" s="180">
        <f>ROUND(I110*H110,2)</f>
        <v>0</v>
      </c>
      <c r="K110" s="176" t="s">
        <v>130</v>
      </c>
      <c r="L110" s="40"/>
      <c r="M110" s="181" t="s">
        <v>5</v>
      </c>
      <c r="N110" s="182" t="s">
        <v>42</v>
      </c>
      <c r="O110" s="41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AR110" s="23" t="s">
        <v>144</v>
      </c>
      <c r="AT110" s="23" t="s">
        <v>126</v>
      </c>
      <c r="AU110" s="23" t="s">
        <v>80</v>
      </c>
      <c r="AY110" s="23" t="s">
        <v>123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23" t="s">
        <v>78</v>
      </c>
      <c r="BK110" s="185">
        <f>ROUND(I110*H110,2)</f>
        <v>0</v>
      </c>
      <c r="BL110" s="23" t="s">
        <v>144</v>
      </c>
      <c r="BM110" s="23" t="s">
        <v>290</v>
      </c>
    </row>
    <row r="111" spans="2:65" s="1" customFormat="1" ht="24">
      <c r="B111" s="40"/>
      <c r="D111" s="187" t="s">
        <v>279</v>
      </c>
      <c r="F111" s="206" t="s">
        <v>291</v>
      </c>
      <c r="I111" s="148"/>
      <c r="L111" s="40"/>
      <c r="M111" s="207"/>
      <c r="N111" s="41"/>
      <c r="O111" s="41"/>
      <c r="P111" s="41"/>
      <c r="Q111" s="41"/>
      <c r="R111" s="41"/>
      <c r="S111" s="41"/>
      <c r="T111" s="69"/>
      <c r="AT111" s="23" t="s">
        <v>279</v>
      </c>
      <c r="AU111" s="23" t="s">
        <v>80</v>
      </c>
    </row>
    <row r="112" spans="2:65" s="11" customFormat="1">
      <c r="B112" s="186"/>
      <c r="D112" s="187" t="s">
        <v>133</v>
      </c>
      <c r="F112" s="189" t="s">
        <v>292</v>
      </c>
      <c r="H112" s="190">
        <v>101.1</v>
      </c>
      <c r="I112" s="191"/>
      <c r="L112" s="186"/>
      <c r="M112" s="192"/>
      <c r="N112" s="193"/>
      <c r="O112" s="193"/>
      <c r="P112" s="193"/>
      <c r="Q112" s="193"/>
      <c r="R112" s="193"/>
      <c r="S112" s="193"/>
      <c r="T112" s="194"/>
      <c r="AT112" s="188" t="s">
        <v>133</v>
      </c>
      <c r="AU112" s="188" t="s">
        <v>80</v>
      </c>
      <c r="AV112" s="11" t="s">
        <v>80</v>
      </c>
      <c r="AW112" s="11" t="s">
        <v>6</v>
      </c>
      <c r="AX112" s="11" t="s">
        <v>78</v>
      </c>
      <c r="AY112" s="188" t="s">
        <v>123</v>
      </c>
    </row>
    <row r="113" spans="2:65" s="1" customFormat="1" ht="25.5" customHeight="1">
      <c r="B113" s="173"/>
      <c r="C113" s="174" t="s">
        <v>293</v>
      </c>
      <c r="D113" s="174" t="s">
        <v>126</v>
      </c>
      <c r="E113" s="175" t="s">
        <v>294</v>
      </c>
      <c r="F113" s="176" t="s">
        <v>295</v>
      </c>
      <c r="G113" s="177" t="s">
        <v>296</v>
      </c>
      <c r="H113" s="178">
        <v>36.396000000000001</v>
      </c>
      <c r="I113" s="179"/>
      <c r="J113" s="180">
        <f>ROUND(I113*H113,2)</f>
        <v>0</v>
      </c>
      <c r="K113" s="176" t="s">
        <v>130</v>
      </c>
      <c r="L113" s="40"/>
      <c r="M113" s="181" t="s">
        <v>5</v>
      </c>
      <c r="N113" s="182" t="s">
        <v>42</v>
      </c>
      <c r="O113" s="41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AR113" s="23" t="s">
        <v>144</v>
      </c>
      <c r="AT113" s="23" t="s">
        <v>126</v>
      </c>
      <c r="AU113" s="23" t="s">
        <v>80</v>
      </c>
      <c r="AY113" s="23" t="s">
        <v>123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23" t="s">
        <v>78</v>
      </c>
      <c r="BK113" s="185">
        <f>ROUND(I113*H113,2)</f>
        <v>0</v>
      </c>
      <c r="BL113" s="23" t="s">
        <v>144</v>
      </c>
      <c r="BM113" s="23" t="s">
        <v>297</v>
      </c>
    </row>
    <row r="114" spans="2:65" s="1" customFormat="1" ht="24">
      <c r="B114" s="40"/>
      <c r="D114" s="187" t="s">
        <v>279</v>
      </c>
      <c r="F114" s="206" t="s">
        <v>298</v>
      </c>
      <c r="I114" s="148"/>
      <c r="L114" s="40"/>
      <c r="M114" s="207"/>
      <c r="N114" s="41"/>
      <c r="O114" s="41"/>
      <c r="P114" s="41"/>
      <c r="Q114" s="41"/>
      <c r="R114" s="41"/>
      <c r="S114" s="41"/>
      <c r="T114" s="69"/>
      <c r="AT114" s="23" t="s">
        <v>279</v>
      </c>
      <c r="AU114" s="23" t="s">
        <v>80</v>
      </c>
    </row>
    <row r="115" spans="2:65" s="11" customFormat="1">
      <c r="B115" s="186"/>
      <c r="D115" s="187" t="s">
        <v>133</v>
      </c>
      <c r="E115" s="188" t="s">
        <v>5</v>
      </c>
      <c r="F115" s="189" t="s">
        <v>215</v>
      </c>
      <c r="H115" s="190">
        <v>20.22</v>
      </c>
      <c r="I115" s="191"/>
      <c r="L115" s="186"/>
      <c r="M115" s="192"/>
      <c r="N115" s="193"/>
      <c r="O115" s="193"/>
      <c r="P115" s="193"/>
      <c r="Q115" s="193"/>
      <c r="R115" s="193"/>
      <c r="S115" s="193"/>
      <c r="T115" s="194"/>
      <c r="AT115" s="188" t="s">
        <v>133</v>
      </c>
      <c r="AU115" s="188" t="s">
        <v>80</v>
      </c>
      <c r="AV115" s="11" t="s">
        <v>80</v>
      </c>
      <c r="AW115" s="11" t="s">
        <v>35</v>
      </c>
      <c r="AX115" s="11" t="s">
        <v>78</v>
      </c>
      <c r="AY115" s="188" t="s">
        <v>123</v>
      </c>
    </row>
    <row r="116" spans="2:65" s="11" customFormat="1">
      <c r="B116" s="186"/>
      <c r="D116" s="187" t="s">
        <v>133</v>
      </c>
      <c r="F116" s="189" t="s">
        <v>299</v>
      </c>
      <c r="H116" s="190">
        <v>36.396000000000001</v>
      </c>
      <c r="I116" s="191"/>
      <c r="L116" s="186"/>
      <c r="M116" s="192"/>
      <c r="N116" s="193"/>
      <c r="O116" s="193"/>
      <c r="P116" s="193"/>
      <c r="Q116" s="193"/>
      <c r="R116" s="193"/>
      <c r="S116" s="193"/>
      <c r="T116" s="194"/>
      <c r="AT116" s="188" t="s">
        <v>133</v>
      </c>
      <c r="AU116" s="188" t="s">
        <v>80</v>
      </c>
      <c r="AV116" s="11" t="s">
        <v>80</v>
      </c>
      <c r="AW116" s="11" t="s">
        <v>6</v>
      </c>
      <c r="AX116" s="11" t="s">
        <v>78</v>
      </c>
      <c r="AY116" s="188" t="s">
        <v>123</v>
      </c>
    </row>
    <row r="117" spans="2:65" s="1" customFormat="1" ht="16.5" customHeight="1">
      <c r="B117" s="173"/>
      <c r="C117" s="174" t="s">
        <v>11</v>
      </c>
      <c r="D117" s="174" t="s">
        <v>126</v>
      </c>
      <c r="E117" s="175" t="s">
        <v>300</v>
      </c>
      <c r="F117" s="176" t="s">
        <v>301</v>
      </c>
      <c r="G117" s="177" t="s">
        <v>195</v>
      </c>
      <c r="H117" s="178">
        <v>34</v>
      </c>
      <c r="I117" s="179"/>
      <c r="J117" s="180">
        <f>ROUND(I117*H117,2)</f>
        <v>0</v>
      </c>
      <c r="K117" s="176" t="s">
        <v>130</v>
      </c>
      <c r="L117" s="40"/>
      <c r="M117" s="181" t="s">
        <v>5</v>
      </c>
      <c r="N117" s="182" t="s">
        <v>42</v>
      </c>
      <c r="O117" s="41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AR117" s="23" t="s">
        <v>144</v>
      </c>
      <c r="AT117" s="23" t="s">
        <v>126</v>
      </c>
      <c r="AU117" s="23" t="s">
        <v>80</v>
      </c>
      <c r="AY117" s="23" t="s">
        <v>123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23" t="s">
        <v>78</v>
      </c>
      <c r="BK117" s="185">
        <f>ROUND(I117*H117,2)</f>
        <v>0</v>
      </c>
      <c r="BL117" s="23" t="s">
        <v>144</v>
      </c>
      <c r="BM117" s="23" t="s">
        <v>302</v>
      </c>
    </row>
    <row r="118" spans="2:65" s="11" customFormat="1">
      <c r="B118" s="186"/>
      <c r="D118" s="187" t="s">
        <v>133</v>
      </c>
      <c r="E118" s="188" t="s">
        <v>5</v>
      </c>
      <c r="F118" s="189" t="s">
        <v>224</v>
      </c>
      <c r="H118" s="190">
        <v>34</v>
      </c>
      <c r="I118" s="191"/>
      <c r="L118" s="186"/>
      <c r="M118" s="192"/>
      <c r="N118" s="193"/>
      <c r="O118" s="193"/>
      <c r="P118" s="193"/>
      <c r="Q118" s="193"/>
      <c r="R118" s="193"/>
      <c r="S118" s="193"/>
      <c r="T118" s="194"/>
      <c r="AT118" s="188" t="s">
        <v>133</v>
      </c>
      <c r="AU118" s="188" t="s">
        <v>80</v>
      </c>
      <c r="AV118" s="11" t="s">
        <v>80</v>
      </c>
      <c r="AW118" s="11" t="s">
        <v>35</v>
      </c>
      <c r="AX118" s="11" t="s">
        <v>78</v>
      </c>
      <c r="AY118" s="188" t="s">
        <v>123</v>
      </c>
    </row>
    <row r="119" spans="2:65" s="1" customFormat="1" ht="16.5" customHeight="1">
      <c r="B119" s="173"/>
      <c r="C119" s="208" t="s">
        <v>303</v>
      </c>
      <c r="D119" s="208" t="s">
        <v>304</v>
      </c>
      <c r="E119" s="209" t="s">
        <v>305</v>
      </c>
      <c r="F119" s="210" t="s">
        <v>306</v>
      </c>
      <c r="G119" s="211" t="s">
        <v>307</v>
      </c>
      <c r="H119" s="212">
        <v>0.85</v>
      </c>
      <c r="I119" s="213"/>
      <c r="J119" s="214">
        <f>ROUND(I119*H119,2)</f>
        <v>0</v>
      </c>
      <c r="K119" s="210" t="s">
        <v>130</v>
      </c>
      <c r="L119" s="215"/>
      <c r="M119" s="216" t="s">
        <v>5</v>
      </c>
      <c r="N119" s="217" t="s">
        <v>42</v>
      </c>
      <c r="O119" s="41"/>
      <c r="P119" s="183">
        <f>O119*H119</f>
        <v>0</v>
      </c>
      <c r="Q119" s="183">
        <v>1E-3</v>
      </c>
      <c r="R119" s="183">
        <f>Q119*H119</f>
        <v>8.4999999999999995E-4</v>
      </c>
      <c r="S119" s="183">
        <v>0</v>
      </c>
      <c r="T119" s="184">
        <f>S119*H119</f>
        <v>0</v>
      </c>
      <c r="AR119" s="23" t="s">
        <v>263</v>
      </c>
      <c r="AT119" s="23" t="s">
        <v>304</v>
      </c>
      <c r="AU119" s="23" t="s">
        <v>80</v>
      </c>
      <c r="AY119" s="23" t="s">
        <v>123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23" t="s">
        <v>78</v>
      </c>
      <c r="BK119" s="185">
        <f>ROUND(I119*H119,2)</f>
        <v>0</v>
      </c>
      <c r="BL119" s="23" t="s">
        <v>144</v>
      </c>
      <c r="BM119" s="23" t="s">
        <v>308</v>
      </c>
    </row>
    <row r="120" spans="2:65" s="11" customFormat="1">
      <c r="B120" s="186"/>
      <c r="D120" s="187" t="s">
        <v>133</v>
      </c>
      <c r="E120" s="188" t="s">
        <v>5</v>
      </c>
      <c r="F120" s="189" t="s">
        <v>309</v>
      </c>
      <c r="H120" s="190">
        <v>0.85</v>
      </c>
      <c r="I120" s="191"/>
      <c r="L120" s="186"/>
      <c r="M120" s="192"/>
      <c r="N120" s="193"/>
      <c r="O120" s="193"/>
      <c r="P120" s="193"/>
      <c r="Q120" s="193"/>
      <c r="R120" s="193"/>
      <c r="S120" s="193"/>
      <c r="T120" s="194"/>
      <c r="AT120" s="188" t="s">
        <v>133</v>
      </c>
      <c r="AU120" s="188" t="s">
        <v>80</v>
      </c>
      <c r="AV120" s="11" t="s">
        <v>80</v>
      </c>
      <c r="AW120" s="11" t="s">
        <v>35</v>
      </c>
      <c r="AX120" s="11" t="s">
        <v>78</v>
      </c>
      <c r="AY120" s="188" t="s">
        <v>123</v>
      </c>
    </row>
    <row r="121" spans="2:65" s="1" customFormat="1" ht="25.5" customHeight="1">
      <c r="B121" s="173"/>
      <c r="C121" s="174" t="s">
        <v>310</v>
      </c>
      <c r="D121" s="174" t="s">
        <v>126</v>
      </c>
      <c r="E121" s="175" t="s">
        <v>311</v>
      </c>
      <c r="F121" s="176" t="s">
        <v>312</v>
      </c>
      <c r="G121" s="177" t="s">
        <v>195</v>
      </c>
      <c r="H121" s="178">
        <v>34</v>
      </c>
      <c r="I121" s="179"/>
      <c r="J121" s="180">
        <f>ROUND(I121*H121,2)</f>
        <v>0</v>
      </c>
      <c r="K121" s="176" t="s">
        <v>130</v>
      </c>
      <c r="L121" s="40"/>
      <c r="M121" s="181" t="s">
        <v>5</v>
      </c>
      <c r="N121" s="182" t="s">
        <v>42</v>
      </c>
      <c r="O121" s="41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AR121" s="23" t="s">
        <v>144</v>
      </c>
      <c r="AT121" s="23" t="s">
        <v>126</v>
      </c>
      <c r="AU121" s="23" t="s">
        <v>80</v>
      </c>
      <c r="AY121" s="23" t="s">
        <v>123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23" t="s">
        <v>78</v>
      </c>
      <c r="BK121" s="185">
        <f>ROUND(I121*H121,2)</f>
        <v>0</v>
      </c>
      <c r="BL121" s="23" t="s">
        <v>144</v>
      </c>
      <c r="BM121" s="23" t="s">
        <v>313</v>
      </c>
    </row>
    <row r="122" spans="2:65" s="11" customFormat="1">
      <c r="B122" s="186"/>
      <c r="D122" s="187" t="s">
        <v>133</v>
      </c>
      <c r="E122" s="188" t="s">
        <v>5</v>
      </c>
      <c r="F122" s="189" t="s">
        <v>224</v>
      </c>
      <c r="H122" s="190">
        <v>34</v>
      </c>
      <c r="I122" s="191"/>
      <c r="L122" s="186"/>
      <c r="M122" s="192"/>
      <c r="N122" s="193"/>
      <c r="O122" s="193"/>
      <c r="P122" s="193"/>
      <c r="Q122" s="193"/>
      <c r="R122" s="193"/>
      <c r="S122" s="193"/>
      <c r="T122" s="194"/>
      <c r="AT122" s="188" t="s">
        <v>133</v>
      </c>
      <c r="AU122" s="188" t="s">
        <v>80</v>
      </c>
      <c r="AV122" s="11" t="s">
        <v>80</v>
      </c>
      <c r="AW122" s="11" t="s">
        <v>35</v>
      </c>
      <c r="AX122" s="11" t="s">
        <v>78</v>
      </c>
      <c r="AY122" s="188" t="s">
        <v>123</v>
      </c>
    </row>
    <row r="123" spans="2:65" s="1" customFormat="1" ht="16.5" customHeight="1">
      <c r="B123" s="173"/>
      <c r="C123" s="208" t="s">
        <v>314</v>
      </c>
      <c r="D123" s="208" t="s">
        <v>304</v>
      </c>
      <c r="E123" s="209" t="s">
        <v>315</v>
      </c>
      <c r="F123" s="210" t="s">
        <v>316</v>
      </c>
      <c r="G123" s="211" t="s">
        <v>213</v>
      </c>
      <c r="H123" s="212">
        <v>3.4</v>
      </c>
      <c r="I123" s="213"/>
      <c r="J123" s="214">
        <f>ROUND(I123*H123,2)</f>
        <v>0</v>
      </c>
      <c r="K123" s="210" t="s">
        <v>5</v>
      </c>
      <c r="L123" s="215"/>
      <c r="M123" s="216" t="s">
        <v>5</v>
      </c>
      <c r="N123" s="217" t="s">
        <v>42</v>
      </c>
      <c r="O123" s="41"/>
      <c r="P123" s="183">
        <f>O123*H123</f>
        <v>0</v>
      </c>
      <c r="Q123" s="183">
        <v>0.6</v>
      </c>
      <c r="R123" s="183">
        <f>Q123*H123</f>
        <v>2.04</v>
      </c>
      <c r="S123" s="183">
        <v>0</v>
      </c>
      <c r="T123" s="184">
        <f>S123*H123</f>
        <v>0</v>
      </c>
      <c r="AR123" s="23" t="s">
        <v>263</v>
      </c>
      <c r="AT123" s="23" t="s">
        <v>304</v>
      </c>
      <c r="AU123" s="23" t="s">
        <v>80</v>
      </c>
      <c r="AY123" s="23" t="s">
        <v>123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23" t="s">
        <v>78</v>
      </c>
      <c r="BK123" s="185">
        <f>ROUND(I123*H123,2)</f>
        <v>0</v>
      </c>
      <c r="BL123" s="23" t="s">
        <v>144</v>
      </c>
      <c r="BM123" s="23" t="s">
        <v>317</v>
      </c>
    </row>
    <row r="124" spans="2:65" s="11" customFormat="1">
      <c r="B124" s="186"/>
      <c r="D124" s="187" t="s">
        <v>133</v>
      </c>
      <c r="E124" s="188" t="s">
        <v>5</v>
      </c>
      <c r="F124" s="189" t="s">
        <v>318</v>
      </c>
      <c r="H124" s="190">
        <v>3.4</v>
      </c>
      <c r="I124" s="191"/>
      <c r="L124" s="186"/>
      <c r="M124" s="192"/>
      <c r="N124" s="193"/>
      <c r="O124" s="193"/>
      <c r="P124" s="193"/>
      <c r="Q124" s="193"/>
      <c r="R124" s="193"/>
      <c r="S124" s="193"/>
      <c r="T124" s="194"/>
      <c r="AT124" s="188" t="s">
        <v>133</v>
      </c>
      <c r="AU124" s="188" t="s">
        <v>80</v>
      </c>
      <c r="AV124" s="11" t="s">
        <v>80</v>
      </c>
      <c r="AW124" s="11" t="s">
        <v>35</v>
      </c>
      <c r="AX124" s="11" t="s">
        <v>78</v>
      </c>
      <c r="AY124" s="188" t="s">
        <v>123</v>
      </c>
    </row>
    <row r="125" spans="2:65" s="1" customFormat="1" ht="25.5" customHeight="1">
      <c r="B125" s="173"/>
      <c r="C125" s="174" t="s">
        <v>319</v>
      </c>
      <c r="D125" s="174" t="s">
        <v>126</v>
      </c>
      <c r="E125" s="175" t="s">
        <v>320</v>
      </c>
      <c r="F125" s="176" t="s">
        <v>321</v>
      </c>
      <c r="G125" s="177" t="s">
        <v>195</v>
      </c>
      <c r="H125" s="178">
        <v>2100</v>
      </c>
      <c r="I125" s="179"/>
      <c r="J125" s="180">
        <f>ROUND(I125*H125,2)</f>
        <v>0</v>
      </c>
      <c r="K125" s="176" t="s">
        <v>130</v>
      </c>
      <c r="L125" s="40"/>
      <c r="M125" s="181" t="s">
        <v>5</v>
      </c>
      <c r="N125" s="182" t="s">
        <v>42</v>
      </c>
      <c r="O125" s="41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AR125" s="23" t="s">
        <v>144</v>
      </c>
      <c r="AT125" s="23" t="s">
        <v>126</v>
      </c>
      <c r="AU125" s="23" t="s">
        <v>80</v>
      </c>
      <c r="AY125" s="23" t="s">
        <v>123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23" t="s">
        <v>78</v>
      </c>
      <c r="BK125" s="185">
        <f>ROUND(I125*H125,2)</f>
        <v>0</v>
      </c>
      <c r="BL125" s="23" t="s">
        <v>144</v>
      </c>
      <c r="BM125" s="23" t="s">
        <v>322</v>
      </c>
    </row>
    <row r="126" spans="2:65" s="11" customFormat="1">
      <c r="B126" s="186"/>
      <c r="D126" s="187" t="s">
        <v>133</v>
      </c>
      <c r="E126" s="188" t="s">
        <v>5</v>
      </c>
      <c r="F126" s="189" t="s">
        <v>323</v>
      </c>
      <c r="H126" s="190">
        <v>2100</v>
      </c>
      <c r="I126" s="191"/>
      <c r="L126" s="186"/>
      <c r="M126" s="192"/>
      <c r="N126" s="193"/>
      <c r="O126" s="193"/>
      <c r="P126" s="193"/>
      <c r="Q126" s="193"/>
      <c r="R126" s="193"/>
      <c r="S126" s="193"/>
      <c r="T126" s="194"/>
      <c r="AT126" s="188" t="s">
        <v>133</v>
      </c>
      <c r="AU126" s="188" t="s">
        <v>80</v>
      </c>
      <c r="AV126" s="11" t="s">
        <v>80</v>
      </c>
      <c r="AW126" s="11" t="s">
        <v>35</v>
      </c>
      <c r="AX126" s="11" t="s">
        <v>78</v>
      </c>
      <c r="AY126" s="188" t="s">
        <v>123</v>
      </c>
    </row>
    <row r="127" spans="2:65" s="1" customFormat="1" ht="16.5" customHeight="1">
      <c r="B127" s="173"/>
      <c r="C127" s="174" t="s">
        <v>190</v>
      </c>
      <c r="D127" s="174" t="s">
        <v>126</v>
      </c>
      <c r="E127" s="175" t="s">
        <v>324</v>
      </c>
      <c r="F127" s="176" t="s">
        <v>325</v>
      </c>
      <c r="G127" s="177" t="s">
        <v>195</v>
      </c>
      <c r="H127" s="178">
        <v>40</v>
      </c>
      <c r="I127" s="179"/>
      <c r="J127" s="180">
        <f>ROUND(I127*H127,2)</f>
        <v>0</v>
      </c>
      <c r="K127" s="176" t="s">
        <v>5</v>
      </c>
      <c r="L127" s="40"/>
      <c r="M127" s="181" t="s">
        <v>5</v>
      </c>
      <c r="N127" s="182" t="s">
        <v>42</v>
      </c>
      <c r="O127" s="41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AR127" s="23" t="s">
        <v>144</v>
      </c>
      <c r="AT127" s="23" t="s">
        <v>126</v>
      </c>
      <c r="AU127" s="23" t="s">
        <v>80</v>
      </c>
      <c r="AY127" s="23" t="s">
        <v>123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23" t="s">
        <v>78</v>
      </c>
      <c r="BK127" s="185">
        <f>ROUND(I127*H127,2)</f>
        <v>0</v>
      </c>
      <c r="BL127" s="23" t="s">
        <v>144</v>
      </c>
      <c r="BM127" s="23" t="s">
        <v>326</v>
      </c>
    </row>
    <row r="128" spans="2:65" s="12" customFormat="1">
      <c r="B128" s="195"/>
      <c r="D128" s="187" t="s">
        <v>133</v>
      </c>
      <c r="E128" s="196" t="s">
        <v>5</v>
      </c>
      <c r="F128" s="197" t="s">
        <v>327</v>
      </c>
      <c r="H128" s="196" t="s">
        <v>5</v>
      </c>
      <c r="I128" s="198"/>
      <c r="L128" s="195"/>
      <c r="M128" s="199"/>
      <c r="N128" s="200"/>
      <c r="O128" s="200"/>
      <c r="P128" s="200"/>
      <c r="Q128" s="200"/>
      <c r="R128" s="200"/>
      <c r="S128" s="200"/>
      <c r="T128" s="201"/>
      <c r="AT128" s="196" t="s">
        <v>133</v>
      </c>
      <c r="AU128" s="196" t="s">
        <v>80</v>
      </c>
      <c r="AV128" s="12" t="s">
        <v>78</v>
      </c>
      <c r="AW128" s="12" t="s">
        <v>35</v>
      </c>
      <c r="AX128" s="12" t="s">
        <v>71</v>
      </c>
      <c r="AY128" s="196" t="s">
        <v>123</v>
      </c>
    </row>
    <row r="129" spans="2:65" s="12" customFormat="1">
      <c r="B129" s="195"/>
      <c r="D129" s="187" t="s">
        <v>133</v>
      </c>
      <c r="E129" s="196" t="s">
        <v>5</v>
      </c>
      <c r="F129" s="197" t="s">
        <v>328</v>
      </c>
      <c r="H129" s="196" t="s">
        <v>5</v>
      </c>
      <c r="I129" s="198"/>
      <c r="L129" s="195"/>
      <c r="M129" s="199"/>
      <c r="N129" s="200"/>
      <c r="O129" s="200"/>
      <c r="P129" s="200"/>
      <c r="Q129" s="200"/>
      <c r="R129" s="200"/>
      <c r="S129" s="200"/>
      <c r="T129" s="201"/>
      <c r="AT129" s="196" t="s">
        <v>133</v>
      </c>
      <c r="AU129" s="196" t="s">
        <v>80</v>
      </c>
      <c r="AV129" s="12" t="s">
        <v>78</v>
      </c>
      <c r="AW129" s="12" t="s">
        <v>35</v>
      </c>
      <c r="AX129" s="12" t="s">
        <v>71</v>
      </c>
      <c r="AY129" s="196" t="s">
        <v>123</v>
      </c>
    </row>
    <row r="130" spans="2:65" s="11" customFormat="1">
      <c r="B130" s="186"/>
      <c r="D130" s="187" t="s">
        <v>133</v>
      </c>
      <c r="E130" s="188" t="s">
        <v>5</v>
      </c>
      <c r="F130" s="189" t="s">
        <v>329</v>
      </c>
      <c r="H130" s="190">
        <v>40</v>
      </c>
      <c r="I130" s="191"/>
      <c r="L130" s="186"/>
      <c r="M130" s="192"/>
      <c r="N130" s="193"/>
      <c r="O130" s="193"/>
      <c r="P130" s="193"/>
      <c r="Q130" s="193"/>
      <c r="R130" s="193"/>
      <c r="S130" s="193"/>
      <c r="T130" s="194"/>
      <c r="AT130" s="188" t="s">
        <v>133</v>
      </c>
      <c r="AU130" s="188" t="s">
        <v>80</v>
      </c>
      <c r="AV130" s="11" t="s">
        <v>80</v>
      </c>
      <c r="AW130" s="11" t="s">
        <v>35</v>
      </c>
      <c r="AX130" s="11" t="s">
        <v>78</v>
      </c>
      <c r="AY130" s="188" t="s">
        <v>123</v>
      </c>
    </row>
    <row r="131" spans="2:65" s="10" customFormat="1" ht="29.85" customHeight="1">
      <c r="B131" s="160"/>
      <c r="D131" s="161" t="s">
        <v>70</v>
      </c>
      <c r="E131" s="171" t="s">
        <v>122</v>
      </c>
      <c r="F131" s="171" t="s">
        <v>330</v>
      </c>
      <c r="I131" s="163"/>
      <c r="J131" s="172">
        <f>BK131</f>
        <v>481840</v>
      </c>
      <c r="L131" s="160"/>
      <c r="M131" s="165"/>
      <c r="N131" s="166"/>
      <c r="O131" s="166"/>
      <c r="P131" s="167">
        <f>SUM(P132:P177)</f>
        <v>0</v>
      </c>
      <c r="Q131" s="166"/>
      <c r="R131" s="167">
        <f>SUM(R132:R177)</f>
        <v>288.63481999999999</v>
      </c>
      <c r="S131" s="166"/>
      <c r="T131" s="168">
        <f>SUM(T132:T177)</f>
        <v>0</v>
      </c>
      <c r="AR131" s="161" t="s">
        <v>78</v>
      </c>
      <c r="AT131" s="169" t="s">
        <v>70</v>
      </c>
      <c r="AU131" s="169" t="s">
        <v>78</v>
      </c>
      <c r="AY131" s="161" t="s">
        <v>123</v>
      </c>
      <c r="BK131" s="170">
        <f>SUM(BK132:BK177)</f>
        <v>481840</v>
      </c>
    </row>
    <row r="132" spans="2:65" s="1" customFormat="1" ht="25.5" customHeight="1">
      <c r="B132" s="173"/>
      <c r="C132" s="174" t="s">
        <v>10</v>
      </c>
      <c r="D132" s="174" t="s">
        <v>126</v>
      </c>
      <c r="E132" s="175" t="s">
        <v>331</v>
      </c>
      <c r="F132" s="176" t="s">
        <v>332</v>
      </c>
      <c r="G132" s="177" t="s">
        <v>195</v>
      </c>
      <c r="H132" s="178">
        <v>2854</v>
      </c>
      <c r="I132" s="179"/>
      <c r="J132" s="180">
        <f>ROUND(I132*H132,2)</f>
        <v>0</v>
      </c>
      <c r="K132" s="176" t="s">
        <v>130</v>
      </c>
      <c r="L132" s="40"/>
      <c r="M132" s="181" t="s">
        <v>5</v>
      </c>
      <c r="N132" s="182" t="s">
        <v>42</v>
      </c>
      <c r="O132" s="41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AR132" s="23" t="s">
        <v>144</v>
      </c>
      <c r="AT132" s="23" t="s">
        <v>126</v>
      </c>
      <c r="AU132" s="23" t="s">
        <v>80</v>
      </c>
      <c r="AY132" s="23" t="s">
        <v>123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23" t="s">
        <v>78</v>
      </c>
      <c r="BK132" s="185">
        <f>ROUND(I132*H132,2)</f>
        <v>0</v>
      </c>
      <c r="BL132" s="23" t="s">
        <v>144</v>
      </c>
      <c r="BM132" s="23" t="s">
        <v>333</v>
      </c>
    </row>
    <row r="133" spans="2:65" s="11" customFormat="1">
      <c r="B133" s="186"/>
      <c r="D133" s="187" t="s">
        <v>133</v>
      </c>
      <c r="E133" s="188" t="s">
        <v>5</v>
      </c>
      <c r="F133" s="189" t="s">
        <v>334</v>
      </c>
      <c r="H133" s="190">
        <v>1532</v>
      </c>
      <c r="I133" s="191"/>
      <c r="L133" s="186"/>
      <c r="M133" s="192"/>
      <c r="N133" s="193"/>
      <c r="O133" s="193"/>
      <c r="P133" s="193"/>
      <c r="Q133" s="193"/>
      <c r="R133" s="193"/>
      <c r="S133" s="193"/>
      <c r="T133" s="194"/>
      <c r="AT133" s="188" t="s">
        <v>133</v>
      </c>
      <c r="AU133" s="188" t="s">
        <v>80</v>
      </c>
      <c r="AV133" s="11" t="s">
        <v>80</v>
      </c>
      <c r="AW133" s="11" t="s">
        <v>35</v>
      </c>
      <c r="AX133" s="11" t="s">
        <v>71</v>
      </c>
      <c r="AY133" s="188" t="s">
        <v>123</v>
      </c>
    </row>
    <row r="134" spans="2:65" s="11" customFormat="1">
      <c r="B134" s="186"/>
      <c r="D134" s="187" t="s">
        <v>133</v>
      </c>
      <c r="E134" s="188" t="s">
        <v>5</v>
      </c>
      <c r="F134" s="189" t="s">
        <v>197</v>
      </c>
      <c r="H134" s="190">
        <v>1268</v>
      </c>
      <c r="I134" s="191"/>
      <c r="L134" s="186"/>
      <c r="M134" s="192"/>
      <c r="N134" s="193"/>
      <c r="O134" s="193"/>
      <c r="P134" s="193"/>
      <c r="Q134" s="193"/>
      <c r="R134" s="193"/>
      <c r="S134" s="193"/>
      <c r="T134" s="194"/>
      <c r="AT134" s="188" t="s">
        <v>133</v>
      </c>
      <c r="AU134" s="188" t="s">
        <v>80</v>
      </c>
      <c r="AV134" s="11" t="s">
        <v>80</v>
      </c>
      <c r="AW134" s="11" t="s">
        <v>35</v>
      </c>
      <c r="AX134" s="11" t="s">
        <v>71</v>
      </c>
      <c r="AY134" s="188" t="s">
        <v>123</v>
      </c>
    </row>
    <row r="135" spans="2:65" s="11" customFormat="1">
      <c r="B135" s="186"/>
      <c r="D135" s="187" t="s">
        <v>133</v>
      </c>
      <c r="E135" s="188" t="s">
        <v>5</v>
      </c>
      <c r="F135" s="189" t="s">
        <v>201</v>
      </c>
      <c r="H135" s="190">
        <v>54</v>
      </c>
      <c r="I135" s="191"/>
      <c r="L135" s="186"/>
      <c r="M135" s="192"/>
      <c r="N135" s="193"/>
      <c r="O135" s="193"/>
      <c r="P135" s="193"/>
      <c r="Q135" s="193"/>
      <c r="R135" s="193"/>
      <c r="S135" s="193"/>
      <c r="T135" s="194"/>
      <c r="AT135" s="188" t="s">
        <v>133</v>
      </c>
      <c r="AU135" s="188" t="s">
        <v>80</v>
      </c>
      <c r="AV135" s="11" t="s">
        <v>80</v>
      </c>
      <c r="AW135" s="11" t="s">
        <v>35</v>
      </c>
      <c r="AX135" s="11" t="s">
        <v>71</v>
      </c>
      <c r="AY135" s="188" t="s">
        <v>123</v>
      </c>
    </row>
    <row r="136" spans="2:65" s="13" customFormat="1">
      <c r="B136" s="218"/>
      <c r="D136" s="187" t="s">
        <v>133</v>
      </c>
      <c r="E136" s="219" t="s">
        <v>5</v>
      </c>
      <c r="F136" s="220" t="s">
        <v>335</v>
      </c>
      <c r="H136" s="221">
        <v>2854</v>
      </c>
      <c r="I136" s="222"/>
      <c r="L136" s="218"/>
      <c r="M136" s="223"/>
      <c r="N136" s="224"/>
      <c r="O136" s="224"/>
      <c r="P136" s="224"/>
      <c r="Q136" s="224"/>
      <c r="R136" s="224"/>
      <c r="S136" s="224"/>
      <c r="T136" s="225"/>
      <c r="AT136" s="219" t="s">
        <v>133</v>
      </c>
      <c r="AU136" s="219" t="s">
        <v>80</v>
      </c>
      <c r="AV136" s="13" t="s">
        <v>144</v>
      </c>
      <c r="AW136" s="13" t="s">
        <v>35</v>
      </c>
      <c r="AX136" s="13" t="s">
        <v>78</v>
      </c>
      <c r="AY136" s="219" t="s">
        <v>123</v>
      </c>
    </row>
    <row r="137" spans="2:65" s="1" customFormat="1" ht="25.5" customHeight="1">
      <c r="B137" s="173"/>
      <c r="C137" s="174" t="s">
        <v>336</v>
      </c>
      <c r="D137" s="174" t="s">
        <v>126</v>
      </c>
      <c r="E137" s="175" t="s">
        <v>337</v>
      </c>
      <c r="F137" s="176" t="s">
        <v>338</v>
      </c>
      <c r="G137" s="177" t="s">
        <v>195</v>
      </c>
      <c r="H137" s="178">
        <v>12</v>
      </c>
      <c r="I137" s="179"/>
      <c r="J137" s="180">
        <f>ROUND(I137*H137,2)</f>
        <v>0</v>
      </c>
      <c r="K137" s="176" t="s">
        <v>130</v>
      </c>
      <c r="L137" s="40"/>
      <c r="M137" s="181" t="s">
        <v>5</v>
      </c>
      <c r="N137" s="182" t="s">
        <v>42</v>
      </c>
      <c r="O137" s="41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AR137" s="23" t="s">
        <v>144</v>
      </c>
      <c r="AT137" s="23" t="s">
        <v>126</v>
      </c>
      <c r="AU137" s="23" t="s">
        <v>80</v>
      </c>
      <c r="AY137" s="23" t="s">
        <v>123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23" t="s">
        <v>78</v>
      </c>
      <c r="BK137" s="185">
        <f>ROUND(I137*H137,2)</f>
        <v>0</v>
      </c>
      <c r="BL137" s="23" t="s">
        <v>144</v>
      </c>
      <c r="BM137" s="23" t="s">
        <v>339</v>
      </c>
    </row>
    <row r="138" spans="2:65" s="11" customFormat="1">
      <c r="B138" s="186"/>
      <c r="D138" s="187" t="s">
        <v>133</v>
      </c>
      <c r="E138" s="188" t="s">
        <v>5</v>
      </c>
      <c r="F138" s="189" t="s">
        <v>204</v>
      </c>
      <c r="H138" s="190">
        <v>10</v>
      </c>
      <c r="I138" s="191"/>
      <c r="L138" s="186"/>
      <c r="M138" s="192"/>
      <c r="N138" s="193"/>
      <c r="O138" s="193"/>
      <c r="P138" s="193"/>
      <c r="Q138" s="193"/>
      <c r="R138" s="193"/>
      <c r="S138" s="193"/>
      <c r="T138" s="194"/>
      <c r="AT138" s="188" t="s">
        <v>133</v>
      </c>
      <c r="AU138" s="188" t="s">
        <v>80</v>
      </c>
      <c r="AV138" s="11" t="s">
        <v>80</v>
      </c>
      <c r="AW138" s="11" t="s">
        <v>35</v>
      </c>
      <c r="AX138" s="11" t="s">
        <v>71</v>
      </c>
      <c r="AY138" s="188" t="s">
        <v>123</v>
      </c>
    </row>
    <row r="139" spans="2:65" s="11" customFormat="1">
      <c r="B139" s="186"/>
      <c r="D139" s="187" t="s">
        <v>133</v>
      </c>
      <c r="E139" s="188" t="s">
        <v>5</v>
      </c>
      <c r="F139" s="189" t="s">
        <v>207</v>
      </c>
      <c r="H139" s="190">
        <v>2</v>
      </c>
      <c r="I139" s="191"/>
      <c r="L139" s="186"/>
      <c r="M139" s="192"/>
      <c r="N139" s="193"/>
      <c r="O139" s="193"/>
      <c r="P139" s="193"/>
      <c r="Q139" s="193"/>
      <c r="R139" s="193"/>
      <c r="S139" s="193"/>
      <c r="T139" s="194"/>
      <c r="AT139" s="188" t="s">
        <v>133</v>
      </c>
      <c r="AU139" s="188" t="s">
        <v>80</v>
      </c>
      <c r="AV139" s="11" t="s">
        <v>80</v>
      </c>
      <c r="AW139" s="11" t="s">
        <v>35</v>
      </c>
      <c r="AX139" s="11" t="s">
        <v>71</v>
      </c>
      <c r="AY139" s="188" t="s">
        <v>123</v>
      </c>
    </row>
    <row r="140" spans="2:65" s="13" customFormat="1">
      <c r="B140" s="218"/>
      <c r="D140" s="187" t="s">
        <v>133</v>
      </c>
      <c r="E140" s="219" t="s">
        <v>5</v>
      </c>
      <c r="F140" s="220" t="s">
        <v>335</v>
      </c>
      <c r="H140" s="221">
        <v>12</v>
      </c>
      <c r="I140" s="222"/>
      <c r="L140" s="218"/>
      <c r="M140" s="223"/>
      <c r="N140" s="224"/>
      <c r="O140" s="224"/>
      <c r="P140" s="224"/>
      <c r="Q140" s="224"/>
      <c r="R140" s="224"/>
      <c r="S140" s="224"/>
      <c r="T140" s="225"/>
      <c r="AT140" s="219" t="s">
        <v>133</v>
      </c>
      <c r="AU140" s="219" t="s">
        <v>80</v>
      </c>
      <c r="AV140" s="13" t="s">
        <v>144</v>
      </c>
      <c r="AW140" s="13" t="s">
        <v>35</v>
      </c>
      <c r="AX140" s="13" t="s">
        <v>78</v>
      </c>
      <c r="AY140" s="219" t="s">
        <v>123</v>
      </c>
    </row>
    <row r="141" spans="2:65" s="1" customFormat="1" ht="38.25" customHeight="1">
      <c r="B141" s="173"/>
      <c r="C141" s="174" t="s">
        <v>340</v>
      </c>
      <c r="D141" s="174" t="s">
        <v>126</v>
      </c>
      <c r="E141" s="175" t="s">
        <v>341</v>
      </c>
      <c r="F141" s="176" t="s">
        <v>342</v>
      </c>
      <c r="G141" s="177" t="s">
        <v>195</v>
      </c>
      <c r="H141" s="178">
        <v>766</v>
      </c>
      <c r="I141" s="179"/>
      <c r="J141" s="180">
        <f>ROUND(I141*H141,2)</f>
        <v>0</v>
      </c>
      <c r="K141" s="176" t="s">
        <v>130</v>
      </c>
      <c r="L141" s="40"/>
      <c r="M141" s="181" t="s">
        <v>5</v>
      </c>
      <c r="N141" s="182" t="s">
        <v>42</v>
      </c>
      <c r="O141" s="41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AR141" s="23" t="s">
        <v>144</v>
      </c>
      <c r="AT141" s="23" t="s">
        <v>126</v>
      </c>
      <c r="AU141" s="23" t="s">
        <v>80</v>
      </c>
      <c r="AY141" s="23" t="s">
        <v>123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23" t="s">
        <v>78</v>
      </c>
      <c r="BK141" s="185">
        <f>ROUND(I141*H141,2)</f>
        <v>0</v>
      </c>
      <c r="BL141" s="23" t="s">
        <v>144</v>
      </c>
      <c r="BM141" s="23" t="s">
        <v>343</v>
      </c>
    </row>
    <row r="142" spans="2:65" s="12" customFormat="1">
      <c r="B142" s="195"/>
      <c r="D142" s="187" t="s">
        <v>133</v>
      </c>
      <c r="E142" s="196" t="s">
        <v>5</v>
      </c>
      <c r="F142" s="197" t="s">
        <v>344</v>
      </c>
      <c r="H142" s="196" t="s">
        <v>5</v>
      </c>
      <c r="I142" s="198"/>
      <c r="L142" s="195"/>
      <c r="M142" s="199"/>
      <c r="N142" s="200"/>
      <c r="O142" s="200"/>
      <c r="P142" s="200"/>
      <c r="Q142" s="200"/>
      <c r="R142" s="200"/>
      <c r="S142" s="200"/>
      <c r="T142" s="201"/>
      <c r="AT142" s="196" t="s">
        <v>133</v>
      </c>
      <c r="AU142" s="196" t="s">
        <v>80</v>
      </c>
      <c r="AV142" s="12" t="s">
        <v>78</v>
      </c>
      <c r="AW142" s="12" t="s">
        <v>35</v>
      </c>
      <c r="AX142" s="12" t="s">
        <v>71</v>
      </c>
      <c r="AY142" s="196" t="s">
        <v>123</v>
      </c>
    </row>
    <row r="143" spans="2:65" s="11" customFormat="1">
      <c r="B143" s="186"/>
      <c r="D143" s="187" t="s">
        <v>133</v>
      </c>
      <c r="E143" s="188" t="s">
        <v>5</v>
      </c>
      <c r="F143" s="189" t="s">
        <v>209</v>
      </c>
      <c r="H143" s="190">
        <v>766</v>
      </c>
      <c r="I143" s="191"/>
      <c r="L143" s="186"/>
      <c r="M143" s="192"/>
      <c r="N143" s="193"/>
      <c r="O143" s="193"/>
      <c r="P143" s="193"/>
      <c r="Q143" s="193"/>
      <c r="R143" s="193"/>
      <c r="S143" s="193"/>
      <c r="T143" s="194"/>
      <c r="AT143" s="188" t="s">
        <v>133</v>
      </c>
      <c r="AU143" s="188" t="s">
        <v>80</v>
      </c>
      <c r="AV143" s="11" t="s">
        <v>80</v>
      </c>
      <c r="AW143" s="11" t="s">
        <v>35</v>
      </c>
      <c r="AX143" s="11" t="s">
        <v>78</v>
      </c>
      <c r="AY143" s="188" t="s">
        <v>123</v>
      </c>
    </row>
    <row r="144" spans="2:65" s="1" customFormat="1" ht="25.5" customHeight="1">
      <c r="B144" s="173"/>
      <c r="C144" s="174" t="s">
        <v>345</v>
      </c>
      <c r="D144" s="174" t="s">
        <v>126</v>
      </c>
      <c r="E144" s="175" t="s">
        <v>346</v>
      </c>
      <c r="F144" s="176" t="s">
        <v>347</v>
      </c>
      <c r="G144" s="177" t="s">
        <v>195</v>
      </c>
      <c r="H144" s="178">
        <v>1532</v>
      </c>
      <c r="I144" s="179"/>
      <c r="J144" s="180">
        <f>ROUND(I144*H144,2)</f>
        <v>0</v>
      </c>
      <c r="K144" s="176" t="s">
        <v>130</v>
      </c>
      <c r="L144" s="40"/>
      <c r="M144" s="181" t="s">
        <v>5</v>
      </c>
      <c r="N144" s="182" t="s">
        <v>42</v>
      </c>
      <c r="O144" s="41"/>
      <c r="P144" s="183">
        <f>O144*H144</f>
        <v>0</v>
      </c>
      <c r="Q144" s="183">
        <v>6.0999999999999997E-4</v>
      </c>
      <c r="R144" s="183">
        <f>Q144*H144</f>
        <v>0.93451999999999991</v>
      </c>
      <c r="S144" s="183">
        <v>0</v>
      </c>
      <c r="T144" s="184">
        <f>S144*H144</f>
        <v>0</v>
      </c>
      <c r="AR144" s="23" t="s">
        <v>144</v>
      </c>
      <c r="AT144" s="23" t="s">
        <v>126</v>
      </c>
      <c r="AU144" s="23" t="s">
        <v>80</v>
      </c>
      <c r="AY144" s="23" t="s">
        <v>123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23" t="s">
        <v>78</v>
      </c>
      <c r="BK144" s="185">
        <f>ROUND(I144*H144,2)</f>
        <v>0</v>
      </c>
      <c r="BL144" s="23" t="s">
        <v>144</v>
      </c>
      <c r="BM144" s="23" t="s">
        <v>348</v>
      </c>
    </row>
    <row r="145" spans="2:65" s="11" customFormat="1">
      <c r="B145" s="186"/>
      <c r="D145" s="187" t="s">
        <v>133</v>
      </c>
      <c r="E145" s="188" t="s">
        <v>5</v>
      </c>
      <c r="F145" s="189" t="s">
        <v>193</v>
      </c>
      <c r="H145" s="190">
        <v>766</v>
      </c>
      <c r="I145" s="191"/>
      <c r="L145" s="186"/>
      <c r="M145" s="192"/>
      <c r="N145" s="193"/>
      <c r="O145" s="193"/>
      <c r="P145" s="193"/>
      <c r="Q145" s="193"/>
      <c r="R145" s="193"/>
      <c r="S145" s="193"/>
      <c r="T145" s="194"/>
      <c r="AT145" s="188" t="s">
        <v>133</v>
      </c>
      <c r="AU145" s="188" t="s">
        <v>80</v>
      </c>
      <c r="AV145" s="11" t="s">
        <v>80</v>
      </c>
      <c r="AW145" s="11" t="s">
        <v>35</v>
      </c>
      <c r="AX145" s="11" t="s">
        <v>71</v>
      </c>
      <c r="AY145" s="188" t="s">
        <v>123</v>
      </c>
    </row>
    <row r="146" spans="2:65" s="11" customFormat="1">
      <c r="B146" s="186"/>
      <c r="D146" s="187" t="s">
        <v>133</v>
      </c>
      <c r="E146" s="188" t="s">
        <v>5</v>
      </c>
      <c r="F146" s="189" t="s">
        <v>209</v>
      </c>
      <c r="H146" s="190">
        <v>766</v>
      </c>
      <c r="I146" s="191"/>
      <c r="L146" s="186"/>
      <c r="M146" s="192"/>
      <c r="N146" s="193"/>
      <c r="O146" s="193"/>
      <c r="P146" s="193"/>
      <c r="Q146" s="193"/>
      <c r="R146" s="193"/>
      <c r="S146" s="193"/>
      <c r="T146" s="194"/>
      <c r="AT146" s="188" t="s">
        <v>133</v>
      </c>
      <c r="AU146" s="188" t="s">
        <v>80</v>
      </c>
      <c r="AV146" s="11" t="s">
        <v>80</v>
      </c>
      <c r="AW146" s="11" t="s">
        <v>35</v>
      </c>
      <c r="AX146" s="11" t="s">
        <v>71</v>
      </c>
      <c r="AY146" s="188" t="s">
        <v>123</v>
      </c>
    </row>
    <row r="147" spans="2:65" s="13" customFormat="1">
      <c r="B147" s="218"/>
      <c r="D147" s="187" t="s">
        <v>133</v>
      </c>
      <c r="E147" s="219" t="s">
        <v>5</v>
      </c>
      <c r="F147" s="220" t="s">
        <v>335</v>
      </c>
      <c r="H147" s="221">
        <v>1532</v>
      </c>
      <c r="I147" s="222"/>
      <c r="L147" s="218"/>
      <c r="M147" s="223"/>
      <c r="N147" s="224"/>
      <c r="O147" s="224"/>
      <c r="P147" s="224"/>
      <c r="Q147" s="224"/>
      <c r="R147" s="224"/>
      <c r="S147" s="224"/>
      <c r="T147" s="225"/>
      <c r="AT147" s="219" t="s">
        <v>133</v>
      </c>
      <c r="AU147" s="219" t="s">
        <v>80</v>
      </c>
      <c r="AV147" s="13" t="s">
        <v>144</v>
      </c>
      <c r="AW147" s="13" t="s">
        <v>35</v>
      </c>
      <c r="AX147" s="13" t="s">
        <v>78</v>
      </c>
      <c r="AY147" s="219" t="s">
        <v>123</v>
      </c>
    </row>
    <row r="148" spans="2:65" s="1" customFormat="1" ht="38.25" customHeight="1">
      <c r="B148" s="173"/>
      <c r="C148" s="174" t="s">
        <v>349</v>
      </c>
      <c r="D148" s="174" t="s">
        <v>126</v>
      </c>
      <c r="E148" s="175" t="s">
        <v>350</v>
      </c>
      <c r="F148" s="176" t="s">
        <v>351</v>
      </c>
      <c r="G148" s="177" t="s">
        <v>195</v>
      </c>
      <c r="H148" s="178">
        <v>1532</v>
      </c>
      <c r="I148" s="179"/>
      <c r="J148" s="180">
        <f>ROUND(I148*H148,2)</f>
        <v>0</v>
      </c>
      <c r="K148" s="176" t="s">
        <v>130</v>
      </c>
      <c r="L148" s="40"/>
      <c r="M148" s="181" t="s">
        <v>5</v>
      </c>
      <c r="N148" s="182" t="s">
        <v>42</v>
      </c>
      <c r="O148" s="41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AR148" s="23" t="s">
        <v>144</v>
      </c>
      <c r="AT148" s="23" t="s">
        <v>126</v>
      </c>
      <c r="AU148" s="23" t="s">
        <v>80</v>
      </c>
      <c r="AY148" s="23" t="s">
        <v>123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23" t="s">
        <v>78</v>
      </c>
      <c r="BK148" s="185">
        <f>ROUND(I148*H148,2)</f>
        <v>0</v>
      </c>
      <c r="BL148" s="23" t="s">
        <v>144</v>
      </c>
      <c r="BM148" s="23" t="s">
        <v>352</v>
      </c>
    </row>
    <row r="149" spans="2:65" s="11" customFormat="1">
      <c r="B149" s="186"/>
      <c r="D149" s="187" t="s">
        <v>133</v>
      </c>
      <c r="E149" s="188" t="s">
        <v>5</v>
      </c>
      <c r="F149" s="189" t="s">
        <v>193</v>
      </c>
      <c r="H149" s="190">
        <v>766</v>
      </c>
      <c r="I149" s="191"/>
      <c r="L149" s="186"/>
      <c r="M149" s="192"/>
      <c r="N149" s="193"/>
      <c r="O149" s="193"/>
      <c r="P149" s="193"/>
      <c r="Q149" s="193"/>
      <c r="R149" s="193"/>
      <c r="S149" s="193"/>
      <c r="T149" s="194"/>
      <c r="AT149" s="188" t="s">
        <v>133</v>
      </c>
      <c r="AU149" s="188" t="s">
        <v>80</v>
      </c>
      <c r="AV149" s="11" t="s">
        <v>80</v>
      </c>
      <c r="AW149" s="11" t="s">
        <v>35</v>
      </c>
      <c r="AX149" s="11" t="s">
        <v>71</v>
      </c>
      <c r="AY149" s="188" t="s">
        <v>123</v>
      </c>
    </row>
    <row r="150" spans="2:65" s="11" customFormat="1">
      <c r="B150" s="186"/>
      <c r="D150" s="187" t="s">
        <v>133</v>
      </c>
      <c r="E150" s="188" t="s">
        <v>5</v>
      </c>
      <c r="F150" s="189" t="s">
        <v>209</v>
      </c>
      <c r="H150" s="190">
        <v>766</v>
      </c>
      <c r="I150" s="191"/>
      <c r="L150" s="186"/>
      <c r="M150" s="192"/>
      <c r="N150" s="193"/>
      <c r="O150" s="193"/>
      <c r="P150" s="193"/>
      <c r="Q150" s="193"/>
      <c r="R150" s="193"/>
      <c r="S150" s="193"/>
      <c r="T150" s="194"/>
      <c r="AT150" s="188" t="s">
        <v>133</v>
      </c>
      <c r="AU150" s="188" t="s">
        <v>80</v>
      </c>
      <c r="AV150" s="11" t="s">
        <v>80</v>
      </c>
      <c r="AW150" s="11" t="s">
        <v>35</v>
      </c>
      <c r="AX150" s="11" t="s">
        <v>71</v>
      </c>
      <c r="AY150" s="188" t="s">
        <v>123</v>
      </c>
    </row>
    <row r="151" spans="2:65" s="13" customFormat="1">
      <c r="B151" s="218"/>
      <c r="D151" s="187" t="s">
        <v>133</v>
      </c>
      <c r="E151" s="219" t="s">
        <v>5</v>
      </c>
      <c r="F151" s="220" t="s">
        <v>335</v>
      </c>
      <c r="H151" s="221">
        <v>1532</v>
      </c>
      <c r="I151" s="222"/>
      <c r="L151" s="218"/>
      <c r="M151" s="223"/>
      <c r="N151" s="224"/>
      <c r="O151" s="224"/>
      <c r="P151" s="224"/>
      <c r="Q151" s="224"/>
      <c r="R151" s="224"/>
      <c r="S151" s="224"/>
      <c r="T151" s="225"/>
      <c r="AT151" s="219" t="s">
        <v>133</v>
      </c>
      <c r="AU151" s="219" t="s">
        <v>80</v>
      </c>
      <c r="AV151" s="13" t="s">
        <v>144</v>
      </c>
      <c r="AW151" s="13" t="s">
        <v>35</v>
      </c>
      <c r="AX151" s="13" t="s">
        <v>78</v>
      </c>
      <c r="AY151" s="219" t="s">
        <v>123</v>
      </c>
    </row>
    <row r="152" spans="2:65" s="1" customFormat="1" ht="25.5" customHeight="1">
      <c r="B152" s="173"/>
      <c r="C152" s="174" t="s">
        <v>353</v>
      </c>
      <c r="D152" s="174" t="s">
        <v>126</v>
      </c>
      <c r="E152" s="175" t="s">
        <v>354</v>
      </c>
      <c r="F152" s="176" t="s">
        <v>355</v>
      </c>
      <c r="G152" s="177" t="s">
        <v>195</v>
      </c>
      <c r="H152" s="178">
        <v>1532</v>
      </c>
      <c r="I152" s="179"/>
      <c r="J152" s="180">
        <f>ROUND(I152*H152,2)</f>
        <v>0</v>
      </c>
      <c r="K152" s="176" t="s">
        <v>130</v>
      </c>
      <c r="L152" s="40"/>
      <c r="M152" s="181" t="s">
        <v>5</v>
      </c>
      <c r="N152" s="182" t="s">
        <v>42</v>
      </c>
      <c r="O152" s="41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AR152" s="23" t="s">
        <v>144</v>
      </c>
      <c r="AT152" s="23" t="s">
        <v>126</v>
      </c>
      <c r="AU152" s="23" t="s">
        <v>80</v>
      </c>
      <c r="AY152" s="23" t="s">
        <v>123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23" t="s">
        <v>78</v>
      </c>
      <c r="BK152" s="185">
        <f>ROUND(I152*H152,2)</f>
        <v>0</v>
      </c>
      <c r="BL152" s="23" t="s">
        <v>144</v>
      </c>
      <c r="BM152" s="23" t="s">
        <v>356</v>
      </c>
    </row>
    <row r="153" spans="2:65" s="12" customFormat="1">
      <c r="B153" s="195"/>
      <c r="D153" s="187" t="s">
        <v>133</v>
      </c>
      <c r="E153" s="196" t="s">
        <v>5</v>
      </c>
      <c r="F153" s="197" t="s">
        <v>344</v>
      </c>
      <c r="H153" s="196" t="s">
        <v>5</v>
      </c>
      <c r="I153" s="198"/>
      <c r="L153" s="195"/>
      <c r="M153" s="199"/>
      <c r="N153" s="200"/>
      <c r="O153" s="200"/>
      <c r="P153" s="200"/>
      <c r="Q153" s="200"/>
      <c r="R153" s="200"/>
      <c r="S153" s="200"/>
      <c r="T153" s="201"/>
      <c r="AT153" s="196" t="s">
        <v>133</v>
      </c>
      <c r="AU153" s="196" t="s">
        <v>80</v>
      </c>
      <c r="AV153" s="12" t="s">
        <v>78</v>
      </c>
      <c r="AW153" s="12" t="s">
        <v>35</v>
      </c>
      <c r="AX153" s="12" t="s">
        <v>71</v>
      </c>
      <c r="AY153" s="196" t="s">
        <v>123</v>
      </c>
    </row>
    <row r="154" spans="2:65" s="11" customFormat="1">
      <c r="B154" s="186"/>
      <c r="D154" s="187" t="s">
        <v>133</v>
      </c>
      <c r="E154" s="188" t="s">
        <v>5</v>
      </c>
      <c r="F154" s="189" t="s">
        <v>193</v>
      </c>
      <c r="H154" s="190">
        <v>766</v>
      </c>
      <c r="I154" s="191"/>
      <c r="L154" s="186"/>
      <c r="M154" s="192"/>
      <c r="N154" s="193"/>
      <c r="O154" s="193"/>
      <c r="P154" s="193"/>
      <c r="Q154" s="193"/>
      <c r="R154" s="193"/>
      <c r="S154" s="193"/>
      <c r="T154" s="194"/>
      <c r="AT154" s="188" t="s">
        <v>133</v>
      </c>
      <c r="AU154" s="188" t="s">
        <v>80</v>
      </c>
      <c r="AV154" s="11" t="s">
        <v>80</v>
      </c>
      <c r="AW154" s="11" t="s">
        <v>35</v>
      </c>
      <c r="AX154" s="11" t="s">
        <v>71</v>
      </c>
      <c r="AY154" s="188" t="s">
        <v>123</v>
      </c>
    </row>
    <row r="155" spans="2:65" s="11" customFormat="1">
      <c r="B155" s="186"/>
      <c r="D155" s="187" t="s">
        <v>133</v>
      </c>
      <c r="E155" s="188" t="s">
        <v>5</v>
      </c>
      <c r="F155" s="189" t="s">
        <v>209</v>
      </c>
      <c r="H155" s="190">
        <v>766</v>
      </c>
      <c r="I155" s="191"/>
      <c r="L155" s="186"/>
      <c r="M155" s="192"/>
      <c r="N155" s="193"/>
      <c r="O155" s="193"/>
      <c r="P155" s="193"/>
      <c r="Q155" s="193"/>
      <c r="R155" s="193"/>
      <c r="S155" s="193"/>
      <c r="T155" s="194"/>
      <c r="AT155" s="188" t="s">
        <v>133</v>
      </c>
      <c r="AU155" s="188" t="s">
        <v>80</v>
      </c>
      <c r="AV155" s="11" t="s">
        <v>80</v>
      </c>
      <c r="AW155" s="11" t="s">
        <v>35</v>
      </c>
      <c r="AX155" s="11" t="s">
        <v>71</v>
      </c>
      <c r="AY155" s="188" t="s">
        <v>123</v>
      </c>
    </row>
    <row r="156" spans="2:65" s="13" customFormat="1">
      <c r="B156" s="218"/>
      <c r="D156" s="187" t="s">
        <v>133</v>
      </c>
      <c r="E156" s="219" t="s">
        <v>5</v>
      </c>
      <c r="F156" s="220" t="s">
        <v>335</v>
      </c>
      <c r="H156" s="221">
        <v>1532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133</v>
      </c>
      <c r="AU156" s="219" t="s">
        <v>80</v>
      </c>
      <c r="AV156" s="13" t="s">
        <v>144</v>
      </c>
      <c r="AW156" s="13" t="s">
        <v>35</v>
      </c>
      <c r="AX156" s="13" t="s">
        <v>78</v>
      </c>
      <c r="AY156" s="219" t="s">
        <v>123</v>
      </c>
    </row>
    <row r="157" spans="2:65" s="1" customFormat="1" ht="25.5" customHeight="1">
      <c r="B157" s="173"/>
      <c r="C157" s="174" t="s">
        <v>357</v>
      </c>
      <c r="D157" s="174" t="s">
        <v>126</v>
      </c>
      <c r="E157" s="175" t="s">
        <v>358</v>
      </c>
      <c r="F157" s="176" t="s">
        <v>359</v>
      </c>
      <c r="G157" s="177" t="s">
        <v>195</v>
      </c>
      <c r="H157" s="178">
        <v>1322</v>
      </c>
      <c r="I157" s="179"/>
      <c r="J157" s="180">
        <f>ROUND(I157*H157,2)</f>
        <v>0</v>
      </c>
      <c r="K157" s="176" t="s">
        <v>130</v>
      </c>
      <c r="L157" s="40"/>
      <c r="M157" s="181" t="s">
        <v>5</v>
      </c>
      <c r="N157" s="182" t="s">
        <v>42</v>
      </c>
      <c r="O157" s="41"/>
      <c r="P157" s="183">
        <f>O157*H157</f>
        <v>0</v>
      </c>
      <c r="Q157" s="183">
        <v>8.4250000000000005E-2</v>
      </c>
      <c r="R157" s="183">
        <f>Q157*H157</f>
        <v>111.3785</v>
      </c>
      <c r="S157" s="183">
        <v>0</v>
      </c>
      <c r="T157" s="184">
        <f>S157*H157</f>
        <v>0</v>
      </c>
      <c r="AR157" s="23" t="s">
        <v>144</v>
      </c>
      <c r="AT157" s="23" t="s">
        <v>126</v>
      </c>
      <c r="AU157" s="23" t="s">
        <v>80</v>
      </c>
      <c r="AY157" s="23" t="s">
        <v>123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23" t="s">
        <v>78</v>
      </c>
      <c r="BK157" s="185">
        <f>ROUND(I157*H157,2)</f>
        <v>0</v>
      </c>
      <c r="BL157" s="23" t="s">
        <v>144</v>
      </c>
      <c r="BM157" s="23" t="s">
        <v>360</v>
      </c>
    </row>
    <row r="158" spans="2:65" s="11" customFormat="1">
      <c r="B158" s="186"/>
      <c r="D158" s="187" t="s">
        <v>133</v>
      </c>
      <c r="E158" s="188" t="s">
        <v>5</v>
      </c>
      <c r="F158" s="189" t="s">
        <v>197</v>
      </c>
      <c r="H158" s="190">
        <v>1268</v>
      </c>
      <c r="I158" s="191"/>
      <c r="L158" s="186"/>
      <c r="M158" s="192"/>
      <c r="N158" s="193"/>
      <c r="O158" s="193"/>
      <c r="P158" s="193"/>
      <c r="Q158" s="193"/>
      <c r="R158" s="193"/>
      <c r="S158" s="193"/>
      <c r="T158" s="194"/>
      <c r="AT158" s="188" t="s">
        <v>133</v>
      </c>
      <c r="AU158" s="188" t="s">
        <v>80</v>
      </c>
      <c r="AV158" s="11" t="s">
        <v>80</v>
      </c>
      <c r="AW158" s="11" t="s">
        <v>35</v>
      </c>
      <c r="AX158" s="11" t="s">
        <v>71</v>
      </c>
      <c r="AY158" s="188" t="s">
        <v>123</v>
      </c>
    </row>
    <row r="159" spans="2:65" s="11" customFormat="1">
      <c r="B159" s="186"/>
      <c r="D159" s="187" t="s">
        <v>133</v>
      </c>
      <c r="E159" s="188" t="s">
        <v>5</v>
      </c>
      <c r="F159" s="189" t="s">
        <v>201</v>
      </c>
      <c r="H159" s="190">
        <v>54</v>
      </c>
      <c r="I159" s="191"/>
      <c r="L159" s="186"/>
      <c r="M159" s="192"/>
      <c r="N159" s="193"/>
      <c r="O159" s="193"/>
      <c r="P159" s="193"/>
      <c r="Q159" s="193"/>
      <c r="R159" s="193"/>
      <c r="S159" s="193"/>
      <c r="T159" s="194"/>
      <c r="AT159" s="188" t="s">
        <v>133</v>
      </c>
      <c r="AU159" s="188" t="s">
        <v>80</v>
      </c>
      <c r="AV159" s="11" t="s">
        <v>80</v>
      </c>
      <c r="AW159" s="11" t="s">
        <v>35</v>
      </c>
      <c r="AX159" s="11" t="s">
        <v>71</v>
      </c>
      <c r="AY159" s="188" t="s">
        <v>123</v>
      </c>
    </row>
    <row r="160" spans="2:65" s="13" customFormat="1">
      <c r="B160" s="218"/>
      <c r="D160" s="187" t="s">
        <v>133</v>
      </c>
      <c r="E160" s="219" t="s">
        <v>5</v>
      </c>
      <c r="F160" s="220" t="s">
        <v>335</v>
      </c>
      <c r="H160" s="221">
        <v>1322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133</v>
      </c>
      <c r="AU160" s="219" t="s">
        <v>80</v>
      </c>
      <c r="AV160" s="13" t="s">
        <v>144</v>
      </c>
      <c r="AW160" s="13" t="s">
        <v>35</v>
      </c>
      <c r="AX160" s="13" t="s">
        <v>78</v>
      </c>
      <c r="AY160" s="219" t="s">
        <v>123</v>
      </c>
    </row>
    <row r="161" spans="2:65" s="1" customFormat="1" ht="16.5" customHeight="1">
      <c r="B161" s="173"/>
      <c r="C161" s="208" t="s">
        <v>361</v>
      </c>
      <c r="D161" s="208" t="s">
        <v>304</v>
      </c>
      <c r="E161" s="209" t="s">
        <v>362</v>
      </c>
      <c r="F161" s="210" t="s">
        <v>883</v>
      </c>
      <c r="G161" s="211" t="s">
        <v>195</v>
      </c>
      <c r="H161" s="212">
        <v>1268</v>
      </c>
      <c r="I161" s="213">
        <v>380</v>
      </c>
      <c r="J161" s="214">
        <f>ROUND(I161*H161,2)</f>
        <v>481840</v>
      </c>
      <c r="K161" s="210" t="s">
        <v>130</v>
      </c>
      <c r="L161" s="215"/>
      <c r="M161" s="216" t="s">
        <v>5</v>
      </c>
      <c r="N161" s="217" t="s">
        <v>42</v>
      </c>
      <c r="O161" s="41"/>
      <c r="P161" s="183">
        <f>O161*H161</f>
        <v>0</v>
      </c>
      <c r="Q161" s="183">
        <v>0.13100000000000001</v>
      </c>
      <c r="R161" s="183">
        <f>Q161*H161</f>
        <v>166.108</v>
      </c>
      <c r="S161" s="183">
        <v>0</v>
      </c>
      <c r="T161" s="184">
        <f>S161*H161</f>
        <v>0</v>
      </c>
      <c r="AR161" s="23" t="s">
        <v>263</v>
      </c>
      <c r="AT161" s="23" t="s">
        <v>304</v>
      </c>
      <c r="AU161" s="23" t="s">
        <v>80</v>
      </c>
      <c r="AY161" s="23" t="s">
        <v>123</v>
      </c>
      <c r="BE161" s="185">
        <f>IF(N161="základní",J161,0)</f>
        <v>481840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23" t="s">
        <v>78</v>
      </c>
      <c r="BK161" s="185">
        <f>ROUND(I161*H161,2)</f>
        <v>481840</v>
      </c>
      <c r="BL161" s="23" t="s">
        <v>144</v>
      </c>
      <c r="BM161" s="23" t="s">
        <v>363</v>
      </c>
    </row>
    <row r="162" spans="2:65" s="11" customFormat="1">
      <c r="B162" s="186"/>
      <c r="D162" s="187" t="s">
        <v>133</v>
      </c>
      <c r="E162" s="188" t="s">
        <v>5</v>
      </c>
      <c r="F162" s="189" t="s">
        <v>884</v>
      </c>
      <c r="H162" s="190">
        <v>1268</v>
      </c>
      <c r="I162" s="191"/>
      <c r="L162" s="186"/>
      <c r="M162" s="192"/>
      <c r="N162" s="193"/>
      <c r="O162" s="193"/>
      <c r="P162" s="193"/>
      <c r="Q162" s="193"/>
      <c r="R162" s="193"/>
      <c r="S162" s="193"/>
      <c r="T162" s="194"/>
      <c r="AT162" s="188" t="s">
        <v>133</v>
      </c>
      <c r="AU162" s="188" t="s">
        <v>80</v>
      </c>
      <c r="AV162" s="11" t="s">
        <v>80</v>
      </c>
      <c r="AW162" s="11" t="s">
        <v>35</v>
      </c>
      <c r="AX162" s="11" t="s">
        <v>78</v>
      </c>
      <c r="AY162" s="188" t="s">
        <v>123</v>
      </c>
    </row>
    <row r="163" spans="2:65" s="1" customFormat="1" ht="16.5" customHeight="1">
      <c r="B163" s="173"/>
      <c r="C163" s="208" t="s">
        <v>364</v>
      </c>
      <c r="D163" s="208" t="s">
        <v>304</v>
      </c>
      <c r="E163" s="209" t="s">
        <v>365</v>
      </c>
      <c r="F163" s="210" t="s">
        <v>366</v>
      </c>
      <c r="G163" s="211" t="s">
        <v>195</v>
      </c>
      <c r="H163" s="212">
        <v>54</v>
      </c>
      <c r="I163" s="213"/>
      <c r="J163" s="214">
        <f>ROUND(I163*H163,2)</f>
        <v>0</v>
      </c>
      <c r="K163" s="210" t="s">
        <v>130</v>
      </c>
      <c r="L163" s="215"/>
      <c r="M163" s="216" t="s">
        <v>5</v>
      </c>
      <c r="N163" s="217" t="s">
        <v>42</v>
      </c>
      <c r="O163" s="41"/>
      <c r="P163" s="183">
        <f>O163*H163</f>
        <v>0</v>
      </c>
      <c r="Q163" s="183">
        <v>0.13100000000000001</v>
      </c>
      <c r="R163" s="183">
        <f>Q163*H163</f>
        <v>7.0739999999999998</v>
      </c>
      <c r="S163" s="183">
        <v>0</v>
      </c>
      <c r="T163" s="184">
        <f>S163*H163</f>
        <v>0</v>
      </c>
      <c r="AR163" s="23" t="s">
        <v>263</v>
      </c>
      <c r="AT163" s="23" t="s">
        <v>304</v>
      </c>
      <c r="AU163" s="23" t="s">
        <v>80</v>
      </c>
      <c r="AY163" s="23" t="s">
        <v>123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23" t="s">
        <v>78</v>
      </c>
      <c r="BK163" s="185">
        <f>ROUND(I163*H163,2)</f>
        <v>0</v>
      </c>
      <c r="BL163" s="23" t="s">
        <v>144</v>
      </c>
      <c r="BM163" s="23" t="s">
        <v>367</v>
      </c>
    </row>
    <row r="164" spans="2:65" s="11" customFormat="1">
      <c r="B164" s="186"/>
      <c r="D164" s="187" t="s">
        <v>133</v>
      </c>
      <c r="E164" s="188" t="s">
        <v>5</v>
      </c>
      <c r="F164" s="189" t="s">
        <v>201</v>
      </c>
      <c r="H164" s="190">
        <v>54</v>
      </c>
      <c r="I164" s="191"/>
      <c r="L164" s="186"/>
      <c r="M164" s="192"/>
      <c r="N164" s="193"/>
      <c r="O164" s="193"/>
      <c r="P164" s="193"/>
      <c r="Q164" s="193"/>
      <c r="R164" s="193"/>
      <c r="S164" s="193"/>
      <c r="T164" s="194"/>
      <c r="AT164" s="188" t="s">
        <v>133</v>
      </c>
      <c r="AU164" s="188" t="s">
        <v>80</v>
      </c>
      <c r="AV164" s="11" t="s">
        <v>80</v>
      </c>
      <c r="AW164" s="11" t="s">
        <v>35</v>
      </c>
      <c r="AX164" s="11" t="s">
        <v>78</v>
      </c>
      <c r="AY164" s="188" t="s">
        <v>123</v>
      </c>
    </row>
    <row r="165" spans="2:65" s="1" customFormat="1" ht="63.75" customHeight="1">
      <c r="B165" s="173"/>
      <c r="C165" s="174" t="s">
        <v>368</v>
      </c>
      <c r="D165" s="174" t="s">
        <v>126</v>
      </c>
      <c r="E165" s="175" t="s">
        <v>369</v>
      </c>
      <c r="F165" s="176" t="s">
        <v>370</v>
      </c>
      <c r="G165" s="177" t="s">
        <v>195</v>
      </c>
      <c r="H165" s="178">
        <v>54</v>
      </c>
      <c r="I165" s="179"/>
      <c r="J165" s="180">
        <f>ROUND(I165*H165,2)</f>
        <v>0</v>
      </c>
      <c r="K165" s="176" t="s">
        <v>130</v>
      </c>
      <c r="L165" s="40"/>
      <c r="M165" s="181" t="s">
        <v>5</v>
      </c>
      <c r="N165" s="182" t="s">
        <v>42</v>
      </c>
      <c r="O165" s="41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AR165" s="23" t="s">
        <v>144</v>
      </c>
      <c r="AT165" s="23" t="s">
        <v>126</v>
      </c>
      <c r="AU165" s="23" t="s">
        <v>80</v>
      </c>
      <c r="AY165" s="23" t="s">
        <v>123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23" t="s">
        <v>78</v>
      </c>
      <c r="BK165" s="185">
        <f>ROUND(I165*H165,2)</f>
        <v>0</v>
      </c>
      <c r="BL165" s="23" t="s">
        <v>144</v>
      </c>
      <c r="BM165" s="23" t="s">
        <v>371</v>
      </c>
    </row>
    <row r="166" spans="2:65" s="11" customFormat="1">
      <c r="B166" s="186"/>
      <c r="D166" s="187" t="s">
        <v>133</v>
      </c>
      <c r="E166" s="188" t="s">
        <v>5</v>
      </c>
      <c r="F166" s="189" t="s">
        <v>201</v>
      </c>
      <c r="H166" s="190">
        <v>54</v>
      </c>
      <c r="I166" s="191"/>
      <c r="L166" s="186"/>
      <c r="M166" s="192"/>
      <c r="N166" s="193"/>
      <c r="O166" s="193"/>
      <c r="P166" s="193"/>
      <c r="Q166" s="193"/>
      <c r="R166" s="193"/>
      <c r="S166" s="193"/>
      <c r="T166" s="194"/>
      <c r="AT166" s="188" t="s">
        <v>133</v>
      </c>
      <c r="AU166" s="188" t="s">
        <v>80</v>
      </c>
      <c r="AV166" s="11" t="s">
        <v>80</v>
      </c>
      <c r="AW166" s="11" t="s">
        <v>35</v>
      </c>
      <c r="AX166" s="11" t="s">
        <v>78</v>
      </c>
      <c r="AY166" s="188" t="s">
        <v>123</v>
      </c>
    </row>
    <row r="167" spans="2:65" s="1" customFormat="1" ht="25.5" customHeight="1">
      <c r="B167" s="173"/>
      <c r="C167" s="174" t="s">
        <v>372</v>
      </c>
      <c r="D167" s="174" t="s">
        <v>126</v>
      </c>
      <c r="E167" s="175" t="s">
        <v>373</v>
      </c>
      <c r="F167" s="176" t="s">
        <v>374</v>
      </c>
      <c r="G167" s="177" t="s">
        <v>195</v>
      </c>
      <c r="H167" s="178">
        <v>12</v>
      </c>
      <c r="I167" s="179"/>
      <c r="J167" s="180">
        <f>ROUND(I167*H167,2)</f>
        <v>0</v>
      </c>
      <c r="K167" s="176" t="s">
        <v>130</v>
      </c>
      <c r="L167" s="40"/>
      <c r="M167" s="181" t="s">
        <v>5</v>
      </c>
      <c r="N167" s="182" t="s">
        <v>42</v>
      </c>
      <c r="O167" s="41"/>
      <c r="P167" s="183">
        <f>O167*H167</f>
        <v>0</v>
      </c>
      <c r="Q167" s="183">
        <v>8.5650000000000004E-2</v>
      </c>
      <c r="R167" s="183">
        <f>Q167*H167</f>
        <v>1.0278</v>
      </c>
      <c r="S167" s="183">
        <v>0</v>
      </c>
      <c r="T167" s="184">
        <f>S167*H167</f>
        <v>0</v>
      </c>
      <c r="AR167" s="23" t="s">
        <v>144</v>
      </c>
      <c r="AT167" s="23" t="s">
        <v>126</v>
      </c>
      <c r="AU167" s="23" t="s">
        <v>80</v>
      </c>
      <c r="AY167" s="23" t="s">
        <v>123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23" t="s">
        <v>78</v>
      </c>
      <c r="BK167" s="185">
        <f>ROUND(I167*H167,2)</f>
        <v>0</v>
      </c>
      <c r="BL167" s="23" t="s">
        <v>144</v>
      </c>
      <c r="BM167" s="23" t="s">
        <v>375</v>
      </c>
    </row>
    <row r="168" spans="2:65" s="1" customFormat="1" ht="108">
      <c r="B168" s="40"/>
      <c r="D168" s="187" t="s">
        <v>376</v>
      </c>
      <c r="F168" s="206" t="s">
        <v>377</v>
      </c>
      <c r="I168" s="148"/>
      <c r="L168" s="40"/>
      <c r="M168" s="207"/>
      <c r="N168" s="41"/>
      <c r="O168" s="41"/>
      <c r="P168" s="41"/>
      <c r="Q168" s="41"/>
      <c r="R168" s="41"/>
      <c r="S168" s="41"/>
      <c r="T168" s="69"/>
      <c r="AT168" s="23" t="s">
        <v>376</v>
      </c>
      <c r="AU168" s="23" t="s">
        <v>80</v>
      </c>
    </row>
    <row r="169" spans="2:65" s="11" customFormat="1">
      <c r="B169" s="186"/>
      <c r="D169" s="187" t="s">
        <v>133</v>
      </c>
      <c r="E169" s="188" t="s">
        <v>5</v>
      </c>
      <c r="F169" s="189" t="s">
        <v>204</v>
      </c>
      <c r="H169" s="190">
        <v>10</v>
      </c>
      <c r="I169" s="191"/>
      <c r="L169" s="186"/>
      <c r="M169" s="192"/>
      <c r="N169" s="193"/>
      <c r="O169" s="193"/>
      <c r="P169" s="193"/>
      <c r="Q169" s="193"/>
      <c r="R169" s="193"/>
      <c r="S169" s="193"/>
      <c r="T169" s="194"/>
      <c r="AT169" s="188" t="s">
        <v>133</v>
      </c>
      <c r="AU169" s="188" t="s">
        <v>80</v>
      </c>
      <c r="AV169" s="11" t="s">
        <v>80</v>
      </c>
      <c r="AW169" s="11" t="s">
        <v>35</v>
      </c>
      <c r="AX169" s="11" t="s">
        <v>71</v>
      </c>
      <c r="AY169" s="188" t="s">
        <v>123</v>
      </c>
    </row>
    <row r="170" spans="2:65" s="11" customFormat="1">
      <c r="B170" s="186"/>
      <c r="D170" s="187" t="s">
        <v>133</v>
      </c>
      <c r="E170" s="188" t="s">
        <v>5</v>
      </c>
      <c r="F170" s="189" t="s">
        <v>207</v>
      </c>
      <c r="H170" s="190">
        <v>2</v>
      </c>
      <c r="I170" s="191"/>
      <c r="L170" s="186"/>
      <c r="M170" s="192"/>
      <c r="N170" s="193"/>
      <c r="O170" s="193"/>
      <c r="P170" s="193"/>
      <c r="Q170" s="193"/>
      <c r="R170" s="193"/>
      <c r="S170" s="193"/>
      <c r="T170" s="194"/>
      <c r="AT170" s="188" t="s">
        <v>133</v>
      </c>
      <c r="AU170" s="188" t="s">
        <v>80</v>
      </c>
      <c r="AV170" s="11" t="s">
        <v>80</v>
      </c>
      <c r="AW170" s="11" t="s">
        <v>35</v>
      </c>
      <c r="AX170" s="11" t="s">
        <v>71</v>
      </c>
      <c r="AY170" s="188" t="s">
        <v>123</v>
      </c>
    </row>
    <row r="171" spans="2:65" s="13" customFormat="1">
      <c r="B171" s="218"/>
      <c r="D171" s="187" t="s">
        <v>133</v>
      </c>
      <c r="E171" s="219" t="s">
        <v>5</v>
      </c>
      <c r="F171" s="220" t="s">
        <v>335</v>
      </c>
      <c r="H171" s="221">
        <v>12</v>
      </c>
      <c r="I171" s="222"/>
      <c r="L171" s="218"/>
      <c r="M171" s="223"/>
      <c r="N171" s="224"/>
      <c r="O171" s="224"/>
      <c r="P171" s="224"/>
      <c r="Q171" s="224"/>
      <c r="R171" s="224"/>
      <c r="S171" s="224"/>
      <c r="T171" s="225"/>
      <c r="AT171" s="219" t="s">
        <v>133</v>
      </c>
      <c r="AU171" s="219" t="s">
        <v>80</v>
      </c>
      <c r="AV171" s="13" t="s">
        <v>144</v>
      </c>
      <c r="AW171" s="13" t="s">
        <v>35</v>
      </c>
      <c r="AX171" s="13" t="s">
        <v>78</v>
      </c>
      <c r="AY171" s="219" t="s">
        <v>123</v>
      </c>
    </row>
    <row r="172" spans="2:65" s="1" customFormat="1" ht="16.5" customHeight="1">
      <c r="B172" s="173"/>
      <c r="C172" s="208" t="s">
        <v>378</v>
      </c>
      <c r="D172" s="208" t="s">
        <v>304</v>
      </c>
      <c r="E172" s="209" t="s">
        <v>379</v>
      </c>
      <c r="F172" s="210" t="s">
        <v>380</v>
      </c>
      <c r="G172" s="211" t="s">
        <v>195</v>
      </c>
      <c r="H172" s="212">
        <v>10</v>
      </c>
      <c r="I172" s="213"/>
      <c r="J172" s="214">
        <f>ROUND(I172*H172,2)</f>
        <v>0</v>
      </c>
      <c r="K172" s="210" t="s">
        <v>130</v>
      </c>
      <c r="L172" s="215"/>
      <c r="M172" s="216" t="s">
        <v>5</v>
      </c>
      <c r="N172" s="217" t="s">
        <v>42</v>
      </c>
      <c r="O172" s="41"/>
      <c r="P172" s="183">
        <f>O172*H172</f>
        <v>0</v>
      </c>
      <c r="Q172" s="183">
        <v>0.17599999999999999</v>
      </c>
      <c r="R172" s="183">
        <f>Q172*H172</f>
        <v>1.7599999999999998</v>
      </c>
      <c r="S172" s="183">
        <v>0</v>
      </c>
      <c r="T172" s="184">
        <f>S172*H172</f>
        <v>0</v>
      </c>
      <c r="AR172" s="23" t="s">
        <v>263</v>
      </c>
      <c r="AT172" s="23" t="s">
        <v>304</v>
      </c>
      <c r="AU172" s="23" t="s">
        <v>80</v>
      </c>
      <c r="AY172" s="23" t="s">
        <v>123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23" t="s">
        <v>78</v>
      </c>
      <c r="BK172" s="185">
        <f>ROUND(I172*H172,2)</f>
        <v>0</v>
      </c>
      <c r="BL172" s="23" t="s">
        <v>144</v>
      </c>
      <c r="BM172" s="23" t="s">
        <v>381</v>
      </c>
    </row>
    <row r="173" spans="2:65" s="11" customFormat="1">
      <c r="B173" s="186"/>
      <c r="D173" s="187" t="s">
        <v>133</v>
      </c>
      <c r="E173" s="188" t="s">
        <v>5</v>
      </c>
      <c r="F173" s="189" t="s">
        <v>204</v>
      </c>
      <c r="H173" s="190">
        <v>10</v>
      </c>
      <c r="I173" s="191"/>
      <c r="L173" s="186"/>
      <c r="M173" s="192"/>
      <c r="N173" s="193"/>
      <c r="O173" s="193"/>
      <c r="P173" s="193"/>
      <c r="Q173" s="193"/>
      <c r="R173" s="193"/>
      <c r="S173" s="193"/>
      <c r="T173" s="194"/>
      <c r="AT173" s="188" t="s">
        <v>133</v>
      </c>
      <c r="AU173" s="188" t="s">
        <v>80</v>
      </c>
      <c r="AV173" s="11" t="s">
        <v>80</v>
      </c>
      <c r="AW173" s="11" t="s">
        <v>35</v>
      </c>
      <c r="AX173" s="11" t="s">
        <v>78</v>
      </c>
      <c r="AY173" s="188" t="s">
        <v>123</v>
      </c>
    </row>
    <row r="174" spans="2:65" s="1" customFormat="1" ht="16.5" customHeight="1">
      <c r="B174" s="173"/>
      <c r="C174" s="208" t="s">
        <v>382</v>
      </c>
      <c r="D174" s="208" t="s">
        <v>304</v>
      </c>
      <c r="E174" s="209" t="s">
        <v>383</v>
      </c>
      <c r="F174" s="210" t="s">
        <v>384</v>
      </c>
      <c r="G174" s="211" t="s">
        <v>195</v>
      </c>
      <c r="H174" s="212">
        <v>2</v>
      </c>
      <c r="I174" s="213"/>
      <c r="J174" s="214">
        <f>ROUND(I174*H174,2)</f>
        <v>0</v>
      </c>
      <c r="K174" s="210" t="s">
        <v>5</v>
      </c>
      <c r="L174" s="215"/>
      <c r="M174" s="216" t="s">
        <v>5</v>
      </c>
      <c r="N174" s="217" t="s">
        <v>42</v>
      </c>
      <c r="O174" s="41"/>
      <c r="P174" s="183">
        <f>O174*H174</f>
        <v>0</v>
      </c>
      <c r="Q174" s="183">
        <v>0.17599999999999999</v>
      </c>
      <c r="R174" s="183">
        <f>Q174*H174</f>
        <v>0.35199999999999998</v>
      </c>
      <c r="S174" s="183">
        <v>0</v>
      </c>
      <c r="T174" s="184">
        <f>S174*H174</f>
        <v>0</v>
      </c>
      <c r="AR174" s="23" t="s">
        <v>263</v>
      </c>
      <c r="AT174" s="23" t="s">
        <v>304</v>
      </c>
      <c r="AU174" s="23" t="s">
        <v>80</v>
      </c>
      <c r="AY174" s="23" t="s">
        <v>123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23" t="s">
        <v>78</v>
      </c>
      <c r="BK174" s="185">
        <f>ROUND(I174*H174,2)</f>
        <v>0</v>
      </c>
      <c r="BL174" s="23" t="s">
        <v>144</v>
      </c>
      <c r="BM174" s="23" t="s">
        <v>385</v>
      </c>
    </row>
    <row r="175" spans="2:65" s="11" customFormat="1">
      <c r="B175" s="186"/>
      <c r="D175" s="187" t="s">
        <v>133</v>
      </c>
      <c r="E175" s="188" t="s">
        <v>5</v>
      </c>
      <c r="F175" s="189" t="s">
        <v>207</v>
      </c>
      <c r="H175" s="190">
        <v>2</v>
      </c>
      <c r="I175" s="191"/>
      <c r="L175" s="186"/>
      <c r="M175" s="192"/>
      <c r="N175" s="193"/>
      <c r="O175" s="193"/>
      <c r="P175" s="193"/>
      <c r="Q175" s="193"/>
      <c r="R175" s="193"/>
      <c r="S175" s="193"/>
      <c r="T175" s="194"/>
      <c r="AT175" s="188" t="s">
        <v>133</v>
      </c>
      <c r="AU175" s="188" t="s">
        <v>80</v>
      </c>
      <c r="AV175" s="11" t="s">
        <v>80</v>
      </c>
      <c r="AW175" s="11" t="s">
        <v>35</v>
      </c>
      <c r="AX175" s="11" t="s">
        <v>78</v>
      </c>
      <c r="AY175" s="188" t="s">
        <v>123</v>
      </c>
    </row>
    <row r="176" spans="2:65" s="1" customFormat="1" ht="25.5" customHeight="1">
      <c r="B176" s="173"/>
      <c r="C176" s="174" t="s">
        <v>226</v>
      </c>
      <c r="D176" s="174" t="s">
        <v>126</v>
      </c>
      <c r="E176" s="175" t="s">
        <v>386</v>
      </c>
      <c r="F176" s="176" t="s">
        <v>387</v>
      </c>
      <c r="G176" s="177" t="s">
        <v>195</v>
      </c>
      <c r="H176" s="178">
        <v>2</v>
      </c>
      <c r="I176" s="179"/>
      <c r="J176" s="180">
        <f>ROUND(I176*H176,2)</f>
        <v>0</v>
      </c>
      <c r="K176" s="176" t="s">
        <v>130</v>
      </c>
      <c r="L176" s="40"/>
      <c r="M176" s="181" t="s">
        <v>5</v>
      </c>
      <c r="N176" s="182" t="s">
        <v>42</v>
      </c>
      <c r="O176" s="41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AR176" s="23" t="s">
        <v>144</v>
      </c>
      <c r="AT176" s="23" t="s">
        <v>126</v>
      </c>
      <c r="AU176" s="23" t="s">
        <v>80</v>
      </c>
      <c r="AY176" s="23" t="s">
        <v>123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23" t="s">
        <v>78</v>
      </c>
      <c r="BK176" s="185">
        <f>ROUND(I176*H176,2)</f>
        <v>0</v>
      </c>
      <c r="BL176" s="23" t="s">
        <v>144</v>
      </c>
      <c r="BM176" s="23" t="s">
        <v>388</v>
      </c>
    </row>
    <row r="177" spans="2:65" s="11" customFormat="1">
      <c r="B177" s="186"/>
      <c r="D177" s="187" t="s">
        <v>133</v>
      </c>
      <c r="E177" s="188" t="s">
        <v>5</v>
      </c>
      <c r="F177" s="189" t="s">
        <v>207</v>
      </c>
      <c r="H177" s="190">
        <v>2</v>
      </c>
      <c r="I177" s="191"/>
      <c r="L177" s="186"/>
      <c r="M177" s="192"/>
      <c r="N177" s="193"/>
      <c r="O177" s="193"/>
      <c r="P177" s="193"/>
      <c r="Q177" s="193"/>
      <c r="R177" s="193"/>
      <c r="S177" s="193"/>
      <c r="T177" s="194"/>
      <c r="AT177" s="188" t="s">
        <v>133</v>
      </c>
      <c r="AU177" s="188" t="s">
        <v>80</v>
      </c>
      <c r="AV177" s="11" t="s">
        <v>80</v>
      </c>
      <c r="AW177" s="11" t="s">
        <v>35</v>
      </c>
      <c r="AX177" s="11" t="s">
        <v>78</v>
      </c>
      <c r="AY177" s="188" t="s">
        <v>123</v>
      </c>
    </row>
    <row r="178" spans="2:65" s="10" customFormat="1" ht="29.85" customHeight="1">
      <c r="B178" s="160"/>
      <c r="D178" s="161" t="s">
        <v>70</v>
      </c>
      <c r="E178" s="171" t="s">
        <v>263</v>
      </c>
      <c r="F178" s="171" t="s">
        <v>389</v>
      </c>
      <c r="I178" s="163"/>
      <c r="J178" s="172">
        <f>BK178</f>
        <v>0</v>
      </c>
      <c r="L178" s="160"/>
      <c r="M178" s="165"/>
      <c r="N178" s="166"/>
      <c r="O178" s="166"/>
      <c r="P178" s="167">
        <f>SUM(P179:P187)</f>
        <v>0</v>
      </c>
      <c r="Q178" s="166"/>
      <c r="R178" s="167">
        <f>SUM(R179:R187)</f>
        <v>4.3459300000000001</v>
      </c>
      <c r="S178" s="166"/>
      <c r="T178" s="168">
        <f>SUM(T179:T187)</f>
        <v>0</v>
      </c>
      <c r="AR178" s="161" t="s">
        <v>78</v>
      </c>
      <c r="AT178" s="169" t="s">
        <v>70</v>
      </c>
      <c r="AU178" s="169" t="s">
        <v>78</v>
      </c>
      <c r="AY178" s="161" t="s">
        <v>123</v>
      </c>
      <c r="BK178" s="170">
        <f>SUM(BK179:BK187)</f>
        <v>0</v>
      </c>
    </row>
    <row r="179" spans="2:65" s="1" customFormat="1" ht="25.5" customHeight="1">
      <c r="B179" s="173"/>
      <c r="C179" s="174" t="s">
        <v>390</v>
      </c>
      <c r="D179" s="174" t="s">
        <v>126</v>
      </c>
      <c r="E179" s="175" t="s">
        <v>391</v>
      </c>
      <c r="F179" s="176" t="s">
        <v>392</v>
      </c>
      <c r="G179" s="177" t="s">
        <v>180</v>
      </c>
      <c r="H179" s="178">
        <v>21</v>
      </c>
      <c r="I179" s="179"/>
      <c r="J179" s="180">
        <f>ROUND(I179*H179,2)</f>
        <v>0</v>
      </c>
      <c r="K179" s="176" t="s">
        <v>130</v>
      </c>
      <c r="L179" s="40"/>
      <c r="M179" s="181" t="s">
        <v>5</v>
      </c>
      <c r="N179" s="182" t="s">
        <v>42</v>
      </c>
      <c r="O179" s="41"/>
      <c r="P179" s="183">
        <f>O179*H179</f>
        <v>0</v>
      </c>
      <c r="Q179" s="183">
        <v>1.0000000000000001E-5</v>
      </c>
      <c r="R179" s="183">
        <f>Q179*H179</f>
        <v>2.1000000000000001E-4</v>
      </c>
      <c r="S179" s="183">
        <v>0</v>
      </c>
      <c r="T179" s="184">
        <f>S179*H179</f>
        <v>0</v>
      </c>
      <c r="AR179" s="23" t="s">
        <v>144</v>
      </c>
      <c r="AT179" s="23" t="s">
        <v>126</v>
      </c>
      <c r="AU179" s="23" t="s">
        <v>80</v>
      </c>
      <c r="AY179" s="23" t="s">
        <v>123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23" t="s">
        <v>78</v>
      </c>
      <c r="BK179" s="185">
        <f>ROUND(I179*H179,2)</f>
        <v>0</v>
      </c>
      <c r="BL179" s="23" t="s">
        <v>144</v>
      </c>
      <c r="BM179" s="23" t="s">
        <v>393</v>
      </c>
    </row>
    <row r="180" spans="2:65" s="11" customFormat="1">
      <c r="B180" s="186"/>
      <c r="D180" s="187" t="s">
        <v>133</v>
      </c>
      <c r="E180" s="188" t="s">
        <v>5</v>
      </c>
      <c r="F180" s="189" t="s">
        <v>191</v>
      </c>
      <c r="H180" s="190">
        <v>21</v>
      </c>
      <c r="I180" s="191"/>
      <c r="L180" s="186"/>
      <c r="M180" s="192"/>
      <c r="N180" s="193"/>
      <c r="O180" s="193"/>
      <c r="P180" s="193"/>
      <c r="Q180" s="193"/>
      <c r="R180" s="193"/>
      <c r="S180" s="193"/>
      <c r="T180" s="194"/>
      <c r="AT180" s="188" t="s">
        <v>133</v>
      </c>
      <c r="AU180" s="188" t="s">
        <v>80</v>
      </c>
      <c r="AV180" s="11" t="s">
        <v>80</v>
      </c>
      <c r="AW180" s="11" t="s">
        <v>35</v>
      </c>
      <c r="AX180" s="11" t="s">
        <v>78</v>
      </c>
      <c r="AY180" s="188" t="s">
        <v>123</v>
      </c>
    </row>
    <row r="181" spans="2:65" s="1" customFormat="1" ht="16.5" customHeight="1">
      <c r="B181" s="173"/>
      <c r="C181" s="208" t="s">
        <v>394</v>
      </c>
      <c r="D181" s="208" t="s">
        <v>304</v>
      </c>
      <c r="E181" s="209" t="s">
        <v>395</v>
      </c>
      <c r="F181" s="210" t="s">
        <v>396</v>
      </c>
      <c r="G181" s="211" t="s">
        <v>180</v>
      </c>
      <c r="H181" s="212">
        <v>21</v>
      </c>
      <c r="I181" s="213"/>
      <c r="J181" s="214">
        <f>ROUND(I181*H181,2)</f>
        <v>0</v>
      </c>
      <c r="K181" s="210" t="s">
        <v>130</v>
      </c>
      <c r="L181" s="215"/>
      <c r="M181" s="216" t="s">
        <v>5</v>
      </c>
      <c r="N181" s="217" t="s">
        <v>42</v>
      </c>
      <c r="O181" s="41"/>
      <c r="P181" s="183">
        <f>O181*H181</f>
        <v>0</v>
      </c>
      <c r="Q181" s="183">
        <v>2.9399999999999999E-3</v>
      </c>
      <c r="R181" s="183">
        <f>Q181*H181</f>
        <v>6.1739999999999996E-2</v>
      </c>
      <c r="S181" s="183">
        <v>0</v>
      </c>
      <c r="T181" s="184">
        <f>S181*H181</f>
        <v>0</v>
      </c>
      <c r="AR181" s="23" t="s">
        <v>263</v>
      </c>
      <c r="AT181" s="23" t="s">
        <v>304</v>
      </c>
      <c r="AU181" s="23" t="s">
        <v>80</v>
      </c>
      <c r="AY181" s="23" t="s">
        <v>123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23" t="s">
        <v>78</v>
      </c>
      <c r="BK181" s="185">
        <f>ROUND(I181*H181,2)</f>
        <v>0</v>
      </c>
      <c r="BL181" s="23" t="s">
        <v>144</v>
      </c>
      <c r="BM181" s="23" t="s">
        <v>397</v>
      </c>
    </row>
    <row r="182" spans="2:65" s="1" customFormat="1" ht="16.5" customHeight="1">
      <c r="B182" s="173"/>
      <c r="C182" s="174" t="s">
        <v>398</v>
      </c>
      <c r="D182" s="174" t="s">
        <v>126</v>
      </c>
      <c r="E182" s="175" t="s">
        <v>399</v>
      </c>
      <c r="F182" s="176" t="s">
        <v>400</v>
      </c>
      <c r="G182" s="177" t="s">
        <v>223</v>
      </c>
      <c r="H182" s="178">
        <v>5</v>
      </c>
      <c r="I182" s="179"/>
      <c r="J182" s="180">
        <f>ROUND(I182*H182,2)</f>
        <v>0</v>
      </c>
      <c r="K182" s="176" t="s">
        <v>130</v>
      </c>
      <c r="L182" s="40"/>
      <c r="M182" s="181" t="s">
        <v>5</v>
      </c>
      <c r="N182" s="182" t="s">
        <v>42</v>
      </c>
      <c r="O182" s="41"/>
      <c r="P182" s="183">
        <f>O182*H182</f>
        <v>0</v>
      </c>
      <c r="Q182" s="183">
        <v>0.34089999999999998</v>
      </c>
      <c r="R182" s="183">
        <f>Q182*H182</f>
        <v>1.7044999999999999</v>
      </c>
      <c r="S182" s="183">
        <v>0</v>
      </c>
      <c r="T182" s="184">
        <f>S182*H182</f>
        <v>0</v>
      </c>
      <c r="AR182" s="23" t="s">
        <v>144</v>
      </c>
      <c r="AT182" s="23" t="s">
        <v>126</v>
      </c>
      <c r="AU182" s="23" t="s">
        <v>80</v>
      </c>
      <c r="AY182" s="23" t="s">
        <v>123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23" t="s">
        <v>78</v>
      </c>
      <c r="BK182" s="185">
        <f>ROUND(I182*H182,2)</f>
        <v>0</v>
      </c>
      <c r="BL182" s="23" t="s">
        <v>144</v>
      </c>
      <c r="BM182" s="23" t="s">
        <v>401</v>
      </c>
    </row>
    <row r="183" spans="2:65" s="11" customFormat="1">
      <c r="B183" s="186"/>
      <c r="D183" s="187" t="s">
        <v>133</v>
      </c>
      <c r="E183" s="188" t="s">
        <v>5</v>
      </c>
      <c r="F183" s="189" t="s">
        <v>221</v>
      </c>
      <c r="H183" s="190">
        <v>5</v>
      </c>
      <c r="I183" s="191"/>
      <c r="L183" s="186"/>
      <c r="M183" s="192"/>
      <c r="N183" s="193"/>
      <c r="O183" s="193"/>
      <c r="P183" s="193"/>
      <c r="Q183" s="193"/>
      <c r="R183" s="193"/>
      <c r="S183" s="193"/>
      <c r="T183" s="194"/>
      <c r="AT183" s="188" t="s">
        <v>133</v>
      </c>
      <c r="AU183" s="188" t="s">
        <v>80</v>
      </c>
      <c r="AV183" s="11" t="s">
        <v>80</v>
      </c>
      <c r="AW183" s="11" t="s">
        <v>35</v>
      </c>
      <c r="AX183" s="11" t="s">
        <v>78</v>
      </c>
      <c r="AY183" s="188" t="s">
        <v>123</v>
      </c>
    </row>
    <row r="184" spans="2:65" s="1" customFormat="1" ht="16.5" customHeight="1">
      <c r="B184" s="173"/>
      <c r="C184" s="208" t="s">
        <v>402</v>
      </c>
      <c r="D184" s="208" t="s">
        <v>304</v>
      </c>
      <c r="E184" s="209" t="s">
        <v>403</v>
      </c>
      <c r="F184" s="210" t="s">
        <v>404</v>
      </c>
      <c r="G184" s="211" t="s">
        <v>223</v>
      </c>
      <c r="H184" s="212">
        <v>5</v>
      </c>
      <c r="I184" s="213"/>
      <c r="J184" s="214">
        <f>ROUND(I184*H184,2)</f>
        <v>0</v>
      </c>
      <c r="K184" s="210" t="s">
        <v>130</v>
      </c>
      <c r="L184" s="215"/>
      <c r="M184" s="216" t="s">
        <v>5</v>
      </c>
      <c r="N184" s="217" t="s">
        <v>42</v>
      </c>
      <c r="O184" s="41"/>
      <c r="P184" s="183">
        <f>O184*H184</f>
        <v>0</v>
      </c>
      <c r="Q184" s="183">
        <v>0.34699999999999998</v>
      </c>
      <c r="R184" s="183">
        <f>Q184*H184</f>
        <v>1.7349999999999999</v>
      </c>
      <c r="S184" s="183">
        <v>0</v>
      </c>
      <c r="T184" s="184">
        <f>S184*H184</f>
        <v>0</v>
      </c>
      <c r="AR184" s="23" t="s">
        <v>263</v>
      </c>
      <c r="AT184" s="23" t="s">
        <v>304</v>
      </c>
      <c r="AU184" s="23" t="s">
        <v>80</v>
      </c>
      <c r="AY184" s="23" t="s">
        <v>123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23" t="s">
        <v>78</v>
      </c>
      <c r="BK184" s="185">
        <f>ROUND(I184*H184,2)</f>
        <v>0</v>
      </c>
      <c r="BL184" s="23" t="s">
        <v>144</v>
      </c>
      <c r="BM184" s="23" t="s">
        <v>405</v>
      </c>
    </row>
    <row r="185" spans="2:65" s="11" customFormat="1">
      <c r="B185" s="186"/>
      <c r="D185" s="187" t="s">
        <v>133</v>
      </c>
      <c r="E185" s="188" t="s">
        <v>5</v>
      </c>
      <c r="F185" s="189" t="s">
        <v>221</v>
      </c>
      <c r="H185" s="190">
        <v>5</v>
      </c>
      <c r="I185" s="191"/>
      <c r="L185" s="186"/>
      <c r="M185" s="192"/>
      <c r="N185" s="193"/>
      <c r="O185" s="193"/>
      <c r="P185" s="193"/>
      <c r="Q185" s="193"/>
      <c r="R185" s="193"/>
      <c r="S185" s="193"/>
      <c r="T185" s="194"/>
      <c r="AT185" s="188" t="s">
        <v>133</v>
      </c>
      <c r="AU185" s="188" t="s">
        <v>80</v>
      </c>
      <c r="AV185" s="11" t="s">
        <v>80</v>
      </c>
      <c r="AW185" s="11" t="s">
        <v>35</v>
      </c>
      <c r="AX185" s="11" t="s">
        <v>78</v>
      </c>
      <c r="AY185" s="188" t="s">
        <v>123</v>
      </c>
    </row>
    <row r="186" spans="2:65" s="1" customFormat="1" ht="16.5" customHeight="1">
      <c r="B186" s="173"/>
      <c r="C186" s="174" t="s">
        <v>406</v>
      </c>
      <c r="D186" s="174" t="s">
        <v>126</v>
      </c>
      <c r="E186" s="175" t="s">
        <v>407</v>
      </c>
      <c r="F186" s="176" t="s">
        <v>408</v>
      </c>
      <c r="G186" s="177" t="s">
        <v>223</v>
      </c>
      <c r="H186" s="178">
        <v>1</v>
      </c>
      <c r="I186" s="179"/>
      <c r="J186" s="180">
        <f>ROUND(I186*H186,2)</f>
        <v>0</v>
      </c>
      <c r="K186" s="176" t="s">
        <v>130</v>
      </c>
      <c r="L186" s="40"/>
      <c r="M186" s="181" t="s">
        <v>5</v>
      </c>
      <c r="N186" s="182" t="s">
        <v>42</v>
      </c>
      <c r="O186" s="41"/>
      <c r="P186" s="183">
        <f>O186*H186</f>
        <v>0</v>
      </c>
      <c r="Q186" s="183">
        <v>0.42368</v>
      </c>
      <c r="R186" s="183">
        <f>Q186*H186</f>
        <v>0.42368</v>
      </c>
      <c r="S186" s="183">
        <v>0</v>
      </c>
      <c r="T186" s="184">
        <f>S186*H186</f>
        <v>0</v>
      </c>
      <c r="AR186" s="23" t="s">
        <v>144</v>
      </c>
      <c r="AT186" s="23" t="s">
        <v>126</v>
      </c>
      <c r="AU186" s="23" t="s">
        <v>80</v>
      </c>
      <c r="AY186" s="23" t="s">
        <v>123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23" t="s">
        <v>78</v>
      </c>
      <c r="BK186" s="185">
        <f>ROUND(I186*H186,2)</f>
        <v>0</v>
      </c>
      <c r="BL186" s="23" t="s">
        <v>144</v>
      </c>
      <c r="BM186" s="23" t="s">
        <v>409</v>
      </c>
    </row>
    <row r="187" spans="2:65" s="1" customFormat="1" ht="16.5" customHeight="1">
      <c r="B187" s="173"/>
      <c r="C187" s="174" t="s">
        <v>410</v>
      </c>
      <c r="D187" s="174" t="s">
        <v>126</v>
      </c>
      <c r="E187" s="175" t="s">
        <v>411</v>
      </c>
      <c r="F187" s="176" t="s">
        <v>412</v>
      </c>
      <c r="G187" s="177" t="s">
        <v>223</v>
      </c>
      <c r="H187" s="178">
        <v>1</v>
      </c>
      <c r="I187" s="179"/>
      <c r="J187" s="180">
        <f>ROUND(I187*H187,2)</f>
        <v>0</v>
      </c>
      <c r="K187" s="176" t="s">
        <v>130</v>
      </c>
      <c r="L187" s="40"/>
      <c r="M187" s="181" t="s">
        <v>5</v>
      </c>
      <c r="N187" s="182" t="s">
        <v>42</v>
      </c>
      <c r="O187" s="41"/>
      <c r="P187" s="183">
        <f>O187*H187</f>
        <v>0</v>
      </c>
      <c r="Q187" s="183">
        <v>0.42080000000000001</v>
      </c>
      <c r="R187" s="183">
        <f>Q187*H187</f>
        <v>0.42080000000000001</v>
      </c>
      <c r="S187" s="183">
        <v>0</v>
      </c>
      <c r="T187" s="184">
        <f>S187*H187</f>
        <v>0</v>
      </c>
      <c r="AR187" s="23" t="s">
        <v>144</v>
      </c>
      <c r="AT187" s="23" t="s">
        <v>126</v>
      </c>
      <c r="AU187" s="23" t="s">
        <v>80</v>
      </c>
      <c r="AY187" s="23" t="s">
        <v>123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23" t="s">
        <v>78</v>
      </c>
      <c r="BK187" s="185">
        <f>ROUND(I187*H187,2)</f>
        <v>0</v>
      </c>
      <c r="BL187" s="23" t="s">
        <v>144</v>
      </c>
      <c r="BM187" s="23" t="s">
        <v>413</v>
      </c>
    </row>
    <row r="188" spans="2:65" s="10" customFormat="1" ht="29.85" customHeight="1">
      <c r="B188" s="160"/>
      <c r="D188" s="161" t="s">
        <v>70</v>
      </c>
      <c r="E188" s="171" t="s">
        <v>267</v>
      </c>
      <c r="F188" s="171" t="s">
        <v>414</v>
      </c>
      <c r="I188" s="163"/>
      <c r="J188" s="172">
        <f>BK188</f>
        <v>0</v>
      </c>
      <c r="L188" s="160"/>
      <c r="M188" s="165"/>
      <c r="N188" s="166"/>
      <c r="O188" s="166"/>
      <c r="P188" s="167">
        <f>SUM(P189:P218)</f>
        <v>0</v>
      </c>
      <c r="Q188" s="166"/>
      <c r="R188" s="167">
        <f>SUM(R189:R218)</f>
        <v>178.5917168</v>
      </c>
      <c r="S188" s="166"/>
      <c r="T188" s="168">
        <f>SUM(T189:T218)</f>
        <v>0</v>
      </c>
      <c r="AR188" s="161" t="s">
        <v>78</v>
      </c>
      <c r="AT188" s="169" t="s">
        <v>70</v>
      </c>
      <c r="AU188" s="169" t="s">
        <v>78</v>
      </c>
      <c r="AY188" s="161" t="s">
        <v>123</v>
      </c>
      <c r="BK188" s="170">
        <f>SUM(BK189:BK218)</f>
        <v>0</v>
      </c>
    </row>
    <row r="189" spans="2:65" s="1" customFormat="1" ht="25.5" customHeight="1">
      <c r="B189" s="173"/>
      <c r="C189" s="174" t="s">
        <v>415</v>
      </c>
      <c r="D189" s="174" t="s">
        <v>126</v>
      </c>
      <c r="E189" s="175" t="s">
        <v>416</v>
      </c>
      <c r="F189" s="176" t="s">
        <v>417</v>
      </c>
      <c r="G189" s="177" t="s">
        <v>223</v>
      </c>
      <c r="H189" s="178">
        <v>3</v>
      </c>
      <c r="I189" s="179"/>
      <c r="J189" s="180">
        <f t="shared" ref="J189:J200" si="0">ROUND(I189*H189,2)</f>
        <v>0</v>
      </c>
      <c r="K189" s="176" t="s">
        <v>130</v>
      </c>
      <c r="L189" s="40"/>
      <c r="M189" s="181" t="s">
        <v>5</v>
      </c>
      <c r="N189" s="182" t="s">
        <v>42</v>
      </c>
      <c r="O189" s="41"/>
      <c r="P189" s="183">
        <f t="shared" ref="P189:P200" si="1">O189*H189</f>
        <v>0</v>
      </c>
      <c r="Q189" s="183">
        <v>6.9999999999999999E-4</v>
      </c>
      <c r="R189" s="183">
        <f t="shared" ref="R189:R200" si="2">Q189*H189</f>
        <v>2.0999999999999999E-3</v>
      </c>
      <c r="S189" s="183">
        <v>0</v>
      </c>
      <c r="T189" s="184">
        <f t="shared" ref="T189:T200" si="3">S189*H189</f>
        <v>0</v>
      </c>
      <c r="AR189" s="23" t="s">
        <v>144</v>
      </c>
      <c r="AT189" s="23" t="s">
        <v>126</v>
      </c>
      <c r="AU189" s="23" t="s">
        <v>80</v>
      </c>
      <c r="AY189" s="23" t="s">
        <v>123</v>
      </c>
      <c r="BE189" s="185">
        <f t="shared" ref="BE189:BE200" si="4">IF(N189="základní",J189,0)</f>
        <v>0</v>
      </c>
      <c r="BF189" s="185">
        <f t="shared" ref="BF189:BF200" si="5">IF(N189="snížená",J189,0)</f>
        <v>0</v>
      </c>
      <c r="BG189" s="185">
        <f t="shared" ref="BG189:BG200" si="6">IF(N189="zákl. přenesená",J189,0)</f>
        <v>0</v>
      </c>
      <c r="BH189" s="185">
        <f t="shared" ref="BH189:BH200" si="7">IF(N189="sníž. přenesená",J189,0)</f>
        <v>0</v>
      </c>
      <c r="BI189" s="185">
        <f t="shared" ref="BI189:BI200" si="8">IF(N189="nulová",J189,0)</f>
        <v>0</v>
      </c>
      <c r="BJ189" s="23" t="s">
        <v>78</v>
      </c>
      <c r="BK189" s="185">
        <f t="shared" ref="BK189:BK200" si="9">ROUND(I189*H189,2)</f>
        <v>0</v>
      </c>
      <c r="BL189" s="23" t="s">
        <v>144</v>
      </c>
      <c r="BM189" s="23" t="s">
        <v>418</v>
      </c>
    </row>
    <row r="190" spans="2:65" s="1" customFormat="1" ht="16.5" customHeight="1">
      <c r="B190" s="173"/>
      <c r="C190" s="208" t="s">
        <v>419</v>
      </c>
      <c r="D190" s="208" t="s">
        <v>304</v>
      </c>
      <c r="E190" s="209" t="s">
        <v>420</v>
      </c>
      <c r="F190" s="210" t="s">
        <v>421</v>
      </c>
      <c r="G190" s="211" t="s">
        <v>223</v>
      </c>
      <c r="H190" s="212">
        <v>2</v>
      </c>
      <c r="I190" s="213"/>
      <c r="J190" s="214">
        <f t="shared" si="0"/>
        <v>0</v>
      </c>
      <c r="K190" s="210" t="s">
        <v>130</v>
      </c>
      <c r="L190" s="215"/>
      <c r="M190" s="216" t="s">
        <v>5</v>
      </c>
      <c r="N190" s="217" t="s">
        <v>42</v>
      </c>
      <c r="O190" s="41"/>
      <c r="P190" s="183">
        <f t="shared" si="1"/>
        <v>0</v>
      </c>
      <c r="Q190" s="183">
        <v>4.0000000000000001E-3</v>
      </c>
      <c r="R190" s="183">
        <f t="shared" si="2"/>
        <v>8.0000000000000002E-3</v>
      </c>
      <c r="S190" s="183">
        <v>0</v>
      </c>
      <c r="T190" s="184">
        <f t="shared" si="3"/>
        <v>0</v>
      </c>
      <c r="AR190" s="23" t="s">
        <v>263</v>
      </c>
      <c r="AT190" s="23" t="s">
        <v>304</v>
      </c>
      <c r="AU190" s="23" t="s">
        <v>80</v>
      </c>
      <c r="AY190" s="23" t="s">
        <v>123</v>
      </c>
      <c r="BE190" s="185">
        <f t="shared" si="4"/>
        <v>0</v>
      </c>
      <c r="BF190" s="185">
        <f t="shared" si="5"/>
        <v>0</v>
      </c>
      <c r="BG190" s="185">
        <f t="shared" si="6"/>
        <v>0</v>
      </c>
      <c r="BH190" s="185">
        <f t="shared" si="7"/>
        <v>0</v>
      </c>
      <c r="BI190" s="185">
        <f t="shared" si="8"/>
        <v>0</v>
      </c>
      <c r="BJ190" s="23" t="s">
        <v>78</v>
      </c>
      <c r="BK190" s="185">
        <f t="shared" si="9"/>
        <v>0</v>
      </c>
      <c r="BL190" s="23" t="s">
        <v>144</v>
      </c>
      <c r="BM190" s="23" t="s">
        <v>422</v>
      </c>
    </row>
    <row r="191" spans="2:65" s="1" customFormat="1" ht="16.5" customHeight="1">
      <c r="B191" s="173"/>
      <c r="C191" s="208" t="s">
        <v>423</v>
      </c>
      <c r="D191" s="208" t="s">
        <v>304</v>
      </c>
      <c r="E191" s="209" t="s">
        <v>424</v>
      </c>
      <c r="F191" s="210" t="s">
        <v>425</v>
      </c>
      <c r="G191" s="211" t="s">
        <v>223</v>
      </c>
      <c r="H191" s="212">
        <v>1</v>
      </c>
      <c r="I191" s="213"/>
      <c r="J191" s="214">
        <f t="shared" si="0"/>
        <v>0</v>
      </c>
      <c r="K191" s="210" t="s">
        <v>130</v>
      </c>
      <c r="L191" s="215"/>
      <c r="M191" s="216" t="s">
        <v>5</v>
      </c>
      <c r="N191" s="217" t="s">
        <v>42</v>
      </c>
      <c r="O191" s="41"/>
      <c r="P191" s="183">
        <f t="shared" si="1"/>
        <v>0</v>
      </c>
      <c r="Q191" s="183">
        <v>6.3E-3</v>
      </c>
      <c r="R191" s="183">
        <f t="shared" si="2"/>
        <v>6.3E-3</v>
      </c>
      <c r="S191" s="183">
        <v>0</v>
      </c>
      <c r="T191" s="184">
        <f t="shared" si="3"/>
        <v>0</v>
      </c>
      <c r="AR191" s="23" t="s">
        <v>263</v>
      </c>
      <c r="AT191" s="23" t="s">
        <v>304</v>
      </c>
      <c r="AU191" s="23" t="s">
        <v>80</v>
      </c>
      <c r="AY191" s="23" t="s">
        <v>123</v>
      </c>
      <c r="BE191" s="185">
        <f t="shared" si="4"/>
        <v>0</v>
      </c>
      <c r="BF191" s="185">
        <f t="shared" si="5"/>
        <v>0</v>
      </c>
      <c r="BG191" s="185">
        <f t="shared" si="6"/>
        <v>0</v>
      </c>
      <c r="BH191" s="185">
        <f t="shared" si="7"/>
        <v>0</v>
      </c>
      <c r="BI191" s="185">
        <f t="shared" si="8"/>
        <v>0</v>
      </c>
      <c r="BJ191" s="23" t="s">
        <v>78</v>
      </c>
      <c r="BK191" s="185">
        <f t="shared" si="9"/>
        <v>0</v>
      </c>
      <c r="BL191" s="23" t="s">
        <v>144</v>
      </c>
      <c r="BM191" s="23" t="s">
        <v>426</v>
      </c>
    </row>
    <row r="192" spans="2:65" s="1" customFormat="1" ht="16.5" customHeight="1">
      <c r="B192" s="173"/>
      <c r="C192" s="174" t="s">
        <v>427</v>
      </c>
      <c r="D192" s="174" t="s">
        <v>126</v>
      </c>
      <c r="E192" s="175" t="s">
        <v>428</v>
      </c>
      <c r="F192" s="176" t="s">
        <v>429</v>
      </c>
      <c r="G192" s="177" t="s">
        <v>223</v>
      </c>
      <c r="H192" s="178">
        <v>3</v>
      </c>
      <c r="I192" s="179"/>
      <c r="J192" s="180">
        <f t="shared" si="0"/>
        <v>0</v>
      </c>
      <c r="K192" s="176" t="s">
        <v>130</v>
      </c>
      <c r="L192" s="40"/>
      <c r="M192" s="181" t="s">
        <v>5</v>
      </c>
      <c r="N192" s="182" t="s">
        <v>42</v>
      </c>
      <c r="O192" s="41"/>
      <c r="P192" s="183">
        <f t="shared" si="1"/>
        <v>0</v>
      </c>
      <c r="Q192" s="183">
        <v>0.10940999999999999</v>
      </c>
      <c r="R192" s="183">
        <f t="shared" si="2"/>
        <v>0.32822999999999997</v>
      </c>
      <c r="S192" s="183">
        <v>0</v>
      </c>
      <c r="T192" s="184">
        <f t="shared" si="3"/>
        <v>0</v>
      </c>
      <c r="AR192" s="23" t="s">
        <v>144</v>
      </c>
      <c r="AT192" s="23" t="s">
        <v>126</v>
      </c>
      <c r="AU192" s="23" t="s">
        <v>80</v>
      </c>
      <c r="AY192" s="23" t="s">
        <v>123</v>
      </c>
      <c r="BE192" s="185">
        <f t="shared" si="4"/>
        <v>0</v>
      </c>
      <c r="BF192" s="185">
        <f t="shared" si="5"/>
        <v>0</v>
      </c>
      <c r="BG192" s="185">
        <f t="shared" si="6"/>
        <v>0</v>
      </c>
      <c r="BH192" s="185">
        <f t="shared" si="7"/>
        <v>0</v>
      </c>
      <c r="BI192" s="185">
        <f t="shared" si="8"/>
        <v>0</v>
      </c>
      <c r="BJ192" s="23" t="s">
        <v>78</v>
      </c>
      <c r="BK192" s="185">
        <f t="shared" si="9"/>
        <v>0</v>
      </c>
      <c r="BL192" s="23" t="s">
        <v>144</v>
      </c>
      <c r="BM192" s="23" t="s">
        <v>430</v>
      </c>
    </row>
    <row r="193" spans="2:65" s="1" customFormat="1" ht="25.5" customHeight="1">
      <c r="B193" s="173"/>
      <c r="C193" s="208" t="s">
        <v>431</v>
      </c>
      <c r="D193" s="208" t="s">
        <v>304</v>
      </c>
      <c r="E193" s="209" t="s">
        <v>432</v>
      </c>
      <c r="F193" s="210" t="s">
        <v>433</v>
      </c>
      <c r="G193" s="211" t="s">
        <v>223</v>
      </c>
      <c r="H193" s="212">
        <v>3</v>
      </c>
      <c r="I193" s="213"/>
      <c r="J193" s="214">
        <f t="shared" si="0"/>
        <v>0</v>
      </c>
      <c r="K193" s="210" t="s">
        <v>130</v>
      </c>
      <c r="L193" s="215"/>
      <c r="M193" s="216" t="s">
        <v>5</v>
      </c>
      <c r="N193" s="217" t="s">
        <v>42</v>
      </c>
      <c r="O193" s="41"/>
      <c r="P193" s="183">
        <f t="shared" si="1"/>
        <v>0</v>
      </c>
      <c r="Q193" s="183">
        <v>6.4999999999999997E-3</v>
      </c>
      <c r="R193" s="183">
        <f t="shared" si="2"/>
        <v>1.95E-2</v>
      </c>
      <c r="S193" s="183">
        <v>0</v>
      </c>
      <c r="T193" s="184">
        <f t="shared" si="3"/>
        <v>0</v>
      </c>
      <c r="AR193" s="23" t="s">
        <v>263</v>
      </c>
      <c r="AT193" s="23" t="s">
        <v>304</v>
      </c>
      <c r="AU193" s="23" t="s">
        <v>80</v>
      </c>
      <c r="AY193" s="23" t="s">
        <v>123</v>
      </c>
      <c r="BE193" s="185">
        <f t="shared" si="4"/>
        <v>0</v>
      </c>
      <c r="BF193" s="185">
        <f t="shared" si="5"/>
        <v>0</v>
      </c>
      <c r="BG193" s="185">
        <f t="shared" si="6"/>
        <v>0</v>
      </c>
      <c r="BH193" s="185">
        <f t="shared" si="7"/>
        <v>0</v>
      </c>
      <c r="BI193" s="185">
        <f t="shared" si="8"/>
        <v>0</v>
      </c>
      <c r="BJ193" s="23" t="s">
        <v>78</v>
      </c>
      <c r="BK193" s="185">
        <f t="shared" si="9"/>
        <v>0</v>
      </c>
      <c r="BL193" s="23" t="s">
        <v>144</v>
      </c>
      <c r="BM193" s="23" t="s">
        <v>434</v>
      </c>
    </row>
    <row r="194" spans="2:65" s="1" customFormat="1" ht="25.5" customHeight="1">
      <c r="B194" s="173"/>
      <c r="C194" s="208" t="s">
        <v>435</v>
      </c>
      <c r="D194" s="208" t="s">
        <v>304</v>
      </c>
      <c r="E194" s="209" t="s">
        <v>436</v>
      </c>
      <c r="F194" s="210" t="s">
        <v>437</v>
      </c>
      <c r="G194" s="211" t="s">
        <v>223</v>
      </c>
      <c r="H194" s="212">
        <v>3</v>
      </c>
      <c r="I194" s="213"/>
      <c r="J194" s="214">
        <f t="shared" si="0"/>
        <v>0</v>
      </c>
      <c r="K194" s="210" t="s">
        <v>130</v>
      </c>
      <c r="L194" s="215"/>
      <c r="M194" s="216" t="s">
        <v>5</v>
      </c>
      <c r="N194" s="217" t="s">
        <v>42</v>
      </c>
      <c r="O194" s="41"/>
      <c r="P194" s="183">
        <f t="shared" si="1"/>
        <v>0</v>
      </c>
      <c r="Q194" s="183">
        <v>1.4999999999999999E-4</v>
      </c>
      <c r="R194" s="183">
        <f t="shared" si="2"/>
        <v>4.4999999999999999E-4</v>
      </c>
      <c r="S194" s="183">
        <v>0</v>
      </c>
      <c r="T194" s="184">
        <f t="shared" si="3"/>
        <v>0</v>
      </c>
      <c r="AR194" s="23" t="s">
        <v>263</v>
      </c>
      <c r="AT194" s="23" t="s">
        <v>304</v>
      </c>
      <c r="AU194" s="23" t="s">
        <v>80</v>
      </c>
      <c r="AY194" s="23" t="s">
        <v>123</v>
      </c>
      <c r="BE194" s="185">
        <f t="shared" si="4"/>
        <v>0</v>
      </c>
      <c r="BF194" s="185">
        <f t="shared" si="5"/>
        <v>0</v>
      </c>
      <c r="BG194" s="185">
        <f t="shared" si="6"/>
        <v>0</v>
      </c>
      <c r="BH194" s="185">
        <f t="shared" si="7"/>
        <v>0</v>
      </c>
      <c r="BI194" s="185">
        <f t="shared" si="8"/>
        <v>0</v>
      </c>
      <c r="BJ194" s="23" t="s">
        <v>78</v>
      </c>
      <c r="BK194" s="185">
        <f t="shared" si="9"/>
        <v>0</v>
      </c>
      <c r="BL194" s="23" t="s">
        <v>144</v>
      </c>
      <c r="BM194" s="23" t="s">
        <v>438</v>
      </c>
    </row>
    <row r="195" spans="2:65" s="1" customFormat="1" ht="25.5" customHeight="1">
      <c r="B195" s="173"/>
      <c r="C195" s="208" t="s">
        <v>187</v>
      </c>
      <c r="D195" s="208" t="s">
        <v>304</v>
      </c>
      <c r="E195" s="209" t="s">
        <v>439</v>
      </c>
      <c r="F195" s="210" t="s">
        <v>440</v>
      </c>
      <c r="G195" s="211" t="s">
        <v>223</v>
      </c>
      <c r="H195" s="212">
        <v>10</v>
      </c>
      <c r="I195" s="213"/>
      <c r="J195" s="214">
        <f t="shared" si="0"/>
        <v>0</v>
      </c>
      <c r="K195" s="210" t="s">
        <v>130</v>
      </c>
      <c r="L195" s="215"/>
      <c r="M195" s="216" t="s">
        <v>5</v>
      </c>
      <c r="N195" s="217" t="s">
        <v>42</v>
      </c>
      <c r="O195" s="41"/>
      <c r="P195" s="183">
        <f t="shared" si="1"/>
        <v>0</v>
      </c>
      <c r="Q195" s="183">
        <v>4.0000000000000002E-4</v>
      </c>
      <c r="R195" s="183">
        <f t="shared" si="2"/>
        <v>4.0000000000000001E-3</v>
      </c>
      <c r="S195" s="183">
        <v>0</v>
      </c>
      <c r="T195" s="184">
        <f t="shared" si="3"/>
        <v>0</v>
      </c>
      <c r="AR195" s="23" t="s">
        <v>263</v>
      </c>
      <c r="AT195" s="23" t="s">
        <v>304</v>
      </c>
      <c r="AU195" s="23" t="s">
        <v>80</v>
      </c>
      <c r="AY195" s="23" t="s">
        <v>123</v>
      </c>
      <c r="BE195" s="185">
        <f t="shared" si="4"/>
        <v>0</v>
      </c>
      <c r="BF195" s="185">
        <f t="shared" si="5"/>
        <v>0</v>
      </c>
      <c r="BG195" s="185">
        <f t="shared" si="6"/>
        <v>0</v>
      </c>
      <c r="BH195" s="185">
        <f t="shared" si="7"/>
        <v>0</v>
      </c>
      <c r="BI195" s="185">
        <f t="shared" si="8"/>
        <v>0</v>
      </c>
      <c r="BJ195" s="23" t="s">
        <v>78</v>
      </c>
      <c r="BK195" s="185">
        <f t="shared" si="9"/>
        <v>0</v>
      </c>
      <c r="BL195" s="23" t="s">
        <v>144</v>
      </c>
      <c r="BM195" s="23" t="s">
        <v>441</v>
      </c>
    </row>
    <row r="196" spans="2:65" s="1" customFormat="1" ht="25.5" customHeight="1">
      <c r="B196" s="173"/>
      <c r="C196" s="174" t="s">
        <v>442</v>
      </c>
      <c r="D196" s="174" t="s">
        <v>126</v>
      </c>
      <c r="E196" s="175" t="s">
        <v>443</v>
      </c>
      <c r="F196" s="176" t="s">
        <v>444</v>
      </c>
      <c r="G196" s="177" t="s">
        <v>180</v>
      </c>
      <c r="H196" s="178">
        <v>293</v>
      </c>
      <c r="I196" s="179"/>
      <c r="J196" s="180">
        <f t="shared" si="0"/>
        <v>0</v>
      </c>
      <c r="K196" s="176" t="s">
        <v>130</v>
      </c>
      <c r="L196" s="40"/>
      <c r="M196" s="181" t="s">
        <v>5</v>
      </c>
      <c r="N196" s="182" t="s">
        <v>42</v>
      </c>
      <c r="O196" s="41"/>
      <c r="P196" s="183">
        <f t="shared" si="1"/>
        <v>0</v>
      </c>
      <c r="Q196" s="183">
        <v>2.0000000000000001E-4</v>
      </c>
      <c r="R196" s="183">
        <f t="shared" si="2"/>
        <v>5.8600000000000006E-2</v>
      </c>
      <c r="S196" s="183">
        <v>0</v>
      </c>
      <c r="T196" s="184">
        <f t="shared" si="3"/>
        <v>0</v>
      </c>
      <c r="AR196" s="23" t="s">
        <v>144</v>
      </c>
      <c r="AT196" s="23" t="s">
        <v>126</v>
      </c>
      <c r="AU196" s="23" t="s">
        <v>80</v>
      </c>
      <c r="AY196" s="23" t="s">
        <v>123</v>
      </c>
      <c r="BE196" s="185">
        <f t="shared" si="4"/>
        <v>0</v>
      </c>
      <c r="BF196" s="185">
        <f t="shared" si="5"/>
        <v>0</v>
      </c>
      <c r="BG196" s="185">
        <f t="shared" si="6"/>
        <v>0</v>
      </c>
      <c r="BH196" s="185">
        <f t="shared" si="7"/>
        <v>0</v>
      </c>
      <c r="BI196" s="185">
        <f t="shared" si="8"/>
        <v>0</v>
      </c>
      <c r="BJ196" s="23" t="s">
        <v>78</v>
      </c>
      <c r="BK196" s="185">
        <f t="shared" si="9"/>
        <v>0</v>
      </c>
      <c r="BL196" s="23" t="s">
        <v>144</v>
      </c>
      <c r="BM196" s="23" t="s">
        <v>445</v>
      </c>
    </row>
    <row r="197" spans="2:65" s="1" customFormat="1" ht="25.5" customHeight="1">
      <c r="B197" s="173"/>
      <c r="C197" s="174" t="s">
        <v>446</v>
      </c>
      <c r="D197" s="174" t="s">
        <v>126</v>
      </c>
      <c r="E197" s="175" t="s">
        <v>447</v>
      </c>
      <c r="F197" s="176" t="s">
        <v>448</v>
      </c>
      <c r="G197" s="177" t="s">
        <v>195</v>
      </c>
      <c r="H197" s="178">
        <v>11</v>
      </c>
      <c r="I197" s="179"/>
      <c r="J197" s="180">
        <f t="shared" si="0"/>
        <v>0</v>
      </c>
      <c r="K197" s="176" t="s">
        <v>130</v>
      </c>
      <c r="L197" s="40"/>
      <c r="M197" s="181" t="s">
        <v>5</v>
      </c>
      <c r="N197" s="182" t="s">
        <v>42</v>
      </c>
      <c r="O197" s="41"/>
      <c r="P197" s="183">
        <f t="shared" si="1"/>
        <v>0</v>
      </c>
      <c r="Q197" s="183">
        <v>1.6000000000000001E-3</v>
      </c>
      <c r="R197" s="183">
        <f t="shared" si="2"/>
        <v>1.7600000000000001E-2</v>
      </c>
      <c r="S197" s="183">
        <v>0</v>
      </c>
      <c r="T197" s="184">
        <f t="shared" si="3"/>
        <v>0</v>
      </c>
      <c r="AR197" s="23" t="s">
        <v>144</v>
      </c>
      <c r="AT197" s="23" t="s">
        <v>126</v>
      </c>
      <c r="AU197" s="23" t="s">
        <v>80</v>
      </c>
      <c r="AY197" s="23" t="s">
        <v>123</v>
      </c>
      <c r="BE197" s="185">
        <f t="shared" si="4"/>
        <v>0</v>
      </c>
      <c r="BF197" s="185">
        <f t="shared" si="5"/>
        <v>0</v>
      </c>
      <c r="BG197" s="185">
        <f t="shared" si="6"/>
        <v>0</v>
      </c>
      <c r="BH197" s="185">
        <f t="shared" si="7"/>
        <v>0</v>
      </c>
      <c r="BI197" s="185">
        <f t="shared" si="8"/>
        <v>0</v>
      </c>
      <c r="BJ197" s="23" t="s">
        <v>78</v>
      </c>
      <c r="BK197" s="185">
        <f t="shared" si="9"/>
        <v>0</v>
      </c>
      <c r="BL197" s="23" t="s">
        <v>144</v>
      </c>
      <c r="BM197" s="23" t="s">
        <v>449</v>
      </c>
    </row>
    <row r="198" spans="2:65" s="1" customFormat="1" ht="25.5" customHeight="1">
      <c r="B198" s="173"/>
      <c r="C198" s="174" t="s">
        <v>450</v>
      </c>
      <c r="D198" s="174" t="s">
        <v>126</v>
      </c>
      <c r="E198" s="175" t="s">
        <v>451</v>
      </c>
      <c r="F198" s="176" t="s">
        <v>452</v>
      </c>
      <c r="G198" s="177" t="s">
        <v>180</v>
      </c>
      <c r="H198" s="178">
        <v>293</v>
      </c>
      <c r="I198" s="179"/>
      <c r="J198" s="180">
        <f t="shared" si="0"/>
        <v>0</v>
      </c>
      <c r="K198" s="176" t="s">
        <v>130</v>
      </c>
      <c r="L198" s="40"/>
      <c r="M198" s="181" t="s">
        <v>5</v>
      </c>
      <c r="N198" s="182" t="s">
        <v>42</v>
      </c>
      <c r="O198" s="41"/>
      <c r="P198" s="183">
        <f t="shared" si="1"/>
        <v>0</v>
      </c>
      <c r="Q198" s="183">
        <v>0</v>
      </c>
      <c r="R198" s="183">
        <f t="shared" si="2"/>
        <v>0</v>
      </c>
      <c r="S198" s="183">
        <v>0</v>
      </c>
      <c r="T198" s="184">
        <f t="shared" si="3"/>
        <v>0</v>
      </c>
      <c r="AR198" s="23" t="s">
        <v>144</v>
      </c>
      <c r="AT198" s="23" t="s">
        <v>126</v>
      </c>
      <c r="AU198" s="23" t="s">
        <v>80</v>
      </c>
      <c r="AY198" s="23" t="s">
        <v>123</v>
      </c>
      <c r="BE198" s="185">
        <f t="shared" si="4"/>
        <v>0</v>
      </c>
      <c r="BF198" s="185">
        <f t="shared" si="5"/>
        <v>0</v>
      </c>
      <c r="BG198" s="185">
        <f t="shared" si="6"/>
        <v>0</v>
      </c>
      <c r="BH198" s="185">
        <f t="shared" si="7"/>
        <v>0</v>
      </c>
      <c r="BI198" s="185">
        <f t="shared" si="8"/>
        <v>0</v>
      </c>
      <c r="BJ198" s="23" t="s">
        <v>78</v>
      </c>
      <c r="BK198" s="185">
        <f t="shared" si="9"/>
        <v>0</v>
      </c>
      <c r="BL198" s="23" t="s">
        <v>144</v>
      </c>
      <c r="BM198" s="23" t="s">
        <v>453</v>
      </c>
    </row>
    <row r="199" spans="2:65" s="1" customFormat="1" ht="25.5" customHeight="1">
      <c r="B199" s="173"/>
      <c r="C199" s="174" t="s">
        <v>454</v>
      </c>
      <c r="D199" s="174" t="s">
        <v>126</v>
      </c>
      <c r="E199" s="175" t="s">
        <v>455</v>
      </c>
      <c r="F199" s="176" t="s">
        <v>456</v>
      </c>
      <c r="G199" s="177" t="s">
        <v>195</v>
      </c>
      <c r="H199" s="178">
        <v>11</v>
      </c>
      <c r="I199" s="179"/>
      <c r="J199" s="180">
        <f t="shared" si="0"/>
        <v>0</v>
      </c>
      <c r="K199" s="176" t="s">
        <v>130</v>
      </c>
      <c r="L199" s="40"/>
      <c r="M199" s="181" t="s">
        <v>5</v>
      </c>
      <c r="N199" s="182" t="s">
        <v>42</v>
      </c>
      <c r="O199" s="41"/>
      <c r="P199" s="183">
        <f t="shared" si="1"/>
        <v>0</v>
      </c>
      <c r="Q199" s="183">
        <v>1.0000000000000001E-5</v>
      </c>
      <c r="R199" s="183">
        <f t="shared" si="2"/>
        <v>1.1E-4</v>
      </c>
      <c r="S199" s="183">
        <v>0</v>
      </c>
      <c r="T199" s="184">
        <f t="shared" si="3"/>
        <v>0</v>
      </c>
      <c r="AR199" s="23" t="s">
        <v>144</v>
      </c>
      <c r="AT199" s="23" t="s">
        <v>126</v>
      </c>
      <c r="AU199" s="23" t="s">
        <v>80</v>
      </c>
      <c r="AY199" s="23" t="s">
        <v>123</v>
      </c>
      <c r="BE199" s="185">
        <f t="shared" si="4"/>
        <v>0</v>
      </c>
      <c r="BF199" s="185">
        <f t="shared" si="5"/>
        <v>0</v>
      </c>
      <c r="BG199" s="185">
        <f t="shared" si="6"/>
        <v>0</v>
      </c>
      <c r="BH199" s="185">
        <f t="shared" si="7"/>
        <v>0</v>
      </c>
      <c r="BI199" s="185">
        <f t="shared" si="8"/>
        <v>0</v>
      </c>
      <c r="BJ199" s="23" t="s">
        <v>78</v>
      </c>
      <c r="BK199" s="185">
        <f t="shared" si="9"/>
        <v>0</v>
      </c>
      <c r="BL199" s="23" t="s">
        <v>144</v>
      </c>
      <c r="BM199" s="23" t="s">
        <v>457</v>
      </c>
    </row>
    <row r="200" spans="2:65" s="1" customFormat="1" ht="25.5" customHeight="1">
      <c r="B200" s="173"/>
      <c r="C200" s="174" t="s">
        <v>458</v>
      </c>
      <c r="D200" s="174" t="s">
        <v>126</v>
      </c>
      <c r="E200" s="175" t="s">
        <v>459</v>
      </c>
      <c r="F200" s="176" t="s">
        <v>460</v>
      </c>
      <c r="G200" s="177" t="s">
        <v>180</v>
      </c>
      <c r="H200" s="178">
        <v>493</v>
      </c>
      <c r="I200" s="179"/>
      <c r="J200" s="180">
        <f t="shared" si="0"/>
        <v>0</v>
      </c>
      <c r="K200" s="176" t="s">
        <v>130</v>
      </c>
      <c r="L200" s="40"/>
      <c r="M200" s="181" t="s">
        <v>5</v>
      </c>
      <c r="N200" s="182" t="s">
        <v>42</v>
      </c>
      <c r="O200" s="41"/>
      <c r="P200" s="183">
        <f t="shared" si="1"/>
        <v>0</v>
      </c>
      <c r="Q200" s="183">
        <v>0.16849</v>
      </c>
      <c r="R200" s="183">
        <f t="shared" si="2"/>
        <v>83.065569999999994</v>
      </c>
      <c r="S200" s="183">
        <v>0</v>
      </c>
      <c r="T200" s="184">
        <f t="shared" si="3"/>
        <v>0</v>
      </c>
      <c r="AR200" s="23" t="s">
        <v>144</v>
      </c>
      <c r="AT200" s="23" t="s">
        <v>126</v>
      </c>
      <c r="AU200" s="23" t="s">
        <v>80</v>
      </c>
      <c r="AY200" s="23" t="s">
        <v>123</v>
      </c>
      <c r="BE200" s="185">
        <f t="shared" si="4"/>
        <v>0</v>
      </c>
      <c r="BF200" s="185">
        <f t="shared" si="5"/>
        <v>0</v>
      </c>
      <c r="BG200" s="185">
        <f t="shared" si="6"/>
        <v>0</v>
      </c>
      <c r="BH200" s="185">
        <f t="shared" si="7"/>
        <v>0</v>
      </c>
      <c r="BI200" s="185">
        <f t="shared" si="8"/>
        <v>0</v>
      </c>
      <c r="BJ200" s="23" t="s">
        <v>78</v>
      </c>
      <c r="BK200" s="185">
        <f t="shared" si="9"/>
        <v>0</v>
      </c>
      <c r="BL200" s="23" t="s">
        <v>144</v>
      </c>
      <c r="BM200" s="23" t="s">
        <v>461</v>
      </c>
    </row>
    <row r="201" spans="2:65" s="1" customFormat="1" ht="108">
      <c r="B201" s="40"/>
      <c r="D201" s="187" t="s">
        <v>376</v>
      </c>
      <c r="F201" s="206" t="s">
        <v>462</v>
      </c>
      <c r="I201" s="148"/>
      <c r="L201" s="40"/>
      <c r="M201" s="207"/>
      <c r="N201" s="41"/>
      <c r="O201" s="41"/>
      <c r="P201" s="41"/>
      <c r="Q201" s="41"/>
      <c r="R201" s="41"/>
      <c r="S201" s="41"/>
      <c r="T201" s="69"/>
      <c r="AT201" s="23" t="s">
        <v>376</v>
      </c>
      <c r="AU201" s="23" t="s">
        <v>80</v>
      </c>
    </row>
    <row r="202" spans="2:65" s="11" customFormat="1">
      <c r="B202" s="186"/>
      <c r="D202" s="187" t="s">
        <v>133</v>
      </c>
      <c r="E202" s="188" t="s">
        <v>5</v>
      </c>
      <c r="F202" s="189" t="s">
        <v>182</v>
      </c>
      <c r="H202" s="190">
        <v>426</v>
      </c>
      <c r="I202" s="191"/>
      <c r="L202" s="186"/>
      <c r="M202" s="192"/>
      <c r="N202" s="193"/>
      <c r="O202" s="193"/>
      <c r="P202" s="193"/>
      <c r="Q202" s="193"/>
      <c r="R202" s="193"/>
      <c r="S202" s="193"/>
      <c r="T202" s="194"/>
      <c r="AT202" s="188" t="s">
        <v>133</v>
      </c>
      <c r="AU202" s="188" t="s">
        <v>80</v>
      </c>
      <c r="AV202" s="11" t="s">
        <v>80</v>
      </c>
      <c r="AW202" s="11" t="s">
        <v>35</v>
      </c>
      <c r="AX202" s="11" t="s">
        <v>71</v>
      </c>
      <c r="AY202" s="188" t="s">
        <v>123</v>
      </c>
    </row>
    <row r="203" spans="2:65" s="11" customFormat="1">
      <c r="B203" s="186"/>
      <c r="D203" s="187" t="s">
        <v>133</v>
      </c>
      <c r="E203" s="188" t="s">
        <v>5</v>
      </c>
      <c r="F203" s="189" t="s">
        <v>185</v>
      </c>
      <c r="H203" s="190">
        <v>47</v>
      </c>
      <c r="I203" s="191"/>
      <c r="L203" s="186"/>
      <c r="M203" s="192"/>
      <c r="N203" s="193"/>
      <c r="O203" s="193"/>
      <c r="P203" s="193"/>
      <c r="Q203" s="193"/>
      <c r="R203" s="193"/>
      <c r="S203" s="193"/>
      <c r="T203" s="194"/>
      <c r="AT203" s="188" t="s">
        <v>133</v>
      </c>
      <c r="AU203" s="188" t="s">
        <v>80</v>
      </c>
      <c r="AV203" s="11" t="s">
        <v>80</v>
      </c>
      <c r="AW203" s="11" t="s">
        <v>35</v>
      </c>
      <c r="AX203" s="11" t="s">
        <v>71</v>
      </c>
      <c r="AY203" s="188" t="s">
        <v>123</v>
      </c>
    </row>
    <row r="204" spans="2:65" s="11" customFormat="1">
      <c r="B204" s="186"/>
      <c r="D204" s="187" t="s">
        <v>133</v>
      </c>
      <c r="E204" s="188" t="s">
        <v>5</v>
      </c>
      <c r="F204" s="189" t="s">
        <v>188</v>
      </c>
      <c r="H204" s="190">
        <v>20</v>
      </c>
      <c r="I204" s="191"/>
      <c r="L204" s="186"/>
      <c r="M204" s="192"/>
      <c r="N204" s="193"/>
      <c r="O204" s="193"/>
      <c r="P204" s="193"/>
      <c r="Q204" s="193"/>
      <c r="R204" s="193"/>
      <c r="S204" s="193"/>
      <c r="T204" s="194"/>
      <c r="AT204" s="188" t="s">
        <v>133</v>
      </c>
      <c r="AU204" s="188" t="s">
        <v>80</v>
      </c>
      <c r="AV204" s="11" t="s">
        <v>80</v>
      </c>
      <c r="AW204" s="11" t="s">
        <v>35</v>
      </c>
      <c r="AX204" s="11" t="s">
        <v>71</v>
      </c>
      <c r="AY204" s="188" t="s">
        <v>123</v>
      </c>
    </row>
    <row r="205" spans="2:65" s="13" customFormat="1">
      <c r="B205" s="218"/>
      <c r="D205" s="187" t="s">
        <v>133</v>
      </c>
      <c r="E205" s="219" t="s">
        <v>5</v>
      </c>
      <c r="F205" s="220" t="s">
        <v>335</v>
      </c>
      <c r="H205" s="221">
        <v>493</v>
      </c>
      <c r="I205" s="222"/>
      <c r="L205" s="218"/>
      <c r="M205" s="223"/>
      <c r="N205" s="224"/>
      <c r="O205" s="224"/>
      <c r="P205" s="224"/>
      <c r="Q205" s="224"/>
      <c r="R205" s="224"/>
      <c r="S205" s="224"/>
      <c r="T205" s="225"/>
      <c r="AT205" s="219" t="s">
        <v>133</v>
      </c>
      <c r="AU205" s="219" t="s">
        <v>80</v>
      </c>
      <c r="AV205" s="13" t="s">
        <v>144</v>
      </c>
      <c r="AW205" s="13" t="s">
        <v>35</v>
      </c>
      <c r="AX205" s="13" t="s">
        <v>78</v>
      </c>
      <c r="AY205" s="219" t="s">
        <v>123</v>
      </c>
    </row>
    <row r="206" spans="2:65" s="1" customFormat="1" ht="16.5" customHeight="1">
      <c r="B206" s="173"/>
      <c r="C206" s="208" t="s">
        <v>463</v>
      </c>
      <c r="D206" s="208" t="s">
        <v>304</v>
      </c>
      <c r="E206" s="209" t="s">
        <v>464</v>
      </c>
      <c r="F206" s="210" t="s">
        <v>465</v>
      </c>
      <c r="G206" s="211" t="s">
        <v>180</v>
      </c>
      <c r="H206" s="212">
        <v>493</v>
      </c>
      <c r="I206" s="213"/>
      <c r="J206" s="214">
        <f>ROUND(I206*H206,2)</f>
        <v>0</v>
      </c>
      <c r="K206" s="210" t="s">
        <v>130</v>
      </c>
      <c r="L206" s="215"/>
      <c r="M206" s="216" t="s">
        <v>5</v>
      </c>
      <c r="N206" s="217" t="s">
        <v>42</v>
      </c>
      <c r="O206" s="41"/>
      <c r="P206" s="183">
        <f>O206*H206</f>
        <v>0</v>
      </c>
      <c r="Q206" s="183">
        <v>0.125</v>
      </c>
      <c r="R206" s="183">
        <f>Q206*H206</f>
        <v>61.625</v>
      </c>
      <c r="S206" s="183">
        <v>0</v>
      </c>
      <c r="T206" s="184">
        <f>S206*H206</f>
        <v>0</v>
      </c>
      <c r="AR206" s="23" t="s">
        <v>263</v>
      </c>
      <c r="AT206" s="23" t="s">
        <v>304</v>
      </c>
      <c r="AU206" s="23" t="s">
        <v>80</v>
      </c>
      <c r="AY206" s="23" t="s">
        <v>123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23" t="s">
        <v>78</v>
      </c>
      <c r="BK206" s="185">
        <f>ROUND(I206*H206,2)</f>
        <v>0</v>
      </c>
      <c r="BL206" s="23" t="s">
        <v>144</v>
      </c>
      <c r="BM206" s="23" t="s">
        <v>466</v>
      </c>
    </row>
    <row r="207" spans="2:65" s="11" customFormat="1">
      <c r="B207" s="186"/>
      <c r="D207" s="187" t="s">
        <v>133</v>
      </c>
      <c r="E207" s="188" t="s">
        <v>5</v>
      </c>
      <c r="F207" s="189" t="s">
        <v>182</v>
      </c>
      <c r="H207" s="190">
        <v>426</v>
      </c>
      <c r="I207" s="191"/>
      <c r="L207" s="186"/>
      <c r="M207" s="192"/>
      <c r="N207" s="193"/>
      <c r="O207" s="193"/>
      <c r="P207" s="193"/>
      <c r="Q207" s="193"/>
      <c r="R207" s="193"/>
      <c r="S207" s="193"/>
      <c r="T207" s="194"/>
      <c r="AT207" s="188" t="s">
        <v>133</v>
      </c>
      <c r="AU207" s="188" t="s">
        <v>80</v>
      </c>
      <c r="AV207" s="11" t="s">
        <v>80</v>
      </c>
      <c r="AW207" s="11" t="s">
        <v>35</v>
      </c>
      <c r="AX207" s="11" t="s">
        <v>71</v>
      </c>
      <c r="AY207" s="188" t="s">
        <v>123</v>
      </c>
    </row>
    <row r="208" spans="2:65" s="11" customFormat="1">
      <c r="B208" s="186"/>
      <c r="D208" s="187" t="s">
        <v>133</v>
      </c>
      <c r="E208" s="188" t="s">
        <v>5</v>
      </c>
      <c r="F208" s="189" t="s">
        <v>185</v>
      </c>
      <c r="H208" s="190">
        <v>47</v>
      </c>
      <c r="I208" s="191"/>
      <c r="L208" s="186"/>
      <c r="M208" s="192"/>
      <c r="N208" s="193"/>
      <c r="O208" s="193"/>
      <c r="P208" s="193"/>
      <c r="Q208" s="193"/>
      <c r="R208" s="193"/>
      <c r="S208" s="193"/>
      <c r="T208" s="194"/>
      <c r="AT208" s="188" t="s">
        <v>133</v>
      </c>
      <c r="AU208" s="188" t="s">
        <v>80</v>
      </c>
      <c r="AV208" s="11" t="s">
        <v>80</v>
      </c>
      <c r="AW208" s="11" t="s">
        <v>35</v>
      </c>
      <c r="AX208" s="11" t="s">
        <v>71</v>
      </c>
      <c r="AY208" s="188" t="s">
        <v>123</v>
      </c>
    </row>
    <row r="209" spans="2:65" s="11" customFormat="1">
      <c r="B209" s="186"/>
      <c r="D209" s="187" t="s">
        <v>133</v>
      </c>
      <c r="E209" s="188" t="s">
        <v>5</v>
      </c>
      <c r="F209" s="189" t="s">
        <v>188</v>
      </c>
      <c r="H209" s="190">
        <v>20</v>
      </c>
      <c r="I209" s="191"/>
      <c r="L209" s="186"/>
      <c r="M209" s="192"/>
      <c r="N209" s="193"/>
      <c r="O209" s="193"/>
      <c r="P209" s="193"/>
      <c r="Q209" s="193"/>
      <c r="R209" s="193"/>
      <c r="S209" s="193"/>
      <c r="T209" s="194"/>
      <c r="AT209" s="188" t="s">
        <v>133</v>
      </c>
      <c r="AU209" s="188" t="s">
        <v>80</v>
      </c>
      <c r="AV209" s="11" t="s">
        <v>80</v>
      </c>
      <c r="AW209" s="11" t="s">
        <v>35</v>
      </c>
      <c r="AX209" s="11" t="s">
        <v>71</v>
      </c>
      <c r="AY209" s="188" t="s">
        <v>123</v>
      </c>
    </row>
    <row r="210" spans="2:65" s="13" customFormat="1">
      <c r="B210" s="218"/>
      <c r="D210" s="187" t="s">
        <v>133</v>
      </c>
      <c r="E210" s="219" t="s">
        <v>5</v>
      </c>
      <c r="F210" s="220" t="s">
        <v>335</v>
      </c>
      <c r="H210" s="221">
        <v>493</v>
      </c>
      <c r="I210" s="222"/>
      <c r="L210" s="218"/>
      <c r="M210" s="223"/>
      <c r="N210" s="224"/>
      <c r="O210" s="224"/>
      <c r="P210" s="224"/>
      <c r="Q210" s="224"/>
      <c r="R210" s="224"/>
      <c r="S210" s="224"/>
      <c r="T210" s="225"/>
      <c r="AT210" s="219" t="s">
        <v>133</v>
      </c>
      <c r="AU210" s="219" t="s">
        <v>80</v>
      </c>
      <c r="AV210" s="13" t="s">
        <v>144</v>
      </c>
      <c r="AW210" s="13" t="s">
        <v>35</v>
      </c>
      <c r="AX210" s="13" t="s">
        <v>78</v>
      </c>
      <c r="AY210" s="219" t="s">
        <v>123</v>
      </c>
    </row>
    <row r="211" spans="2:65" s="1" customFormat="1" ht="25.5" customHeight="1">
      <c r="B211" s="173"/>
      <c r="C211" s="174" t="s">
        <v>203</v>
      </c>
      <c r="D211" s="174" t="s">
        <v>126</v>
      </c>
      <c r="E211" s="175" t="s">
        <v>467</v>
      </c>
      <c r="F211" s="176" t="s">
        <v>468</v>
      </c>
      <c r="G211" s="177" t="s">
        <v>180</v>
      </c>
      <c r="H211" s="178">
        <v>72</v>
      </c>
      <c r="I211" s="179"/>
      <c r="J211" s="180">
        <f>ROUND(I211*H211,2)</f>
        <v>0</v>
      </c>
      <c r="K211" s="176" t="s">
        <v>130</v>
      </c>
      <c r="L211" s="40"/>
      <c r="M211" s="181" t="s">
        <v>5</v>
      </c>
      <c r="N211" s="182" t="s">
        <v>42</v>
      </c>
      <c r="O211" s="41"/>
      <c r="P211" s="183">
        <f>O211*H211</f>
        <v>0</v>
      </c>
      <c r="Q211" s="183">
        <v>0.14066999999999999</v>
      </c>
      <c r="R211" s="183">
        <f>Q211*H211</f>
        <v>10.12824</v>
      </c>
      <c r="S211" s="183">
        <v>0</v>
      </c>
      <c r="T211" s="184">
        <f>S211*H211</f>
        <v>0</v>
      </c>
      <c r="AR211" s="23" t="s">
        <v>144</v>
      </c>
      <c r="AT211" s="23" t="s">
        <v>126</v>
      </c>
      <c r="AU211" s="23" t="s">
        <v>80</v>
      </c>
      <c r="AY211" s="23" t="s">
        <v>123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23" t="s">
        <v>78</v>
      </c>
      <c r="BK211" s="185">
        <f>ROUND(I211*H211,2)</f>
        <v>0</v>
      </c>
      <c r="BL211" s="23" t="s">
        <v>144</v>
      </c>
      <c r="BM211" s="23" t="s">
        <v>469</v>
      </c>
    </row>
    <row r="212" spans="2:65" s="1" customFormat="1" ht="108">
      <c r="B212" s="40"/>
      <c r="D212" s="187" t="s">
        <v>376</v>
      </c>
      <c r="F212" s="206" t="s">
        <v>462</v>
      </c>
      <c r="I212" s="148"/>
      <c r="L212" s="40"/>
      <c r="M212" s="207"/>
      <c r="N212" s="41"/>
      <c r="O212" s="41"/>
      <c r="P212" s="41"/>
      <c r="Q212" s="41"/>
      <c r="R212" s="41"/>
      <c r="S212" s="41"/>
      <c r="T212" s="69"/>
      <c r="AT212" s="23" t="s">
        <v>376</v>
      </c>
      <c r="AU212" s="23" t="s">
        <v>80</v>
      </c>
    </row>
    <row r="213" spans="2:65" s="11" customFormat="1">
      <c r="B213" s="186"/>
      <c r="D213" s="187" t="s">
        <v>133</v>
      </c>
      <c r="E213" s="188" t="s">
        <v>5</v>
      </c>
      <c r="F213" s="189" t="s">
        <v>178</v>
      </c>
      <c r="H213" s="190">
        <v>72</v>
      </c>
      <c r="I213" s="191"/>
      <c r="L213" s="186"/>
      <c r="M213" s="192"/>
      <c r="N213" s="193"/>
      <c r="O213" s="193"/>
      <c r="P213" s="193"/>
      <c r="Q213" s="193"/>
      <c r="R213" s="193"/>
      <c r="S213" s="193"/>
      <c r="T213" s="194"/>
      <c r="AT213" s="188" t="s">
        <v>133</v>
      </c>
      <c r="AU213" s="188" t="s">
        <v>80</v>
      </c>
      <c r="AV213" s="11" t="s">
        <v>80</v>
      </c>
      <c r="AW213" s="11" t="s">
        <v>35</v>
      </c>
      <c r="AX213" s="11" t="s">
        <v>78</v>
      </c>
      <c r="AY213" s="188" t="s">
        <v>123</v>
      </c>
    </row>
    <row r="214" spans="2:65" s="1" customFormat="1" ht="16.5" customHeight="1">
      <c r="B214" s="173"/>
      <c r="C214" s="208" t="s">
        <v>470</v>
      </c>
      <c r="D214" s="208" t="s">
        <v>304</v>
      </c>
      <c r="E214" s="209" t="s">
        <v>471</v>
      </c>
      <c r="F214" s="210" t="s">
        <v>472</v>
      </c>
      <c r="G214" s="211" t="s">
        <v>180</v>
      </c>
      <c r="H214" s="212">
        <v>72</v>
      </c>
      <c r="I214" s="213"/>
      <c r="J214" s="214">
        <f>ROUND(I214*H214,2)</f>
        <v>0</v>
      </c>
      <c r="K214" s="210" t="s">
        <v>130</v>
      </c>
      <c r="L214" s="215"/>
      <c r="M214" s="216" t="s">
        <v>5</v>
      </c>
      <c r="N214" s="217" t="s">
        <v>42</v>
      </c>
      <c r="O214" s="41"/>
      <c r="P214" s="183">
        <f>O214*H214</f>
        <v>0</v>
      </c>
      <c r="Q214" s="183">
        <v>5.7000000000000002E-2</v>
      </c>
      <c r="R214" s="183">
        <f>Q214*H214</f>
        <v>4.1040000000000001</v>
      </c>
      <c r="S214" s="183">
        <v>0</v>
      </c>
      <c r="T214" s="184">
        <f>S214*H214</f>
        <v>0</v>
      </c>
      <c r="AR214" s="23" t="s">
        <v>263</v>
      </c>
      <c r="AT214" s="23" t="s">
        <v>304</v>
      </c>
      <c r="AU214" s="23" t="s">
        <v>80</v>
      </c>
      <c r="AY214" s="23" t="s">
        <v>123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23" t="s">
        <v>78</v>
      </c>
      <c r="BK214" s="185">
        <f>ROUND(I214*H214,2)</f>
        <v>0</v>
      </c>
      <c r="BL214" s="23" t="s">
        <v>144</v>
      </c>
      <c r="BM214" s="23" t="s">
        <v>473</v>
      </c>
    </row>
    <row r="215" spans="2:65" s="11" customFormat="1">
      <c r="B215" s="186"/>
      <c r="D215" s="187" t="s">
        <v>133</v>
      </c>
      <c r="E215" s="188" t="s">
        <v>5</v>
      </c>
      <c r="F215" s="189" t="s">
        <v>178</v>
      </c>
      <c r="H215" s="190">
        <v>72</v>
      </c>
      <c r="I215" s="191"/>
      <c r="L215" s="186"/>
      <c r="M215" s="192"/>
      <c r="N215" s="193"/>
      <c r="O215" s="193"/>
      <c r="P215" s="193"/>
      <c r="Q215" s="193"/>
      <c r="R215" s="193"/>
      <c r="S215" s="193"/>
      <c r="T215" s="194"/>
      <c r="AT215" s="188" t="s">
        <v>133</v>
      </c>
      <c r="AU215" s="188" t="s">
        <v>80</v>
      </c>
      <c r="AV215" s="11" t="s">
        <v>80</v>
      </c>
      <c r="AW215" s="11" t="s">
        <v>35</v>
      </c>
      <c r="AX215" s="11" t="s">
        <v>78</v>
      </c>
      <c r="AY215" s="188" t="s">
        <v>123</v>
      </c>
    </row>
    <row r="216" spans="2:65" s="1" customFormat="1" ht="25.5" customHeight="1">
      <c r="B216" s="173"/>
      <c r="C216" s="174" t="s">
        <v>474</v>
      </c>
      <c r="D216" s="174" t="s">
        <v>126</v>
      </c>
      <c r="E216" s="175" t="s">
        <v>475</v>
      </c>
      <c r="F216" s="176" t="s">
        <v>476</v>
      </c>
      <c r="G216" s="177" t="s">
        <v>213</v>
      </c>
      <c r="H216" s="178">
        <v>8.52</v>
      </c>
      <c r="I216" s="179"/>
      <c r="J216" s="180">
        <f>ROUND(I216*H216,2)</f>
        <v>0</v>
      </c>
      <c r="K216" s="176" t="s">
        <v>130</v>
      </c>
      <c r="L216" s="40"/>
      <c r="M216" s="181" t="s">
        <v>5</v>
      </c>
      <c r="N216" s="182" t="s">
        <v>42</v>
      </c>
      <c r="O216" s="41"/>
      <c r="P216" s="183">
        <f>O216*H216</f>
        <v>0</v>
      </c>
      <c r="Q216" s="183">
        <v>2.2563399999999998</v>
      </c>
      <c r="R216" s="183">
        <f>Q216*H216</f>
        <v>19.224016799999998</v>
      </c>
      <c r="S216" s="183">
        <v>0</v>
      </c>
      <c r="T216" s="184">
        <f>S216*H216</f>
        <v>0</v>
      </c>
      <c r="AR216" s="23" t="s">
        <v>144</v>
      </c>
      <c r="AT216" s="23" t="s">
        <v>126</v>
      </c>
      <c r="AU216" s="23" t="s">
        <v>80</v>
      </c>
      <c r="AY216" s="23" t="s">
        <v>123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23" t="s">
        <v>78</v>
      </c>
      <c r="BK216" s="185">
        <f>ROUND(I216*H216,2)</f>
        <v>0</v>
      </c>
      <c r="BL216" s="23" t="s">
        <v>144</v>
      </c>
      <c r="BM216" s="23" t="s">
        <v>477</v>
      </c>
    </row>
    <row r="217" spans="2:65" s="11" customFormat="1">
      <c r="B217" s="186"/>
      <c r="D217" s="187" t="s">
        <v>133</v>
      </c>
      <c r="E217" s="188" t="s">
        <v>5</v>
      </c>
      <c r="F217" s="189" t="s">
        <v>478</v>
      </c>
      <c r="H217" s="190">
        <v>8.52</v>
      </c>
      <c r="I217" s="191"/>
      <c r="L217" s="186"/>
      <c r="M217" s="192"/>
      <c r="N217" s="193"/>
      <c r="O217" s="193"/>
      <c r="P217" s="193"/>
      <c r="Q217" s="193"/>
      <c r="R217" s="193"/>
      <c r="S217" s="193"/>
      <c r="T217" s="194"/>
      <c r="AT217" s="188" t="s">
        <v>133</v>
      </c>
      <c r="AU217" s="188" t="s">
        <v>80</v>
      </c>
      <c r="AV217" s="11" t="s">
        <v>80</v>
      </c>
      <c r="AW217" s="11" t="s">
        <v>35</v>
      </c>
      <c r="AX217" s="11" t="s">
        <v>78</v>
      </c>
      <c r="AY217" s="188" t="s">
        <v>123</v>
      </c>
    </row>
    <row r="218" spans="2:65" s="1" customFormat="1" ht="25.5" customHeight="1">
      <c r="B218" s="173"/>
      <c r="C218" s="174" t="s">
        <v>479</v>
      </c>
      <c r="D218" s="174" t="s">
        <v>126</v>
      </c>
      <c r="E218" s="175" t="s">
        <v>480</v>
      </c>
      <c r="F218" s="176" t="s">
        <v>481</v>
      </c>
      <c r="G218" s="177" t="s">
        <v>180</v>
      </c>
      <c r="H218" s="178">
        <v>48</v>
      </c>
      <c r="I218" s="179"/>
      <c r="J218" s="180">
        <f>ROUND(I218*H218,2)</f>
        <v>0</v>
      </c>
      <c r="K218" s="176" t="s">
        <v>5</v>
      </c>
      <c r="L218" s="40"/>
      <c r="M218" s="181" t="s">
        <v>5</v>
      </c>
      <c r="N218" s="182" t="s">
        <v>42</v>
      </c>
      <c r="O218" s="41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AR218" s="23" t="s">
        <v>144</v>
      </c>
      <c r="AT218" s="23" t="s">
        <v>126</v>
      </c>
      <c r="AU218" s="23" t="s">
        <v>80</v>
      </c>
      <c r="AY218" s="23" t="s">
        <v>123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23" t="s">
        <v>78</v>
      </c>
      <c r="BK218" s="185">
        <f>ROUND(I218*H218,2)</f>
        <v>0</v>
      </c>
      <c r="BL218" s="23" t="s">
        <v>144</v>
      </c>
      <c r="BM218" s="23" t="s">
        <v>482</v>
      </c>
    </row>
    <row r="219" spans="2:65" s="10" customFormat="1" ht="29.85" customHeight="1">
      <c r="B219" s="160"/>
      <c r="D219" s="161" t="s">
        <v>70</v>
      </c>
      <c r="E219" s="171" t="s">
        <v>483</v>
      </c>
      <c r="F219" s="171" t="s">
        <v>484</v>
      </c>
      <c r="I219" s="163"/>
      <c r="J219" s="172">
        <f>BK219</f>
        <v>0</v>
      </c>
      <c r="L219" s="160"/>
      <c r="M219" s="165"/>
      <c r="N219" s="166"/>
      <c r="O219" s="166"/>
      <c r="P219" s="167">
        <f>SUM(P220:P233)</f>
        <v>0</v>
      </c>
      <c r="Q219" s="166"/>
      <c r="R219" s="167">
        <f>SUM(R220:R233)</f>
        <v>0</v>
      </c>
      <c r="S219" s="166"/>
      <c r="T219" s="168">
        <f>SUM(T220:T233)</f>
        <v>0</v>
      </c>
      <c r="AR219" s="161" t="s">
        <v>78</v>
      </c>
      <c r="AT219" s="169" t="s">
        <v>70</v>
      </c>
      <c r="AU219" s="169" t="s">
        <v>78</v>
      </c>
      <c r="AY219" s="161" t="s">
        <v>123</v>
      </c>
      <c r="BK219" s="170">
        <f>SUM(BK220:BK233)</f>
        <v>0</v>
      </c>
    </row>
    <row r="220" spans="2:65" s="1" customFormat="1" ht="25.5" customHeight="1">
      <c r="B220" s="173"/>
      <c r="C220" s="174" t="s">
        <v>485</v>
      </c>
      <c r="D220" s="174" t="s">
        <v>126</v>
      </c>
      <c r="E220" s="175" t="s">
        <v>486</v>
      </c>
      <c r="F220" s="176" t="s">
        <v>487</v>
      </c>
      <c r="G220" s="177" t="s">
        <v>296</v>
      </c>
      <c r="H220" s="178">
        <v>786.72199999999998</v>
      </c>
      <c r="I220" s="179"/>
      <c r="J220" s="180">
        <f>ROUND(I220*H220,2)</f>
        <v>0</v>
      </c>
      <c r="K220" s="176" t="s">
        <v>130</v>
      </c>
      <c r="L220" s="40"/>
      <c r="M220" s="181" t="s">
        <v>5</v>
      </c>
      <c r="N220" s="182" t="s">
        <v>42</v>
      </c>
      <c r="O220" s="41"/>
      <c r="P220" s="183">
        <f>O220*H220</f>
        <v>0</v>
      </c>
      <c r="Q220" s="183">
        <v>0</v>
      </c>
      <c r="R220" s="183">
        <f>Q220*H220</f>
        <v>0</v>
      </c>
      <c r="S220" s="183">
        <v>0</v>
      </c>
      <c r="T220" s="184">
        <f>S220*H220</f>
        <v>0</v>
      </c>
      <c r="AR220" s="23" t="s">
        <v>144</v>
      </c>
      <c r="AT220" s="23" t="s">
        <v>126</v>
      </c>
      <c r="AU220" s="23" t="s">
        <v>80</v>
      </c>
      <c r="AY220" s="23" t="s">
        <v>123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23" t="s">
        <v>78</v>
      </c>
      <c r="BK220" s="185">
        <f>ROUND(I220*H220,2)</f>
        <v>0</v>
      </c>
      <c r="BL220" s="23" t="s">
        <v>144</v>
      </c>
      <c r="BM220" s="23" t="s">
        <v>488</v>
      </c>
    </row>
    <row r="221" spans="2:65" s="11" customFormat="1">
      <c r="B221" s="186"/>
      <c r="D221" s="187" t="s">
        <v>133</v>
      </c>
      <c r="F221" s="189" t="s">
        <v>489</v>
      </c>
      <c r="H221" s="190">
        <v>786.72199999999998</v>
      </c>
      <c r="I221" s="191"/>
      <c r="L221" s="186"/>
      <c r="M221" s="192"/>
      <c r="N221" s="193"/>
      <c r="O221" s="193"/>
      <c r="P221" s="193"/>
      <c r="Q221" s="193"/>
      <c r="R221" s="193"/>
      <c r="S221" s="193"/>
      <c r="T221" s="194"/>
      <c r="AT221" s="188" t="s">
        <v>133</v>
      </c>
      <c r="AU221" s="188" t="s">
        <v>80</v>
      </c>
      <c r="AV221" s="11" t="s">
        <v>80</v>
      </c>
      <c r="AW221" s="11" t="s">
        <v>6</v>
      </c>
      <c r="AX221" s="11" t="s">
        <v>78</v>
      </c>
      <c r="AY221" s="188" t="s">
        <v>123</v>
      </c>
    </row>
    <row r="222" spans="2:65" s="1" customFormat="1" ht="25.5" customHeight="1">
      <c r="B222" s="173"/>
      <c r="C222" s="174" t="s">
        <v>490</v>
      </c>
      <c r="D222" s="174" t="s">
        <v>126</v>
      </c>
      <c r="E222" s="175" t="s">
        <v>491</v>
      </c>
      <c r="F222" s="176" t="s">
        <v>492</v>
      </c>
      <c r="G222" s="177" t="s">
        <v>296</v>
      </c>
      <c r="H222" s="178">
        <v>3571.2</v>
      </c>
      <c r="I222" s="179"/>
      <c r="J222" s="180">
        <f>ROUND(I222*H222,2)</f>
        <v>0</v>
      </c>
      <c r="K222" s="176" t="s">
        <v>130</v>
      </c>
      <c r="L222" s="40"/>
      <c r="M222" s="181" t="s">
        <v>5</v>
      </c>
      <c r="N222" s="182" t="s">
        <v>42</v>
      </c>
      <c r="O222" s="41"/>
      <c r="P222" s="183">
        <f>O222*H222</f>
        <v>0</v>
      </c>
      <c r="Q222" s="183">
        <v>0</v>
      </c>
      <c r="R222" s="183">
        <f>Q222*H222</f>
        <v>0</v>
      </c>
      <c r="S222" s="183">
        <v>0</v>
      </c>
      <c r="T222" s="184">
        <f>S222*H222</f>
        <v>0</v>
      </c>
      <c r="AR222" s="23" t="s">
        <v>144</v>
      </c>
      <c r="AT222" s="23" t="s">
        <v>126</v>
      </c>
      <c r="AU222" s="23" t="s">
        <v>80</v>
      </c>
      <c r="AY222" s="23" t="s">
        <v>123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23" t="s">
        <v>78</v>
      </c>
      <c r="BK222" s="185">
        <f>ROUND(I222*H222,2)</f>
        <v>0</v>
      </c>
      <c r="BL222" s="23" t="s">
        <v>144</v>
      </c>
      <c r="BM222" s="23" t="s">
        <v>493</v>
      </c>
    </row>
    <row r="223" spans="2:65" s="11" customFormat="1">
      <c r="B223" s="186"/>
      <c r="D223" s="187" t="s">
        <v>133</v>
      </c>
      <c r="F223" s="189" t="s">
        <v>494</v>
      </c>
      <c r="H223" s="190">
        <v>3571.2</v>
      </c>
      <c r="I223" s="191"/>
      <c r="L223" s="186"/>
      <c r="M223" s="192"/>
      <c r="N223" s="193"/>
      <c r="O223" s="193"/>
      <c r="P223" s="193"/>
      <c r="Q223" s="193"/>
      <c r="R223" s="193"/>
      <c r="S223" s="193"/>
      <c r="T223" s="194"/>
      <c r="AT223" s="188" t="s">
        <v>133</v>
      </c>
      <c r="AU223" s="188" t="s">
        <v>80</v>
      </c>
      <c r="AV223" s="11" t="s">
        <v>80</v>
      </c>
      <c r="AW223" s="11" t="s">
        <v>6</v>
      </c>
      <c r="AX223" s="11" t="s">
        <v>78</v>
      </c>
      <c r="AY223" s="188" t="s">
        <v>123</v>
      </c>
    </row>
    <row r="224" spans="2:65" s="1" customFormat="1" ht="25.5" customHeight="1">
      <c r="B224" s="173"/>
      <c r="C224" s="174" t="s">
        <v>495</v>
      </c>
      <c r="D224" s="174" t="s">
        <v>126</v>
      </c>
      <c r="E224" s="175" t="s">
        <v>496</v>
      </c>
      <c r="F224" s="176" t="s">
        <v>497</v>
      </c>
      <c r="G224" s="177" t="s">
        <v>296</v>
      </c>
      <c r="H224" s="178">
        <v>786.72199999999998</v>
      </c>
      <c r="I224" s="179"/>
      <c r="J224" s="180">
        <f>ROUND(I224*H224,2)</f>
        <v>0</v>
      </c>
      <c r="K224" s="176" t="s">
        <v>130</v>
      </c>
      <c r="L224" s="40"/>
      <c r="M224" s="181" t="s">
        <v>5</v>
      </c>
      <c r="N224" s="182" t="s">
        <v>42</v>
      </c>
      <c r="O224" s="41"/>
      <c r="P224" s="183">
        <f>O224*H224</f>
        <v>0</v>
      </c>
      <c r="Q224" s="183">
        <v>0</v>
      </c>
      <c r="R224" s="183">
        <f>Q224*H224</f>
        <v>0</v>
      </c>
      <c r="S224" s="183">
        <v>0</v>
      </c>
      <c r="T224" s="184">
        <f>S224*H224</f>
        <v>0</v>
      </c>
      <c r="AR224" s="23" t="s">
        <v>144</v>
      </c>
      <c r="AT224" s="23" t="s">
        <v>126</v>
      </c>
      <c r="AU224" s="23" t="s">
        <v>80</v>
      </c>
      <c r="AY224" s="23" t="s">
        <v>123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23" t="s">
        <v>78</v>
      </c>
      <c r="BK224" s="185">
        <f>ROUND(I224*H224,2)</f>
        <v>0</v>
      </c>
      <c r="BL224" s="23" t="s">
        <v>144</v>
      </c>
      <c r="BM224" s="23" t="s">
        <v>498</v>
      </c>
    </row>
    <row r="225" spans="2:65" s="11" customFormat="1">
      <c r="B225" s="186"/>
      <c r="D225" s="187" t="s">
        <v>133</v>
      </c>
      <c r="F225" s="189" t="s">
        <v>489</v>
      </c>
      <c r="H225" s="190">
        <v>786.72199999999998</v>
      </c>
      <c r="I225" s="191"/>
      <c r="L225" s="186"/>
      <c r="M225" s="192"/>
      <c r="N225" s="193"/>
      <c r="O225" s="193"/>
      <c r="P225" s="193"/>
      <c r="Q225" s="193"/>
      <c r="R225" s="193"/>
      <c r="S225" s="193"/>
      <c r="T225" s="194"/>
      <c r="AT225" s="188" t="s">
        <v>133</v>
      </c>
      <c r="AU225" s="188" t="s">
        <v>80</v>
      </c>
      <c r="AV225" s="11" t="s">
        <v>80</v>
      </c>
      <c r="AW225" s="11" t="s">
        <v>6</v>
      </c>
      <c r="AX225" s="11" t="s">
        <v>78</v>
      </c>
      <c r="AY225" s="188" t="s">
        <v>123</v>
      </c>
    </row>
    <row r="226" spans="2:65" s="1" customFormat="1" ht="25.5" customHeight="1">
      <c r="B226" s="173"/>
      <c r="C226" s="174" t="s">
        <v>499</v>
      </c>
      <c r="D226" s="174" t="s">
        <v>126</v>
      </c>
      <c r="E226" s="175" t="s">
        <v>500</v>
      </c>
      <c r="F226" s="176" t="s">
        <v>501</v>
      </c>
      <c r="G226" s="177" t="s">
        <v>296</v>
      </c>
      <c r="H226" s="178">
        <v>7867.2150000000001</v>
      </c>
      <c r="I226" s="179"/>
      <c r="J226" s="180">
        <f>ROUND(I226*H226,2)</f>
        <v>0</v>
      </c>
      <c r="K226" s="176" t="s">
        <v>130</v>
      </c>
      <c r="L226" s="40"/>
      <c r="M226" s="181" t="s">
        <v>5</v>
      </c>
      <c r="N226" s="182" t="s">
        <v>42</v>
      </c>
      <c r="O226" s="41"/>
      <c r="P226" s="183">
        <f>O226*H226</f>
        <v>0</v>
      </c>
      <c r="Q226" s="183">
        <v>0</v>
      </c>
      <c r="R226" s="183">
        <f>Q226*H226</f>
        <v>0</v>
      </c>
      <c r="S226" s="183">
        <v>0</v>
      </c>
      <c r="T226" s="184">
        <f>S226*H226</f>
        <v>0</v>
      </c>
      <c r="AR226" s="23" t="s">
        <v>144</v>
      </c>
      <c r="AT226" s="23" t="s">
        <v>126</v>
      </c>
      <c r="AU226" s="23" t="s">
        <v>80</v>
      </c>
      <c r="AY226" s="23" t="s">
        <v>123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23" t="s">
        <v>78</v>
      </c>
      <c r="BK226" s="185">
        <f>ROUND(I226*H226,2)</f>
        <v>0</v>
      </c>
      <c r="BL226" s="23" t="s">
        <v>144</v>
      </c>
      <c r="BM226" s="23" t="s">
        <v>502</v>
      </c>
    </row>
    <row r="227" spans="2:65" s="11" customFormat="1">
      <c r="B227" s="186"/>
      <c r="D227" s="187" t="s">
        <v>133</v>
      </c>
      <c r="F227" s="189" t="s">
        <v>503</v>
      </c>
      <c r="H227" s="190">
        <v>7867.2150000000001</v>
      </c>
      <c r="I227" s="191"/>
      <c r="L227" s="186"/>
      <c r="M227" s="192"/>
      <c r="N227" s="193"/>
      <c r="O227" s="193"/>
      <c r="P227" s="193"/>
      <c r="Q227" s="193"/>
      <c r="R227" s="193"/>
      <c r="S227" s="193"/>
      <c r="T227" s="194"/>
      <c r="AT227" s="188" t="s">
        <v>133</v>
      </c>
      <c r="AU227" s="188" t="s">
        <v>80</v>
      </c>
      <c r="AV227" s="11" t="s">
        <v>80</v>
      </c>
      <c r="AW227" s="11" t="s">
        <v>6</v>
      </c>
      <c r="AX227" s="11" t="s">
        <v>78</v>
      </c>
      <c r="AY227" s="188" t="s">
        <v>123</v>
      </c>
    </row>
    <row r="228" spans="2:65" s="1" customFormat="1" ht="16.5" customHeight="1">
      <c r="B228" s="173"/>
      <c r="C228" s="174" t="s">
        <v>504</v>
      </c>
      <c r="D228" s="174" t="s">
        <v>126</v>
      </c>
      <c r="E228" s="175" t="s">
        <v>505</v>
      </c>
      <c r="F228" s="176" t="s">
        <v>506</v>
      </c>
      <c r="G228" s="177" t="s">
        <v>296</v>
      </c>
      <c r="H228" s="178">
        <v>629.37699999999995</v>
      </c>
      <c r="I228" s="179"/>
      <c r="J228" s="180">
        <f>ROUND(I228*H228,2)</f>
        <v>0</v>
      </c>
      <c r="K228" s="176" t="s">
        <v>130</v>
      </c>
      <c r="L228" s="40"/>
      <c r="M228" s="181" t="s">
        <v>5</v>
      </c>
      <c r="N228" s="182" t="s">
        <v>42</v>
      </c>
      <c r="O228" s="41"/>
      <c r="P228" s="183">
        <f>O228*H228</f>
        <v>0</v>
      </c>
      <c r="Q228" s="183">
        <v>0</v>
      </c>
      <c r="R228" s="183">
        <f>Q228*H228</f>
        <v>0</v>
      </c>
      <c r="S228" s="183">
        <v>0</v>
      </c>
      <c r="T228" s="184">
        <f>S228*H228</f>
        <v>0</v>
      </c>
      <c r="AR228" s="23" t="s">
        <v>144</v>
      </c>
      <c r="AT228" s="23" t="s">
        <v>126</v>
      </c>
      <c r="AU228" s="23" t="s">
        <v>80</v>
      </c>
      <c r="AY228" s="23" t="s">
        <v>123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23" t="s">
        <v>78</v>
      </c>
      <c r="BK228" s="185">
        <f>ROUND(I228*H228,2)</f>
        <v>0</v>
      </c>
      <c r="BL228" s="23" t="s">
        <v>144</v>
      </c>
      <c r="BM228" s="23" t="s">
        <v>507</v>
      </c>
    </row>
    <row r="229" spans="2:65" s="11" customFormat="1">
      <c r="B229" s="186"/>
      <c r="D229" s="187" t="s">
        <v>133</v>
      </c>
      <c r="F229" s="189" t="s">
        <v>508</v>
      </c>
      <c r="H229" s="190">
        <v>629.37699999999995</v>
      </c>
      <c r="I229" s="191"/>
      <c r="L229" s="186"/>
      <c r="M229" s="192"/>
      <c r="N229" s="193"/>
      <c r="O229" s="193"/>
      <c r="P229" s="193"/>
      <c r="Q229" s="193"/>
      <c r="R229" s="193"/>
      <c r="S229" s="193"/>
      <c r="T229" s="194"/>
      <c r="AT229" s="188" t="s">
        <v>133</v>
      </c>
      <c r="AU229" s="188" t="s">
        <v>80</v>
      </c>
      <c r="AV229" s="11" t="s">
        <v>80</v>
      </c>
      <c r="AW229" s="11" t="s">
        <v>6</v>
      </c>
      <c r="AX229" s="11" t="s">
        <v>78</v>
      </c>
      <c r="AY229" s="188" t="s">
        <v>123</v>
      </c>
    </row>
    <row r="230" spans="2:65" s="1" customFormat="1" ht="25.5" customHeight="1">
      <c r="B230" s="173"/>
      <c r="C230" s="174" t="s">
        <v>509</v>
      </c>
      <c r="D230" s="174" t="s">
        <v>126</v>
      </c>
      <c r="E230" s="175" t="s">
        <v>510</v>
      </c>
      <c r="F230" s="176" t="s">
        <v>511</v>
      </c>
      <c r="G230" s="177" t="s">
        <v>296</v>
      </c>
      <c r="H230" s="178">
        <v>550.70500000000004</v>
      </c>
      <c r="I230" s="179"/>
      <c r="J230" s="180">
        <f>ROUND(I230*H230,2)</f>
        <v>0</v>
      </c>
      <c r="K230" s="176" t="s">
        <v>130</v>
      </c>
      <c r="L230" s="40"/>
      <c r="M230" s="181" t="s">
        <v>5</v>
      </c>
      <c r="N230" s="182" t="s">
        <v>42</v>
      </c>
      <c r="O230" s="41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AR230" s="23" t="s">
        <v>144</v>
      </c>
      <c r="AT230" s="23" t="s">
        <v>126</v>
      </c>
      <c r="AU230" s="23" t="s">
        <v>80</v>
      </c>
      <c r="AY230" s="23" t="s">
        <v>123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23" t="s">
        <v>78</v>
      </c>
      <c r="BK230" s="185">
        <f>ROUND(I230*H230,2)</f>
        <v>0</v>
      </c>
      <c r="BL230" s="23" t="s">
        <v>144</v>
      </c>
      <c r="BM230" s="23" t="s">
        <v>512</v>
      </c>
    </row>
    <row r="231" spans="2:65" s="11" customFormat="1">
      <c r="B231" s="186"/>
      <c r="D231" s="187" t="s">
        <v>133</v>
      </c>
      <c r="F231" s="189" t="s">
        <v>513</v>
      </c>
      <c r="H231" s="190">
        <v>550.70500000000004</v>
      </c>
      <c r="I231" s="191"/>
      <c r="L231" s="186"/>
      <c r="M231" s="192"/>
      <c r="N231" s="193"/>
      <c r="O231" s="193"/>
      <c r="P231" s="193"/>
      <c r="Q231" s="193"/>
      <c r="R231" s="193"/>
      <c r="S231" s="193"/>
      <c r="T231" s="194"/>
      <c r="AT231" s="188" t="s">
        <v>133</v>
      </c>
      <c r="AU231" s="188" t="s">
        <v>80</v>
      </c>
      <c r="AV231" s="11" t="s">
        <v>80</v>
      </c>
      <c r="AW231" s="11" t="s">
        <v>6</v>
      </c>
      <c r="AX231" s="11" t="s">
        <v>78</v>
      </c>
      <c r="AY231" s="188" t="s">
        <v>123</v>
      </c>
    </row>
    <row r="232" spans="2:65" s="1" customFormat="1" ht="25.5" customHeight="1">
      <c r="B232" s="173"/>
      <c r="C232" s="174" t="s">
        <v>514</v>
      </c>
      <c r="D232" s="174" t="s">
        <v>126</v>
      </c>
      <c r="E232" s="175" t="s">
        <v>515</v>
      </c>
      <c r="F232" s="176" t="s">
        <v>295</v>
      </c>
      <c r="G232" s="177" t="s">
        <v>296</v>
      </c>
      <c r="H232" s="178">
        <v>393.36099999999999</v>
      </c>
      <c r="I232" s="179"/>
      <c r="J232" s="180">
        <f>ROUND(I232*H232,2)</f>
        <v>0</v>
      </c>
      <c r="K232" s="176" t="s">
        <v>130</v>
      </c>
      <c r="L232" s="40"/>
      <c r="M232" s="181" t="s">
        <v>5</v>
      </c>
      <c r="N232" s="182" t="s">
        <v>42</v>
      </c>
      <c r="O232" s="41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AR232" s="23" t="s">
        <v>144</v>
      </c>
      <c r="AT232" s="23" t="s">
        <v>126</v>
      </c>
      <c r="AU232" s="23" t="s">
        <v>80</v>
      </c>
      <c r="AY232" s="23" t="s">
        <v>123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23" t="s">
        <v>78</v>
      </c>
      <c r="BK232" s="185">
        <f>ROUND(I232*H232,2)</f>
        <v>0</v>
      </c>
      <c r="BL232" s="23" t="s">
        <v>144</v>
      </c>
      <c r="BM232" s="23" t="s">
        <v>516</v>
      </c>
    </row>
    <row r="233" spans="2:65" s="11" customFormat="1">
      <c r="B233" s="186"/>
      <c r="D233" s="187" t="s">
        <v>133</v>
      </c>
      <c r="F233" s="189" t="s">
        <v>517</v>
      </c>
      <c r="H233" s="190">
        <v>393.36099999999999</v>
      </c>
      <c r="I233" s="191"/>
      <c r="L233" s="186"/>
      <c r="M233" s="192"/>
      <c r="N233" s="193"/>
      <c r="O233" s="193"/>
      <c r="P233" s="193"/>
      <c r="Q233" s="193"/>
      <c r="R233" s="193"/>
      <c r="S233" s="193"/>
      <c r="T233" s="194"/>
      <c r="AT233" s="188" t="s">
        <v>133</v>
      </c>
      <c r="AU233" s="188" t="s">
        <v>80</v>
      </c>
      <c r="AV233" s="11" t="s">
        <v>80</v>
      </c>
      <c r="AW233" s="11" t="s">
        <v>6</v>
      </c>
      <c r="AX233" s="11" t="s">
        <v>78</v>
      </c>
      <c r="AY233" s="188" t="s">
        <v>123</v>
      </c>
    </row>
    <row r="234" spans="2:65" s="10" customFormat="1" ht="29.85" customHeight="1">
      <c r="B234" s="160"/>
      <c r="D234" s="161" t="s">
        <v>70</v>
      </c>
      <c r="E234" s="171" t="s">
        <v>518</v>
      </c>
      <c r="F234" s="171" t="s">
        <v>519</v>
      </c>
      <c r="I234" s="163"/>
      <c r="J234" s="172">
        <f>BK234</f>
        <v>0</v>
      </c>
      <c r="L234" s="160"/>
      <c r="M234" s="165"/>
      <c r="N234" s="166"/>
      <c r="O234" s="166"/>
      <c r="P234" s="167">
        <f>P235</f>
        <v>0</v>
      </c>
      <c r="Q234" s="166"/>
      <c r="R234" s="167">
        <f>R235</f>
        <v>0</v>
      </c>
      <c r="S234" s="166"/>
      <c r="T234" s="168">
        <f>T235</f>
        <v>0</v>
      </c>
      <c r="AR234" s="161" t="s">
        <v>78</v>
      </c>
      <c r="AT234" s="169" t="s">
        <v>70</v>
      </c>
      <c r="AU234" s="169" t="s">
        <v>78</v>
      </c>
      <c r="AY234" s="161" t="s">
        <v>123</v>
      </c>
      <c r="BK234" s="170">
        <f>BK235</f>
        <v>0</v>
      </c>
    </row>
    <row r="235" spans="2:65" s="1" customFormat="1" ht="25.5" customHeight="1">
      <c r="B235" s="173"/>
      <c r="C235" s="174" t="s">
        <v>520</v>
      </c>
      <c r="D235" s="174" t="s">
        <v>126</v>
      </c>
      <c r="E235" s="175" t="s">
        <v>521</v>
      </c>
      <c r="F235" s="176" t="s">
        <v>522</v>
      </c>
      <c r="G235" s="177" t="s">
        <v>296</v>
      </c>
      <c r="H235" s="178">
        <v>473.75900000000001</v>
      </c>
      <c r="I235" s="179"/>
      <c r="J235" s="180">
        <f>ROUND(I235*H235,2)</f>
        <v>0</v>
      </c>
      <c r="K235" s="176" t="s">
        <v>130</v>
      </c>
      <c r="L235" s="40"/>
      <c r="M235" s="181" t="s">
        <v>5</v>
      </c>
      <c r="N235" s="226" t="s">
        <v>42</v>
      </c>
      <c r="O235" s="227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AR235" s="23" t="s">
        <v>144</v>
      </c>
      <c r="AT235" s="23" t="s">
        <v>126</v>
      </c>
      <c r="AU235" s="23" t="s">
        <v>80</v>
      </c>
      <c r="AY235" s="23" t="s">
        <v>123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23" t="s">
        <v>78</v>
      </c>
      <c r="BK235" s="185">
        <f>ROUND(I235*H235,2)</f>
        <v>0</v>
      </c>
      <c r="BL235" s="23" t="s">
        <v>144</v>
      </c>
      <c r="BM235" s="23" t="s">
        <v>523</v>
      </c>
    </row>
    <row r="236" spans="2:65" s="1" customFormat="1" ht="6.9" customHeight="1">
      <c r="B236" s="55"/>
      <c r="C236" s="56"/>
      <c r="D236" s="56"/>
      <c r="E236" s="56"/>
      <c r="F236" s="56"/>
      <c r="G236" s="56"/>
      <c r="H236" s="56"/>
      <c r="I236" s="126"/>
      <c r="J236" s="56"/>
      <c r="K236" s="56"/>
      <c r="L236" s="40"/>
    </row>
  </sheetData>
  <autoFilter ref="C82:K235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2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89</v>
      </c>
      <c r="G1" s="350" t="s">
        <v>90</v>
      </c>
      <c r="H1" s="350"/>
      <c r="I1" s="102"/>
      <c r="J1" s="101" t="s">
        <v>91</v>
      </c>
      <c r="K1" s="100" t="s">
        <v>92</v>
      </c>
      <c r="L1" s="101" t="s">
        <v>93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37" t="s">
        <v>8</v>
      </c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23" t="s">
        <v>88</v>
      </c>
    </row>
    <row r="3" spans="1:70" ht="6.9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</row>
    <row r="4" spans="1:70" ht="36.9" customHeight="1">
      <c r="B4" s="27"/>
      <c r="C4" s="28"/>
      <c r="D4" s="29" t="s">
        <v>94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51" t="str">
        <f>'Rekapitulace stavby'!K6</f>
        <v>REKONSTRUKCE UL.BENEŠE, ŠKOLNÍ - ČECHOVA, CHOMUTOV</v>
      </c>
      <c r="F7" s="352"/>
      <c r="G7" s="352"/>
      <c r="H7" s="352"/>
      <c r="I7" s="104"/>
      <c r="J7" s="28"/>
      <c r="K7" s="30"/>
    </row>
    <row r="8" spans="1:70" s="1" customFormat="1" ht="13.2">
      <c r="B8" s="40"/>
      <c r="C8" s="41"/>
      <c r="D8" s="36" t="s">
        <v>95</v>
      </c>
      <c r="E8" s="41"/>
      <c r="F8" s="41"/>
      <c r="G8" s="41"/>
      <c r="H8" s="41"/>
      <c r="I8" s="105"/>
      <c r="J8" s="41"/>
      <c r="K8" s="44"/>
    </row>
    <row r="9" spans="1:70" s="1" customFormat="1" ht="36.9" customHeight="1">
      <c r="B9" s="40"/>
      <c r="C9" s="41"/>
      <c r="D9" s="41"/>
      <c r="E9" s="353" t="s">
        <v>524</v>
      </c>
      <c r="F9" s="354"/>
      <c r="G9" s="354"/>
      <c r="H9" s="354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17. 1. 2019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6" t="s">
        <v>30</v>
      </c>
      <c r="J15" s="34" t="s">
        <v>5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" customHeight="1">
      <c r="B17" s="40"/>
      <c r="C17" s="41"/>
      <c r="D17" s="36" t="s">
        <v>31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" customHeight="1">
      <c r="B20" s="40"/>
      <c r="C20" s="41"/>
      <c r="D20" s="36" t="s">
        <v>33</v>
      </c>
      <c r="E20" s="41"/>
      <c r="F20" s="41"/>
      <c r="G20" s="41"/>
      <c r="H20" s="41"/>
      <c r="I20" s="106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6" t="s">
        <v>30</v>
      </c>
      <c r="J21" s="34" t="s">
        <v>5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" customHeight="1">
      <c r="B23" s="40"/>
      <c r="C23" s="41"/>
      <c r="D23" s="36" t="s">
        <v>36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42" t="s">
        <v>5</v>
      </c>
      <c r="F24" s="342"/>
      <c r="G24" s="342"/>
      <c r="H24" s="342"/>
      <c r="I24" s="110"/>
      <c r="J24" s="109"/>
      <c r="K24" s="111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37</v>
      </c>
      <c r="E27" s="41"/>
      <c r="F27" s="41"/>
      <c r="G27" s="41"/>
      <c r="H27" s="41"/>
      <c r="I27" s="105"/>
      <c r="J27" s="115">
        <f>ROUND(J80,2)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" customHeight="1">
      <c r="B29" s="40"/>
      <c r="C29" s="41"/>
      <c r="D29" s="41"/>
      <c r="E29" s="41"/>
      <c r="F29" s="45" t="s">
        <v>39</v>
      </c>
      <c r="G29" s="41"/>
      <c r="H29" s="41"/>
      <c r="I29" s="116" t="s">
        <v>38</v>
      </c>
      <c r="J29" s="45" t="s">
        <v>40</v>
      </c>
      <c r="K29" s="44"/>
    </row>
    <row r="30" spans="2:11" s="1" customFormat="1" ht="14.4" customHeight="1">
      <c r="B30" s="40"/>
      <c r="C30" s="41"/>
      <c r="D30" s="48" t="s">
        <v>41</v>
      </c>
      <c r="E30" s="48" t="s">
        <v>42</v>
      </c>
      <c r="F30" s="117">
        <f>ROUND(SUM(BE80:BE141), 2)</f>
        <v>0</v>
      </c>
      <c r="G30" s="41"/>
      <c r="H30" s="41"/>
      <c r="I30" s="118">
        <v>0.21</v>
      </c>
      <c r="J30" s="117">
        <f>ROUND(ROUND((SUM(BE80:BE141)),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43</v>
      </c>
      <c r="F31" s="117">
        <f>ROUND(SUM(BF80:BF141), 2)</f>
        <v>0</v>
      </c>
      <c r="G31" s="41"/>
      <c r="H31" s="41"/>
      <c r="I31" s="118">
        <v>0.15</v>
      </c>
      <c r="J31" s="117">
        <f>ROUND(ROUND((SUM(BF80:BF141)),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44</v>
      </c>
      <c r="F32" s="117">
        <f>ROUND(SUM(BG80:BG141),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45</v>
      </c>
      <c r="F33" s="117">
        <f>ROUND(SUM(BH80:BH141),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46</v>
      </c>
      <c r="F34" s="117">
        <f>ROUND(SUM(BI80:BI141),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47</v>
      </c>
      <c r="E36" s="70"/>
      <c r="F36" s="70"/>
      <c r="G36" s="121" t="s">
        <v>48</v>
      </c>
      <c r="H36" s="122" t="s">
        <v>49</v>
      </c>
      <c r="I36" s="123"/>
      <c r="J36" s="124">
        <f>SUM(J27:J34)</f>
        <v>0</v>
      </c>
      <c r="K36" s="125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" customHeight="1">
      <c r="B42" s="40"/>
      <c r="C42" s="29" t="s">
        <v>97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51" t="str">
        <f>E7</f>
        <v>REKONSTRUKCE UL.BENEŠE, ŠKOLNÍ - ČECHOVA, CHOMUTOV</v>
      </c>
      <c r="F45" s="352"/>
      <c r="G45" s="352"/>
      <c r="H45" s="352"/>
      <c r="I45" s="105"/>
      <c r="J45" s="41"/>
      <c r="K45" s="44"/>
    </row>
    <row r="46" spans="2:11" s="1" customFormat="1" ht="14.4" customHeight="1">
      <c r="B46" s="40"/>
      <c r="C46" s="36" t="s">
        <v>95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53" t="str">
        <f>E9</f>
        <v>ZRN2 - VEŘEJNÉ OSVĚTLENÍ</v>
      </c>
      <c r="F47" s="354"/>
      <c r="G47" s="354"/>
      <c r="H47" s="354"/>
      <c r="I47" s="105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CHOMUTOV</v>
      </c>
      <c r="G49" s="41"/>
      <c r="H49" s="41"/>
      <c r="I49" s="106" t="s">
        <v>25</v>
      </c>
      <c r="J49" s="107" t="str">
        <f>IF(J12="","",J12)</f>
        <v>17. 1. 2019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3.2">
      <c r="B51" s="40"/>
      <c r="C51" s="36" t="s">
        <v>27</v>
      </c>
      <c r="D51" s="41"/>
      <c r="E51" s="41"/>
      <c r="F51" s="34" t="str">
        <f>E15</f>
        <v>MĚSTO CHOMUTOV</v>
      </c>
      <c r="G51" s="41"/>
      <c r="H51" s="41"/>
      <c r="I51" s="106" t="s">
        <v>33</v>
      </c>
      <c r="J51" s="342" t="str">
        <f>E21</f>
        <v>NE2D PROJEKT</v>
      </c>
      <c r="K51" s="44"/>
    </row>
    <row r="52" spans="2:47" s="1" customFormat="1" ht="14.4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5"/>
      <c r="J52" s="34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98</v>
      </c>
      <c r="D54" s="119"/>
      <c r="E54" s="119"/>
      <c r="F54" s="119"/>
      <c r="G54" s="119"/>
      <c r="H54" s="119"/>
      <c r="I54" s="130"/>
      <c r="J54" s="131" t="s">
        <v>99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100</v>
      </c>
      <c r="D56" s="41"/>
      <c r="E56" s="41"/>
      <c r="F56" s="41"/>
      <c r="G56" s="41"/>
      <c r="H56" s="41"/>
      <c r="I56" s="105"/>
      <c r="J56" s="115">
        <f>J80</f>
        <v>0</v>
      </c>
      <c r="K56" s="44"/>
      <c r="AU56" s="23" t="s">
        <v>101</v>
      </c>
    </row>
    <row r="57" spans="2:47" s="7" customFormat="1" ht="24.9" customHeight="1">
      <c r="B57" s="134"/>
      <c r="C57" s="135"/>
      <c r="D57" s="136" t="s">
        <v>525</v>
      </c>
      <c r="E57" s="137"/>
      <c r="F57" s="137"/>
      <c r="G57" s="137"/>
      <c r="H57" s="137"/>
      <c r="I57" s="138"/>
      <c r="J57" s="139">
        <f>J81</f>
        <v>0</v>
      </c>
      <c r="K57" s="140"/>
    </row>
    <row r="58" spans="2:47" s="8" customFormat="1" ht="19.95" customHeight="1">
      <c r="B58" s="141"/>
      <c r="C58" s="142"/>
      <c r="D58" s="143" t="s">
        <v>526</v>
      </c>
      <c r="E58" s="144"/>
      <c r="F58" s="144"/>
      <c r="G58" s="144"/>
      <c r="H58" s="144"/>
      <c r="I58" s="145"/>
      <c r="J58" s="146">
        <f>J82</f>
        <v>0</v>
      </c>
      <c r="K58" s="147"/>
    </row>
    <row r="59" spans="2:47" s="8" customFormat="1" ht="19.95" customHeight="1">
      <c r="B59" s="141"/>
      <c r="C59" s="142"/>
      <c r="D59" s="143" t="s">
        <v>527</v>
      </c>
      <c r="E59" s="144"/>
      <c r="F59" s="144"/>
      <c r="G59" s="144"/>
      <c r="H59" s="144"/>
      <c r="I59" s="145"/>
      <c r="J59" s="146">
        <f>J121</f>
        <v>0</v>
      </c>
      <c r="K59" s="147"/>
    </row>
    <row r="60" spans="2:47" s="8" customFormat="1" ht="19.95" customHeight="1">
      <c r="B60" s="141"/>
      <c r="C60" s="142"/>
      <c r="D60" s="143" t="s">
        <v>528</v>
      </c>
      <c r="E60" s="144"/>
      <c r="F60" s="144"/>
      <c r="G60" s="144"/>
      <c r="H60" s="144"/>
      <c r="I60" s="145"/>
      <c r="J60" s="146">
        <f>J139</f>
        <v>0</v>
      </c>
      <c r="K60" s="147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05"/>
      <c r="J61" s="41"/>
      <c r="K61" s="44"/>
    </row>
    <row r="62" spans="2:47" s="1" customFormat="1" ht="6.9" customHeight="1">
      <c r="B62" s="55"/>
      <c r="C62" s="56"/>
      <c r="D62" s="56"/>
      <c r="E62" s="56"/>
      <c r="F62" s="56"/>
      <c r="G62" s="56"/>
      <c r="H62" s="56"/>
      <c r="I62" s="126"/>
      <c r="J62" s="56"/>
      <c r="K62" s="57"/>
    </row>
    <row r="66" spans="2:63" s="1" customFormat="1" ht="6.9" customHeight="1">
      <c r="B66" s="58"/>
      <c r="C66" s="59"/>
      <c r="D66" s="59"/>
      <c r="E66" s="59"/>
      <c r="F66" s="59"/>
      <c r="G66" s="59"/>
      <c r="H66" s="59"/>
      <c r="I66" s="127"/>
      <c r="J66" s="59"/>
      <c r="K66" s="59"/>
      <c r="L66" s="40"/>
    </row>
    <row r="67" spans="2:63" s="1" customFormat="1" ht="36.9" customHeight="1">
      <c r="B67" s="40"/>
      <c r="C67" s="60" t="s">
        <v>106</v>
      </c>
      <c r="I67" s="148"/>
      <c r="L67" s="40"/>
    </row>
    <row r="68" spans="2:63" s="1" customFormat="1" ht="6.9" customHeight="1">
      <c r="B68" s="40"/>
      <c r="I68" s="148"/>
      <c r="L68" s="40"/>
    </row>
    <row r="69" spans="2:63" s="1" customFormat="1" ht="14.4" customHeight="1">
      <c r="B69" s="40"/>
      <c r="C69" s="62" t="s">
        <v>19</v>
      </c>
      <c r="I69" s="148"/>
      <c r="L69" s="40"/>
    </row>
    <row r="70" spans="2:63" s="1" customFormat="1" ht="16.5" customHeight="1">
      <c r="B70" s="40"/>
      <c r="E70" s="347" t="str">
        <f>E7</f>
        <v>REKONSTRUKCE UL.BENEŠE, ŠKOLNÍ - ČECHOVA, CHOMUTOV</v>
      </c>
      <c r="F70" s="348"/>
      <c r="G70" s="348"/>
      <c r="H70" s="348"/>
      <c r="I70" s="148"/>
      <c r="L70" s="40"/>
    </row>
    <row r="71" spans="2:63" s="1" customFormat="1" ht="14.4" customHeight="1">
      <c r="B71" s="40"/>
      <c r="C71" s="62" t="s">
        <v>95</v>
      </c>
      <c r="I71" s="148"/>
      <c r="L71" s="40"/>
    </row>
    <row r="72" spans="2:63" s="1" customFormat="1" ht="17.25" customHeight="1">
      <c r="B72" s="40"/>
      <c r="E72" s="316" t="str">
        <f>E9</f>
        <v>ZRN2 - VEŘEJNÉ OSVĚTLENÍ</v>
      </c>
      <c r="F72" s="349"/>
      <c r="G72" s="349"/>
      <c r="H72" s="349"/>
      <c r="I72" s="148"/>
      <c r="L72" s="40"/>
    </row>
    <row r="73" spans="2:63" s="1" customFormat="1" ht="6.9" customHeight="1">
      <c r="B73" s="40"/>
      <c r="I73" s="148"/>
      <c r="L73" s="40"/>
    </row>
    <row r="74" spans="2:63" s="1" customFormat="1" ht="18" customHeight="1">
      <c r="B74" s="40"/>
      <c r="C74" s="62" t="s">
        <v>23</v>
      </c>
      <c r="F74" s="149" t="str">
        <f>F12</f>
        <v>CHOMUTOV</v>
      </c>
      <c r="I74" s="150" t="s">
        <v>25</v>
      </c>
      <c r="J74" s="66" t="str">
        <f>IF(J12="","",J12)</f>
        <v>17. 1. 2019</v>
      </c>
      <c r="L74" s="40"/>
    </row>
    <row r="75" spans="2:63" s="1" customFormat="1" ht="6.9" customHeight="1">
      <c r="B75" s="40"/>
      <c r="I75" s="148"/>
      <c r="L75" s="40"/>
    </row>
    <row r="76" spans="2:63" s="1" customFormat="1" ht="13.2">
      <c r="B76" s="40"/>
      <c r="C76" s="62" t="s">
        <v>27</v>
      </c>
      <c r="F76" s="149" t="str">
        <f>E15</f>
        <v>MĚSTO CHOMUTOV</v>
      </c>
      <c r="I76" s="150" t="s">
        <v>33</v>
      </c>
      <c r="J76" s="149" t="str">
        <f>E21</f>
        <v>NE2D PROJEKT</v>
      </c>
      <c r="L76" s="40"/>
    </row>
    <row r="77" spans="2:63" s="1" customFormat="1" ht="14.4" customHeight="1">
      <c r="B77" s="40"/>
      <c r="C77" s="62" t="s">
        <v>31</v>
      </c>
      <c r="F77" s="149" t="str">
        <f>IF(E18="","",E18)</f>
        <v/>
      </c>
      <c r="I77" s="148"/>
      <c r="L77" s="40"/>
    </row>
    <row r="78" spans="2:63" s="1" customFormat="1" ht="10.35" customHeight="1">
      <c r="B78" s="40"/>
      <c r="I78" s="148"/>
      <c r="L78" s="40"/>
    </row>
    <row r="79" spans="2:63" s="9" customFormat="1" ht="29.25" customHeight="1">
      <c r="B79" s="151"/>
      <c r="C79" s="152" t="s">
        <v>107</v>
      </c>
      <c r="D79" s="153" t="s">
        <v>56</v>
      </c>
      <c r="E79" s="153" t="s">
        <v>52</v>
      </c>
      <c r="F79" s="153" t="s">
        <v>108</v>
      </c>
      <c r="G79" s="153" t="s">
        <v>109</v>
      </c>
      <c r="H79" s="153" t="s">
        <v>110</v>
      </c>
      <c r="I79" s="154" t="s">
        <v>111</v>
      </c>
      <c r="J79" s="153" t="s">
        <v>99</v>
      </c>
      <c r="K79" s="155" t="s">
        <v>112</v>
      </c>
      <c r="L79" s="151"/>
      <c r="M79" s="72" t="s">
        <v>113</v>
      </c>
      <c r="N79" s="73" t="s">
        <v>41</v>
      </c>
      <c r="O79" s="73" t="s">
        <v>114</v>
      </c>
      <c r="P79" s="73" t="s">
        <v>115</v>
      </c>
      <c r="Q79" s="73" t="s">
        <v>116</v>
      </c>
      <c r="R79" s="73" t="s">
        <v>117</v>
      </c>
      <c r="S79" s="73" t="s">
        <v>118</v>
      </c>
      <c r="T79" s="74" t="s">
        <v>119</v>
      </c>
    </row>
    <row r="80" spans="2:63" s="1" customFormat="1" ht="29.25" customHeight="1">
      <c r="B80" s="40"/>
      <c r="C80" s="76" t="s">
        <v>100</v>
      </c>
      <c r="I80" s="148"/>
      <c r="J80" s="156">
        <f>BK80</f>
        <v>0</v>
      </c>
      <c r="L80" s="40"/>
      <c r="M80" s="75"/>
      <c r="N80" s="67"/>
      <c r="O80" s="67"/>
      <c r="P80" s="157">
        <f>P81</f>
        <v>0</v>
      </c>
      <c r="Q80" s="67"/>
      <c r="R80" s="157">
        <f>R81</f>
        <v>0</v>
      </c>
      <c r="S80" s="67"/>
      <c r="T80" s="158">
        <f>T81</f>
        <v>0</v>
      </c>
      <c r="AT80" s="23" t="s">
        <v>70</v>
      </c>
      <c r="AU80" s="23" t="s">
        <v>101</v>
      </c>
      <c r="BK80" s="159">
        <f>BK81</f>
        <v>0</v>
      </c>
    </row>
    <row r="81" spans="2:65" s="10" customFormat="1" ht="37.35" customHeight="1">
      <c r="B81" s="160"/>
      <c r="D81" s="161" t="s">
        <v>70</v>
      </c>
      <c r="E81" s="162" t="s">
        <v>304</v>
      </c>
      <c r="F81" s="162" t="s">
        <v>529</v>
      </c>
      <c r="I81" s="163"/>
      <c r="J81" s="164">
        <f>BK81</f>
        <v>0</v>
      </c>
      <c r="L81" s="160"/>
      <c r="M81" s="165"/>
      <c r="N81" s="166"/>
      <c r="O81" s="166"/>
      <c r="P81" s="167">
        <f>P82+P121+P139</f>
        <v>0</v>
      </c>
      <c r="Q81" s="166"/>
      <c r="R81" s="167">
        <f>R82+R121+R139</f>
        <v>0</v>
      </c>
      <c r="S81" s="166"/>
      <c r="T81" s="168">
        <f>T82+T121+T139</f>
        <v>0</v>
      </c>
      <c r="AR81" s="161" t="s">
        <v>78</v>
      </c>
      <c r="AT81" s="169" t="s">
        <v>70</v>
      </c>
      <c r="AU81" s="169" t="s">
        <v>71</v>
      </c>
      <c r="AY81" s="161" t="s">
        <v>123</v>
      </c>
      <c r="BK81" s="170">
        <f>BK82+BK121+BK139</f>
        <v>0</v>
      </c>
    </row>
    <row r="82" spans="2:65" s="10" customFormat="1" ht="19.95" customHeight="1">
      <c r="B82" s="160"/>
      <c r="D82" s="161" t="s">
        <v>70</v>
      </c>
      <c r="E82" s="171" t="s">
        <v>530</v>
      </c>
      <c r="F82" s="171" t="s">
        <v>531</v>
      </c>
      <c r="I82" s="163"/>
      <c r="J82" s="172">
        <f>BK82</f>
        <v>0</v>
      </c>
      <c r="L82" s="160"/>
      <c r="M82" s="165"/>
      <c r="N82" s="166"/>
      <c r="O82" s="166"/>
      <c r="P82" s="167">
        <f>SUM(P83:P120)</f>
        <v>0</v>
      </c>
      <c r="Q82" s="166"/>
      <c r="R82" s="167">
        <f>SUM(R83:R120)</f>
        <v>0</v>
      </c>
      <c r="S82" s="166"/>
      <c r="T82" s="168">
        <f>SUM(T83:T120)</f>
        <v>0</v>
      </c>
      <c r="AR82" s="161" t="s">
        <v>78</v>
      </c>
      <c r="AT82" s="169" t="s">
        <v>70</v>
      </c>
      <c r="AU82" s="169" t="s">
        <v>78</v>
      </c>
      <c r="AY82" s="161" t="s">
        <v>123</v>
      </c>
      <c r="BK82" s="170">
        <f>SUM(BK83:BK120)</f>
        <v>0</v>
      </c>
    </row>
    <row r="83" spans="2:65" s="1" customFormat="1" ht="25.5" customHeight="1">
      <c r="B83" s="173"/>
      <c r="C83" s="174" t="s">
        <v>78</v>
      </c>
      <c r="D83" s="174" t="s">
        <v>126</v>
      </c>
      <c r="E83" s="175" t="s">
        <v>532</v>
      </c>
      <c r="F83" s="176" t="s">
        <v>533</v>
      </c>
      <c r="G83" s="177" t="s">
        <v>223</v>
      </c>
      <c r="H83" s="178">
        <v>36</v>
      </c>
      <c r="I83" s="179"/>
      <c r="J83" s="180">
        <f t="shared" ref="J83:J107" si="0">ROUND(I83*H83,2)</f>
        <v>0</v>
      </c>
      <c r="K83" s="176" t="s">
        <v>5</v>
      </c>
      <c r="L83" s="40"/>
      <c r="M83" s="181" t="s">
        <v>5</v>
      </c>
      <c r="N83" s="182" t="s">
        <v>42</v>
      </c>
      <c r="O83" s="41"/>
      <c r="P83" s="183">
        <f t="shared" ref="P83:P107" si="1">O83*H83</f>
        <v>0</v>
      </c>
      <c r="Q83" s="183">
        <v>0</v>
      </c>
      <c r="R83" s="183">
        <f t="shared" ref="R83:R107" si="2">Q83*H83</f>
        <v>0</v>
      </c>
      <c r="S83" s="183">
        <v>0</v>
      </c>
      <c r="T83" s="184">
        <f t="shared" ref="T83:T107" si="3">S83*H83</f>
        <v>0</v>
      </c>
      <c r="AR83" s="23" t="s">
        <v>144</v>
      </c>
      <c r="AT83" s="23" t="s">
        <v>126</v>
      </c>
      <c r="AU83" s="23" t="s">
        <v>80</v>
      </c>
      <c r="AY83" s="23" t="s">
        <v>123</v>
      </c>
      <c r="BE83" s="185">
        <f t="shared" ref="BE83:BE107" si="4">IF(N83="základní",J83,0)</f>
        <v>0</v>
      </c>
      <c r="BF83" s="185">
        <f t="shared" ref="BF83:BF107" si="5">IF(N83="snížená",J83,0)</f>
        <v>0</v>
      </c>
      <c r="BG83" s="185">
        <f t="shared" ref="BG83:BG107" si="6">IF(N83="zákl. přenesená",J83,0)</f>
        <v>0</v>
      </c>
      <c r="BH83" s="185">
        <f t="shared" ref="BH83:BH107" si="7">IF(N83="sníž. přenesená",J83,0)</f>
        <v>0</v>
      </c>
      <c r="BI83" s="185">
        <f t="shared" ref="BI83:BI107" si="8">IF(N83="nulová",J83,0)</f>
        <v>0</v>
      </c>
      <c r="BJ83" s="23" t="s">
        <v>78</v>
      </c>
      <c r="BK83" s="185">
        <f t="shared" ref="BK83:BK107" si="9">ROUND(I83*H83,2)</f>
        <v>0</v>
      </c>
      <c r="BL83" s="23" t="s">
        <v>144</v>
      </c>
      <c r="BM83" s="23" t="s">
        <v>534</v>
      </c>
    </row>
    <row r="84" spans="2:65" s="1" customFormat="1" ht="25.5" customHeight="1">
      <c r="B84" s="173"/>
      <c r="C84" s="174" t="s">
        <v>80</v>
      </c>
      <c r="D84" s="174" t="s">
        <v>126</v>
      </c>
      <c r="E84" s="175" t="s">
        <v>535</v>
      </c>
      <c r="F84" s="176" t="s">
        <v>536</v>
      </c>
      <c r="G84" s="177" t="s">
        <v>223</v>
      </c>
      <c r="H84" s="178">
        <v>88</v>
      </c>
      <c r="I84" s="179"/>
      <c r="J84" s="180">
        <f t="shared" si="0"/>
        <v>0</v>
      </c>
      <c r="K84" s="176" t="s">
        <v>5</v>
      </c>
      <c r="L84" s="40"/>
      <c r="M84" s="181" t="s">
        <v>5</v>
      </c>
      <c r="N84" s="182" t="s">
        <v>42</v>
      </c>
      <c r="O84" s="41"/>
      <c r="P84" s="183">
        <f t="shared" si="1"/>
        <v>0</v>
      </c>
      <c r="Q84" s="183">
        <v>0</v>
      </c>
      <c r="R84" s="183">
        <f t="shared" si="2"/>
        <v>0</v>
      </c>
      <c r="S84" s="183">
        <v>0</v>
      </c>
      <c r="T84" s="184">
        <f t="shared" si="3"/>
        <v>0</v>
      </c>
      <c r="AR84" s="23" t="s">
        <v>144</v>
      </c>
      <c r="AT84" s="23" t="s">
        <v>126</v>
      </c>
      <c r="AU84" s="23" t="s">
        <v>80</v>
      </c>
      <c r="AY84" s="23" t="s">
        <v>123</v>
      </c>
      <c r="BE84" s="185">
        <f t="shared" si="4"/>
        <v>0</v>
      </c>
      <c r="BF84" s="185">
        <f t="shared" si="5"/>
        <v>0</v>
      </c>
      <c r="BG84" s="185">
        <f t="shared" si="6"/>
        <v>0</v>
      </c>
      <c r="BH84" s="185">
        <f t="shared" si="7"/>
        <v>0</v>
      </c>
      <c r="BI84" s="185">
        <f t="shared" si="8"/>
        <v>0</v>
      </c>
      <c r="BJ84" s="23" t="s">
        <v>78</v>
      </c>
      <c r="BK84" s="185">
        <f t="shared" si="9"/>
        <v>0</v>
      </c>
      <c r="BL84" s="23" t="s">
        <v>144</v>
      </c>
      <c r="BM84" s="23" t="s">
        <v>537</v>
      </c>
    </row>
    <row r="85" spans="2:65" s="1" customFormat="1" ht="25.5" customHeight="1">
      <c r="B85" s="173"/>
      <c r="C85" s="174" t="s">
        <v>139</v>
      </c>
      <c r="D85" s="174" t="s">
        <v>126</v>
      </c>
      <c r="E85" s="175" t="s">
        <v>538</v>
      </c>
      <c r="F85" s="176" t="s">
        <v>539</v>
      </c>
      <c r="G85" s="177" t="s">
        <v>223</v>
      </c>
      <c r="H85" s="178">
        <v>22</v>
      </c>
      <c r="I85" s="179"/>
      <c r="J85" s="180">
        <f t="shared" si="0"/>
        <v>0</v>
      </c>
      <c r="K85" s="176" t="s">
        <v>5</v>
      </c>
      <c r="L85" s="40"/>
      <c r="M85" s="181" t="s">
        <v>5</v>
      </c>
      <c r="N85" s="182" t="s">
        <v>42</v>
      </c>
      <c r="O85" s="41"/>
      <c r="P85" s="183">
        <f t="shared" si="1"/>
        <v>0</v>
      </c>
      <c r="Q85" s="183">
        <v>0</v>
      </c>
      <c r="R85" s="183">
        <f t="shared" si="2"/>
        <v>0</v>
      </c>
      <c r="S85" s="183">
        <v>0</v>
      </c>
      <c r="T85" s="184">
        <f t="shared" si="3"/>
        <v>0</v>
      </c>
      <c r="AR85" s="23" t="s">
        <v>144</v>
      </c>
      <c r="AT85" s="23" t="s">
        <v>126</v>
      </c>
      <c r="AU85" s="23" t="s">
        <v>80</v>
      </c>
      <c r="AY85" s="23" t="s">
        <v>123</v>
      </c>
      <c r="BE85" s="185">
        <f t="shared" si="4"/>
        <v>0</v>
      </c>
      <c r="BF85" s="185">
        <f t="shared" si="5"/>
        <v>0</v>
      </c>
      <c r="BG85" s="185">
        <f t="shared" si="6"/>
        <v>0</v>
      </c>
      <c r="BH85" s="185">
        <f t="shared" si="7"/>
        <v>0</v>
      </c>
      <c r="BI85" s="185">
        <f t="shared" si="8"/>
        <v>0</v>
      </c>
      <c r="BJ85" s="23" t="s">
        <v>78</v>
      </c>
      <c r="BK85" s="185">
        <f t="shared" si="9"/>
        <v>0</v>
      </c>
      <c r="BL85" s="23" t="s">
        <v>144</v>
      </c>
      <c r="BM85" s="23" t="s">
        <v>540</v>
      </c>
    </row>
    <row r="86" spans="2:65" s="1" customFormat="1" ht="25.5" customHeight="1">
      <c r="B86" s="173"/>
      <c r="C86" s="208" t="s">
        <v>144</v>
      </c>
      <c r="D86" s="208" t="s">
        <v>304</v>
      </c>
      <c r="E86" s="209" t="s">
        <v>541</v>
      </c>
      <c r="F86" s="210" t="s">
        <v>542</v>
      </c>
      <c r="G86" s="211" t="s">
        <v>223</v>
      </c>
      <c r="H86" s="212">
        <v>22</v>
      </c>
      <c r="I86" s="213"/>
      <c r="J86" s="214">
        <f t="shared" si="0"/>
        <v>0</v>
      </c>
      <c r="K86" s="210" t="s">
        <v>5</v>
      </c>
      <c r="L86" s="215"/>
      <c r="M86" s="216" t="s">
        <v>5</v>
      </c>
      <c r="N86" s="217" t="s">
        <v>42</v>
      </c>
      <c r="O86" s="41"/>
      <c r="P86" s="183">
        <f t="shared" si="1"/>
        <v>0</v>
      </c>
      <c r="Q86" s="183">
        <v>0</v>
      </c>
      <c r="R86" s="183">
        <f t="shared" si="2"/>
        <v>0</v>
      </c>
      <c r="S86" s="183">
        <v>0</v>
      </c>
      <c r="T86" s="184">
        <f t="shared" si="3"/>
        <v>0</v>
      </c>
      <c r="AR86" s="23" t="s">
        <v>263</v>
      </c>
      <c r="AT86" s="23" t="s">
        <v>304</v>
      </c>
      <c r="AU86" s="23" t="s">
        <v>80</v>
      </c>
      <c r="AY86" s="23" t="s">
        <v>123</v>
      </c>
      <c r="BE86" s="185">
        <f t="shared" si="4"/>
        <v>0</v>
      </c>
      <c r="BF86" s="185">
        <f t="shared" si="5"/>
        <v>0</v>
      </c>
      <c r="BG86" s="185">
        <f t="shared" si="6"/>
        <v>0</v>
      </c>
      <c r="BH86" s="185">
        <f t="shared" si="7"/>
        <v>0</v>
      </c>
      <c r="BI86" s="185">
        <f t="shared" si="8"/>
        <v>0</v>
      </c>
      <c r="BJ86" s="23" t="s">
        <v>78</v>
      </c>
      <c r="BK86" s="185">
        <f t="shared" si="9"/>
        <v>0</v>
      </c>
      <c r="BL86" s="23" t="s">
        <v>144</v>
      </c>
      <c r="BM86" s="23" t="s">
        <v>543</v>
      </c>
    </row>
    <row r="87" spans="2:65" s="1" customFormat="1" ht="25.5" customHeight="1">
      <c r="B87" s="173"/>
      <c r="C87" s="174" t="s">
        <v>122</v>
      </c>
      <c r="D87" s="174" t="s">
        <v>126</v>
      </c>
      <c r="E87" s="175" t="s">
        <v>544</v>
      </c>
      <c r="F87" s="176" t="s">
        <v>545</v>
      </c>
      <c r="G87" s="177" t="s">
        <v>223</v>
      </c>
      <c r="H87" s="178">
        <v>12</v>
      </c>
      <c r="I87" s="179"/>
      <c r="J87" s="180">
        <f t="shared" si="0"/>
        <v>0</v>
      </c>
      <c r="K87" s="176" t="s">
        <v>5</v>
      </c>
      <c r="L87" s="40"/>
      <c r="M87" s="181" t="s">
        <v>5</v>
      </c>
      <c r="N87" s="182" t="s">
        <v>42</v>
      </c>
      <c r="O87" s="41"/>
      <c r="P87" s="183">
        <f t="shared" si="1"/>
        <v>0</v>
      </c>
      <c r="Q87" s="183">
        <v>0</v>
      </c>
      <c r="R87" s="183">
        <f t="shared" si="2"/>
        <v>0</v>
      </c>
      <c r="S87" s="183">
        <v>0</v>
      </c>
      <c r="T87" s="184">
        <f t="shared" si="3"/>
        <v>0</v>
      </c>
      <c r="AR87" s="23" t="s">
        <v>144</v>
      </c>
      <c r="AT87" s="23" t="s">
        <v>126</v>
      </c>
      <c r="AU87" s="23" t="s">
        <v>80</v>
      </c>
      <c r="AY87" s="23" t="s">
        <v>123</v>
      </c>
      <c r="BE87" s="185">
        <f t="shared" si="4"/>
        <v>0</v>
      </c>
      <c r="BF87" s="185">
        <f t="shared" si="5"/>
        <v>0</v>
      </c>
      <c r="BG87" s="185">
        <f t="shared" si="6"/>
        <v>0</v>
      </c>
      <c r="BH87" s="185">
        <f t="shared" si="7"/>
        <v>0</v>
      </c>
      <c r="BI87" s="185">
        <f t="shared" si="8"/>
        <v>0</v>
      </c>
      <c r="BJ87" s="23" t="s">
        <v>78</v>
      </c>
      <c r="BK87" s="185">
        <f t="shared" si="9"/>
        <v>0</v>
      </c>
      <c r="BL87" s="23" t="s">
        <v>144</v>
      </c>
      <c r="BM87" s="23" t="s">
        <v>546</v>
      </c>
    </row>
    <row r="88" spans="2:65" s="1" customFormat="1" ht="16.5" customHeight="1">
      <c r="B88" s="173"/>
      <c r="C88" s="208" t="s">
        <v>162</v>
      </c>
      <c r="D88" s="208" t="s">
        <v>304</v>
      </c>
      <c r="E88" s="209" t="s">
        <v>547</v>
      </c>
      <c r="F88" s="210" t="s">
        <v>548</v>
      </c>
      <c r="G88" s="211" t="s">
        <v>223</v>
      </c>
      <c r="H88" s="212">
        <v>7</v>
      </c>
      <c r="I88" s="213"/>
      <c r="J88" s="214">
        <f t="shared" si="0"/>
        <v>0</v>
      </c>
      <c r="K88" s="210" t="s">
        <v>5</v>
      </c>
      <c r="L88" s="215"/>
      <c r="M88" s="216" t="s">
        <v>5</v>
      </c>
      <c r="N88" s="217" t="s">
        <v>42</v>
      </c>
      <c r="O88" s="41"/>
      <c r="P88" s="183">
        <f t="shared" si="1"/>
        <v>0</v>
      </c>
      <c r="Q88" s="183">
        <v>0</v>
      </c>
      <c r="R88" s="183">
        <f t="shared" si="2"/>
        <v>0</v>
      </c>
      <c r="S88" s="183">
        <v>0</v>
      </c>
      <c r="T88" s="184">
        <f t="shared" si="3"/>
        <v>0</v>
      </c>
      <c r="AR88" s="23" t="s">
        <v>263</v>
      </c>
      <c r="AT88" s="23" t="s">
        <v>304</v>
      </c>
      <c r="AU88" s="23" t="s">
        <v>80</v>
      </c>
      <c r="AY88" s="23" t="s">
        <v>123</v>
      </c>
      <c r="BE88" s="185">
        <f t="shared" si="4"/>
        <v>0</v>
      </c>
      <c r="BF88" s="185">
        <f t="shared" si="5"/>
        <v>0</v>
      </c>
      <c r="BG88" s="185">
        <f t="shared" si="6"/>
        <v>0</v>
      </c>
      <c r="BH88" s="185">
        <f t="shared" si="7"/>
        <v>0</v>
      </c>
      <c r="BI88" s="185">
        <f t="shared" si="8"/>
        <v>0</v>
      </c>
      <c r="BJ88" s="23" t="s">
        <v>78</v>
      </c>
      <c r="BK88" s="185">
        <f t="shared" si="9"/>
        <v>0</v>
      </c>
      <c r="BL88" s="23" t="s">
        <v>144</v>
      </c>
      <c r="BM88" s="23" t="s">
        <v>549</v>
      </c>
    </row>
    <row r="89" spans="2:65" s="1" customFormat="1" ht="16.5" customHeight="1">
      <c r="B89" s="173"/>
      <c r="C89" s="208" t="s">
        <v>171</v>
      </c>
      <c r="D89" s="208" t="s">
        <v>304</v>
      </c>
      <c r="E89" s="209" t="s">
        <v>550</v>
      </c>
      <c r="F89" s="210" t="s">
        <v>551</v>
      </c>
      <c r="G89" s="211" t="s">
        <v>223</v>
      </c>
      <c r="H89" s="212">
        <v>1</v>
      </c>
      <c r="I89" s="213"/>
      <c r="J89" s="214">
        <f t="shared" si="0"/>
        <v>0</v>
      </c>
      <c r="K89" s="210" t="s">
        <v>5</v>
      </c>
      <c r="L89" s="215"/>
      <c r="M89" s="216" t="s">
        <v>5</v>
      </c>
      <c r="N89" s="217" t="s">
        <v>42</v>
      </c>
      <c r="O89" s="41"/>
      <c r="P89" s="183">
        <f t="shared" si="1"/>
        <v>0</v>
      </c>
      <c r="Q89" s="183">
        <v>0</v>
      </c>
      <c r="R89" s="183">
        <f t="shared" si="2"/>
        <v>0</v>
      </c>
      <c r="S89" s="183">
        <v>0</v>
      </c>
      <c r="T89" s="184">
        <f t="shared" si="3"/>
        <v>0</v>
      </c>
      <c r="AR89" s="23" t="s">
        <v>263</v>
      </c>
      <c r="AT89" s="23" t="s">
        <v>304</v>
      </c>
      <c r="AU89" s="23" t="s">
        <v>80</v>
      </c>
      <c r="AY89" s="23" t="s">
        <v>123</v>
      </c>
      <c r="BE89" s="185">
        <f t="shared" si="4"/>
        <v>0</v>
      </c>
      <c r="BF89" s="185">
        <f t="shared" si="5"/>
        <v>0</v>
      </c>
      <c r="BG89" s="185">
        <f t="shared" si="6"/>
        <v>0</v>
      </c>
      <c r="BH89" s="185">
        <f t="shared" si="7"/>
        <v>0</v>
      </c>
      <c r="BI89" s="185">
        <f t="shared" si="8"/>
        <v>0</v>
      </c>
      <c r="BJ89" s="23" t="s">
        <v>78</v>
      </c>
      <c r="BK89" s="185">
        <f t="shared" si="9"/>
        <v>0</v>
      </c>
      <c r="BL89" s="23" t="s">
        <v>144</v>
      </c>
      <c r="BM89" s="23" t="s">
        <v>552</v>
      </c>
    </row>
    <row r="90" spans="2:65" s="1" customFormat="1" ht="25.5" customHeight="1">
      <c r="B90" s="173"/>
      <c r="C90" s="208" t="s">
        <v>263</v>
      </c>
      <c r="D90" s="208" t="s">
        <v>304</v>
      </c>
      <c r="E90" s="209" t="s">
        <v>553</v>
      </c>
      <c r="F90" s="210" t="s">
        <v>554</v>
      </c>
      <c r="G90" s="211" t="s">
        <v>223</v>
      </c>
      <c r="H90" s="212">
        <v>4</v>
      </c>
      <c r="I90" s="213"/>
      <c r="J90" s="214">
        <f t="shared" si="0"/>
        <v>0</v>
      </c>
      <c r="K90" s="210" t="s">
        <v>5</v>
      </c>
      <c r="L90" s="215"/>
      <c r="M90" s="216" t="s">
        <v>5</v>
      </c>
      <c r="N90" s="217" t="s">
        <v>42</v>
      </c>
      <c r="O90" s="41"/>
      <c r="P90" s="183">
        <f t="shared" si="1"/>
        <v>0</v>
      </c>
      <c r="Q90" s="183">
        <v>0</v>
      </c>
      <c r="R90" s="183">
        <f t="shared" si="2"/>
        <v>0</v>
      </c>
      <c r="S90" s="183">
        <v>0</v>
      </c>
      <c r="T90" s="184">
        <f t="shared" si="3"/>
        <v>0</v>
      </c>
      <c r="AR90" s="23" t="s">
        <v>263</v>
      </c>
      <c r="AT90" s="23" t="s">
        <v>304</v>
      </c>
      <c r="AU90" s="23" t="s">
        <v>80</v>
      </c>
      <c r="AY90" s="23" t="s">
        <v>123</v>
      </c>
      <c r="BE90" s="185">
        <f t="shared" si="4"/>
        <v>0</v>
      </c>
      <c r="BF90" s="185">
        <f t="shared" si="5"/>
        <v>0</v>
      </c>
      <c r="BG90" s="185">
        <f t="shared" si="6"/>
        <v>0</v>
      </c>
      <c r="BH90" s="185">
        <f t="shared" si="7"/>
        <v>0</v>
      </c>
      <c r="BI90" s="185">
        <f t="shared" si="8"/>
        <v>0</v>
      </c>
      <c r="BJ90" s="23" t="s">
        <v>78</v>
      </c>
      <c r="BK90" s="185">
        <f t="shared" si="9"/>
        <v>0</v>
      </c>
      <c r="BL90" s="23" t="s">
        <v>144</v>
      </c>
      <c r="BM90" s="23" t="s">
        <v>555</v>
      </c>
    </row>
    <row r="91" spans="2:65" s="1" customFormat="1" ht="25.5" customHeight="1">
      <c r="B91" s="173"/>
      <c r="C91" s="174" t="s">
        <v>267</v>
      </c>
      <c r="D91" s="174" t="s">
        <v>126</v>
      </c>
      <c r="E91" s="175" t="s">
        <v>556</v>
      </c>
      <c r="F91" s="176" t="s">
        <v>557</v>
      </c>
      <c r="G91" s="177" t="s">
        <v>223</v>
      </c>
      <c r="H91" s="178">
        <v>4</v>
      </c>
      <c r="I91" s="179"/>
      <c r="J91" s="180">
        <f t="shared" si="0"/>
        <v>0</v>
      </c>
      <c r="K91" s="176" t="s">
        <v>5</v>
      </c>
      <c r="L91" s="40"/>
      <c r="M91" s="181" t="s">
        <v>5</v>
      </c>
      <c r="N91" s="182" t="s">
        <v>42</v>
      </c>
      <c r="O91" s="41"/>
      <c r="P91" s="183">
        <f t="shared" si="1"/>
        <v>0</v>
      </c>
      <c r="Q91" s="183">
        <v>0</v>
      </c>
      <c r="R91" s="183">
        <f t="shared" si="2"/>
        <v>0</v>
      </c>
      <c r="S91" s="183">
        <v>0</v>
      </c>
      <c r="T91" s="184">
        <f t="shared" si="3"/>
        <v>0</v>
      </c>
      <c r="AR91" s="23" t="s">
        <v>144</v>
      </c>
      <c r="AT91" s="23" t="s">
        <v>126</v>
      </c>
      <c r="AU91" s="23" t="s">
        <v>80</v>
      </c>
      <c r="AY91" s="23" t="s">
        <v>123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23" t="s">
        <v>78</v>
      </c>
      <c r="BK91" s="185">
        <f t="shared" si="9"/>
        <v>0</v>
      </c>
      <c r="BL91" s="23" t="s">
        <v>144</v>
      </c>
      <c r="BM91" s="23" t="s">
        <v>558</v>
      </c>
    </row>
    <row r="92" spans="2:65" s="1" customFormat="1" ht="25.5" customHeight="1">
      <c r="B92" s="173"/>
      <c r="C92" s="174" t="s">
        <v>206</v>
      </c>
      <c r="D92" s="174" t="s">
        <v>126</v>
      </c>
      <c r="E92" s="175" t="s">
        <v>559</v>
      </c>
      <c r="F92" s="176" t="s">
        <v>560</v>
      </c>
      <c r="G92" s="177" t="s">
        <v>223</v>
      </c>
      <c r="H92" s="178">
        <v>10</v>
      </c>
      <c r="I92" s="179"/>
      <c r="J92" s="180">
        <f t="shared" si="0"/>
        <v>0</v>
      </c>
      <c r="K92" s="176" t="s">
        <v>5</v>
      </c>
      <c r="L92" s="40"/>
      <c r="M92" s="181" t="s">
        <v>5</v>
      </c>
      <c r="N92" s="182" t="s">
        <v>42</v>
      </c>
      <c r="O92" s="41"/>
      <c r="P92" s="183">
        <f t="shared" si="1"/>
        <v>0</v>
      </c>
      <c r="Q92" s="183">
        <v>0</v>
      </c>
      <c r="R92" s="183">
        <f t="shared" si="2"/>
        <v>0</v>
      </c>
      <c r="S92" s="183">
        <v>0</v>
      </c>
      <c r="T92" s="184">
        <f t="shared" si="3"/>
        <v>0</v>
      </c>
      <c r="AR92" s="23" t="s">
        <v>144</v>
      </c>
      <c r="AT92" s="23" t="s">
        <v>126</v>
      </c>
      <c r="AU92" s="23" t="s">
        <v>80</v>
      </c>
      <c r="AY92" s="23" t="s">
        <v>123</v>
      </c>
      <c r="BE92" s="185">
        <f t="shared" si="4"/>
        <v>0</v>
      </c>
      <c r="BF92" s="185">
        <f t="shared" si="5"/>
        <v>0</v>
      </c>
      <c r="BG92" s="185">
        <f t="shared" si="6"/>
        <v>0</v>
      </c>
      <c r="BH92" s="185">
        <f t="shared" si="7"/>
        <v>0</v>
      </c>
      <c r="BI92" s="185">
        <f t="shared" si="8"/>
        <v>0</v>
      </c>
      <c r="BJ92" s="23" t="s">
        <v>78</v>
      </c>
      <c r="BK92" s="185">
        <f t="shared" si="9"/>
        <v>0</v>
      </c>
      <c r="BL92" s="23" t="s">
        <v>144</v>
      </c>
      <c r="BM92" s="23" t="s">
        <v>561</v>
      </c>
    </row>
    <row r="93" spans="2:65" s="1" customFormat="1" ht="16.5" customHeight="1">
      <c r="B93" s="173"/>
      <c r="C93" s="208" t="s">
        <v>275</v>
      </c>
      <c r="D93" s="208" t="s">
        <v>304</v>
      </c>
      <c r="E93" s="209" t="s">
        <v>562</v>
      </c>
      <c r="F93" s="210" t="s">
        <v>563</v>
      </c>
      <c r="G93" s="211" t="s">
        <v>223</v>
      </c>
      <c r="H93" s="212">
        <v>7</v>
      </c>
      <c r="I93" s="213"/>
      <c r="J93" s="214">
        <f t="shared" si="0"/>
        <v>0</v>
      </c>
      <c r="K93" s="210" t="s">
        <v>5</v>
      </c>
      <c r="L93" s="215"/>
      <c r="M93" s="216" t="s">
        <v>5</v>
      </c>
      <c r="N93" s="217" t="s">
        <v>42</v>
      </c>
      <c r="O93" s="41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AR93" s="23" t="s">
        <v>263</v>
      </c>
      <c r="AT93" s="23" t="s">
        <v>304</v>
      </c>
      <c r="AU93" s="23" t="s">
        <v>80</v>
      </c>
      <c r="AY93" s="23" t="s">
        <v>123</v>
      </c>
      <c r="BE93" s="185">
        <f t="shared" si="4"/>
        <v>0</v>
      </c>
      <c r="BF93" s="185">
        <f t="shared" si="5"/>
        <v>0</v>
      </c>
      <c r="BG93" s="185">
        <f t="shared" si="6"/>
        <v>0</v>
      </c>
      <c r="BH93" s="185">
        <f t="shared" si="7"/>
        <v>0</v>
      </c>
      <c r="BI93" s="185">
        <f t="shared" si="8"/>
        <v>0</v>
      </c>
      <c r="BJ93" s="23" t="s">
        <v>78</v>
      </c>
      <c r="BK93" s="185">
        <f t="shared" si="9"/>
        <v>0</v>
      </c>
      <c r="BL93" s="23" t="s">
        <v>144</v>
      </c>
      <c r="BM93" s="23" t="s">
        <v>564</v>
      </c>
    </row>
    <row r="94" spans="2:65" s="1" customFormat="1" ht="16.5" customHeight="1">
      <c r="B94" s="173"/>
      <c r="C94" s="208" t="s">
        <v>282</v>
      </c>
      <c r="D94" s="208" t="s">
        <v>304</v>
      </c>
      <c r="E94" s="209" t="s">
        <v>565</v>
      </c>
      <c r="F94" s="210" t="s">
        <v>566</v>
      </c>
      <c r="G94" s="211" t="s">
        <v>223</v>
      </c>
      <c r="H94" s="212">
        <v>3</v>
      </c>
      <c r="I94" s="213"/>
      <c r="J94" s="214">
        <f t="shared" si="0"/>
        <v>0</v>
      </c>
      <c r="K94" s="210" t="s">
        <v>5</v>
      </c>
      <c r="L94" s="215"/>
      <c r="M94" s="216" t="s">
        <v>5</v>
      </c>
      <c r="N94" s="217" t="s">
        <v>42</v>
      </c>
      <c r="O94" s="41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AR94" s="23" t="s">
        <v>263</v>
      </c>
      <c r="AT94" s="23" t="s">
        <v>304</v>
      </c>
      <c r="AU94" s="23" t="s">
        <v>80</v>
      </c>
      <c r="AY94" s="23" t="s">
        <v>123</v>
      </c>
      <c r="BE94" s="185">
        <f t="shared" si="4"/>
        <v>0</v>
      </c>
      <c r="BF94" s="185">
        <f t="shared" si="5"/>
        <v>0</v>
      </c>
      <c r="BG94" s="185">
        <f t="shared" si="6"/>
        <v>0</v>
      </c>
      <c r="BH94" s="185">
        <f t="shared" si="7"/>
        <v>0</v>
      </c>
      <c r="BI94" s="185">
        <f t="shared" si="8"/>
        <v>0</v>
      </c>
      <c r="BJ94" s="23" t="s">
        <v>78</v>
      </c>
      <c r="BK94" s="185">
        <f t="shared" si="9"/>
        <v>0</v>
      </c>
      <c r="BL94" s="23" t="s">
        <v>144</v>
      </c>
      <c r="BM94" s="23" t="s">
        <v>567</v>
      </c>
    </row>
    <row r="95" spans="2:65" s="1" customFormat="1" ht="25.5" customHeight="1">
      <c r="B95" s="173"/>
      <c r="C95" s="174" t="s">
        <v>287</v>
      </c>
      <c r="D95" s="174" t="s">
        <v>126</v>
      </c>
      <c r="E95" s="175" t="s">
        <v>568</v>
      </c>
      <c r="F95" s="176" t="s">
        <v>569</v>
      </c>
      <c r="G95" s="177" t="s">
        <v>223</v>
      </c>
      <c r="H95" s="178">
        <v>4</v>
      </c>
      <c r="I95" s="179"/>
      <c r="J95" s="180">
        <f t="shared" si="0"/>
        <v>0</v>
      </c>
      <c r="K95" s="176" t="s">
        <v>5</v>
      </c>
      <c r="L95" s="40"/>
      <c r="M95" s="181" t="s">
        <v>5</v>
      </c>
      <c r="N95" s="182" t="s">
        <v>42</v>
      </c>
      <c r="O95" s="41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AR95" s="23" t="s">
        <v>144</v>
      </c>
      <c r="AT95" s="23" t="s">
        <v>126</v>
      </c>
      <c r="AU95" s="23" t="s">
        <v>80</v>
      </c>
      <c r="AY95" s="23" t="s">
        <v>123</v>
      </c>
      <c r="BE95" s="185">
        <f t="shared" si="4"/>
        <v>0</v>
      </c>
      <c r="BF95" s="185">
        <f t="shared" si="5"/>
        <v>0</v>
      </c>
      <c r="BG95" s="185">
        <f t="shared" si="6"/>
        <v>0</v>
      </c>
      <c r="BH95" s="185">
        <f t="shared" si="7"/>
        <v>0</v>
      </c>
      <c r="BI95" s="185">
        <f t="shared" si="8"/>
        <v>0</v>
      </c>
      <c r="BJ95" s="23" t="s">
        <v>78</v>
      </c>
      <c r="BK95" s="185">
        <f t="shared" si="9"/>
        <v>0</v>
      </c>
      <c r="BL95" s="23" t="s">
        <v>144</v>
      </c>
      <c r="BM95" s="23" t="s">
        <v>570</v>
      </c>
    </row>
    <row r="96" spans="2:65" s="1" customFormat="1" ht="16.5" customHeight="1">
      <c r="B96" s="173"/>
      <c r="C96" s="174" t="s">
        <v>293</v>
      </c>
      <c r="D96" s="174" t="s">
        <v>126</v>
      </c>
      <c r="E96" s="175" t="s">
        <v>571</v>
      </c>
      <c r="F96" s="176" t="s">
        <v>572</v>
      </c>
      <c r="G96" s="177" t="s">
        <v>223</v>
      </c>
      <c r="H96" s="178">
        <v>11</v>
      </c>
      <c r="I96" s="179"/>
      <c r="J96" s="180">
        <f t="shared" si="0"/>
        <v>0</v>
      </c>
      <c r="K96" s="176" t="s">
        <v>5</v>
      </c>
      <c r="L96" s="40"/>
      <c r="M96" s="181" t="s">
        <v>5</v>
      </c>
      <c r="N96" s="182" t="s">
        <v>42</v>
      </c>
      <c r="O96" s="41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AR96" s="23" t="s">
        <v>144</v>
      </c>
      <c r="AT96" s="23" t="s">
        <v>126</v>
      </c>
      <c r="AU96" s="23" t="s">
        <v>80</v>
      </c>
      <c r="AY96" s="23" t="s">
        <v>123</v>
      </c>
      <c r="BE96" s="185">
        <f t="shared" si="4"/>
        <v>0</v>
      </c>
      <c r="BF96" s="185">
        <f t="shared" si="5"/>
        <v>0</v>
      </c>
      <c r="BG96" s="185">
        <f t="shared" si="6"/>
        <v>0</v>
      </c>
      <c r="BH96" s="185">
        <f t="shared" si="7"/>
        <v>0</v>
      </c>
      <c r="BI96" s="185">
        <f t="shared" si="8"/>
        <v>0</v>
      </c>
      <c r="BJ96" s="23" t="s">
        <v>78</v>
      </c>
      <c r="BK96" s="185">
        <f t="shared" si="9"/>
        <v>0</v>
      </c>
      <c r="BL96" s="23" t="s">
        <v>144</v>
      </c>
      <c r="BM96" s="23" t="s">
        <v>573</v>
      </c>
    </row>
    <row r="97" spans="2:65" s="1" customFormat="1" ht="16.5" customHeight="1">
      <c r="B97" s="173"/>
      <c r="C97" s="208" t="s">
        <v>11</v>
      </c>
      <c r="D97" s="208" t="s">
        <v>304</v>
      </c>
      <c r="E97" s="209" t="s">
        <v>574</v>
      </c>
      <c r="F97" s="210" t="s">
        <v>575</v>
      </c>
      <c r="G97" s="211" t="s">
        <v>223</v>
      </c>
      <c r="H97" s="212">
        <v>5</v>
      </c>
      <c r="I97" s="213"/>
      <c r="J97" s="214">
        <f t="shared" si="0"/>
        <v>0</v>
      </c>
      <c r="K97" s="210" t="s">
        <v>5</v>
      </c>
      <c r="L97" s="215"/>
      <c r="M97" s="216" t="s">
        <v>5</v>
      </c>
      <c r="N97" s="217" t="s">
        <v>42</v>
      </c>
      <c r="O97" s="41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AR97" s="23" t="s">
        <v>263</v>
      </c>
      <c r="AT97" s="23" t="s">
        <v>304</v>
      </c>
      <c r="AU97" s="23" t="s">
        <v>80</v>
      </c>
      <c r="AY97" s="23" t="s">
        <v>123</v>
      </c>
      <c r="BE97" s="185">
        <f t="shared" si="4"/>
        <v>0</v>
      </c>
      <c r="BF97" s="185">
        <f t="shared" si="5"/>
        <v>0</v>
      </c>
      <c r="BG97" s="185">
        <f t="shared" si="6"/>
        <v>0</v>
      </c>
      <c r="BH97" s="185">
        <f t="shared" si="7"/>
        <v>0</v>
      </c>
      <c r="BI97" s="185">
        <f t="shared" si="8"/>
        <v>0</v>
      </c>
      <c r="BJ97" s="23" t="s">
        <v>78</v>
      </c>
      <c r="BK97" s="185">
        <f t="shared" si="9"/>
        <v>0</v>
      </c>
      <c r="BL97" s="23" t="s">
        <v>144</v>
      </c>
      <c r="BM97" s="23" t="s">
        <v>576</v>
      </c>
    </row>
    <row r="98" spans="2:65" s="1" customFormat="1" ht="16.5" customHeight="1">
      <c r="B98" s="173"/>
      <c r="C98" s="208" t="s">
        <v>303</v>
      </c>
      <c r="D98" s="208" t="s">
        <v>304</v>
      </c>
      <c r="E98" s="209" t="s">
        <v>577</v>
      </c>
      <c r="F98" s="210" t="s">
        <v>578</v>
      </c>
      <c r="G98" s="211" t="s">
        <v>223</v>
      </c>
      <c r="H98" s="212">
        <v>1</v>
      </c>
      <c r="I98" s="213"/>
      <c r="J98" s="214">
        <f t="shared" si="0"/>
        <v>0</v>
      </c>
      <c r="K98" s="210" t="s">
        <v>5</v>
      </c>
      <c r="L98" s="215"/>
      <c r="M98" s="216" t="s">
        <v>5</v>
      </c>
      <c r="N98" s="217" t="s">
        <v>42</v>
      </c>
      <c r="O98" s="41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AR98" s="23" t="s">
        <v>263</v>
      </c>
      <c r="AT98" s="23" t="s">
        <v>304</v>
      </c>
      <c r="AU98" s="23" t="s">
        <v>80</v>
      </c>
      <c r="AY98" s="23" t="s">
        <v>123</v>
      </c>
      <c r="BE98" s="185">
        <f t="shared" si="4"/>
        <v>0</v>
      </c>
      <c r="BF98" s="185">
        <f t="shared" si="5"/>
        <v>0</v>
      </c>
      <c r="BG98" s="185">
        <f t="shared" si="6"/>
        <v>0</v>
      </c>
      <c r="BH98" s="185">
        <f t="shared" si="7"/>
        <v>0</v>
      </c>
      <c r="BI98" s="185">
        <f t="shared" si="8"/>
        <v>0</v>
      </c>
      <c r="BJ98" s="23" t="s">
        <v>78</v>
      </c>
      <c r="BK98" s="185">
        <f t="shared" si="9"/>
        <v>0</v>
      </c>
      <c r="BL98" s="23" t="s">
        <v>144</v>
      </c>
      <c r="BM98" s="23" t="s">
        <v>579</v>
      </c>
    </row>
    <row r="99" spans="2:65" s="1" customFormat="1" ht="16.5" customHeight="1">
      <c r="B99" s="173"/>
      <c r="C99" s="208" t="s">
        <v>310</v>
      </c>
      <c r="D99" s="208" t="s">
        <v>304</v>
      </c>
      <c r="E99" s="209" t="s">
        <v>580</v>
      </c>
      <c r="F99" s="210" t="s">
        <v>581</v>
      </c>
      <c r="G99" s="211" t="s">
        <v>223</v>
      </c>
      <c r="H99" s="212">
        <v>1</v>
      </c>
      <c r="I99" s="213"/>
      <c r="J99" s="214">
        <f t="shared" si="0"/>
        <v>0</v>
      </c>
      <c r="K99" s="210" t="s">
        <v>5</v>
      </c>
      <c r="L99" s="215"/>
      <c r="M99" s="216" t="s">
        <v>5</v>
      </c>
      <c r="N99" s="217" t="s">
        <v>42</v>
      </c>
      <c r="O99" s="41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AR99" s="23" t="s">
        <v>263</v>
      </c>
      <c r="AT99" s="23" t="s">
        <v>304</v>
      </c>
      <c r="AU99" s="23" t="s">
        <v>80</v>
      </c>
      <c r="AY99" s="23" t="s">
        <v>123</v>
      </c>
      <c r="BE99" s="185">
        <f t="shared" si="4"/>
        <v>0</v>
      </c>
      <c r="BF99" s="185">
        <f t="shared" si="5"/>
        <v>0</v>
      </c>
      <c r="BG99" s="185">
        <f t="shared" si="6"/>
        <v>0</v>
      </c>
      <c r="BH99" s="185">
        <f t="shared" si="7"/>
        <v>0</v>
      </c>
      <c r="BI99" s="185">
        <f t="shared" si="8"/>
        <v>0</v>
      </c>
      <c r="BJ99" s="23" t="s">
        <v>78</v>
      </c>
      <c r="BK99" s="185">
        <f t="shared" si="9"/>
        <v>0</v>
      </c>
      <c r="BL99" s="23" t="s">
        <v>144</v>
      </c>
      <c r="BM99" s="23" t="s">
        <v>582</v>
      </c>
    </row>
    <row r="100" spans="2:65" s="1" customFormat="1" ht="16.5" customHeight="1">
      <c r="B100" s="173"/>
      <c r="C100" s="208" t="s">
        <v>314</v>
      </c>
      <c r="D100" s="208" t="s">
        <v>304</v>
      </c>
      <c r="E100" s="209" t="s">
        <v>583</v>
      </c>
      <c r="F100" s="210" t="s">
        <v>584</v>
      </c>
      <c r="G100" s="211" t="s">
        <v>223</v>
      </c>
      <c r="H100" s="212">
        <v>1</v>
      </c>
      <c r="I100" s="213"/>
      <c r="J100" s="214">
        <f t="shared" si="0"/>
        <v>0</v>
      </c>
      <c r="K100" s="210" t="s">
        <v>5</v>
      </c>
      <c r="L100" s="215"/>
      <c r="M100" s="216" t="s">
        <v>5</v>
      </c>
      <c r="N100" s="217" t="s">
        <v>42</v>
      </c>
      <c r="O100" s="41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AR100" s="23" t="s">
        <v>263</v>
      </c>
      <c r="AT100" s="23" t="s">
        <v>304</v>
      </c>
      <c r="AU100" s="23" t="s">
        <v>80</v>
      </c>
      <c r="AY100" s="23" t="s">
        <v>123</v>
      </c>
      <c r="BE100" s="185">
        <f t="shared" si="4"/>
        <v>0</v>
      </c>
      <c r="BF100" s="185">
        <f t="shared" si="5"/>
        <v>0</v>
      </c>
      <c r="BG100" s="185">
        <f t="shared" si="6"/>
        <v>0</v>
      </c>
      <c r="BH100" s="185">
        <f t="shared" si="7"/>
        <v>0</v>
      </c>
      <c r="BI100" s="185">
        <f t="shared" si="8"/>
        <v>0</v>
      </c>
      <c r="BJ100" s="23" t="s">
        <v>78</v>
      </c>
      <c r="BK100" s="185">
        <f t="shared" si="9"/>
        <v>0</v>
      </c>
      <c r="BL100" s="23" t="s">
        <v>144</v>
      </c>
      <c r="BM100" s="23" t="s">
        <v>585</v>
      </c>
    </row>
    <row r="101" spans="2:65" s="1" customFormat="1" ht="16.5" customHeight="1">
      <c r="B101" s="173"/>
      <c r="C101" s="208" t="s">
        <v>319</v>
      </c>
      <c r="D101" s="208" t="s">
        <v>304</v>
      </c>
      <c r="E101" s="209" t="s">
        <v>586</v>
      </c>
      <c r="F101" s="210" t="s">
        <v>587</v>
      </c>
      <c r="G101" s="211" t="s">
        <v>223</v>
      </c>
      <c r="H101" s="212">
        <v>3</v>
      </c>
      <c r="I101" s="213"/>
      <c r="J101" s="214">
        <f t="shared" si="0"/>
        <v>0</v>
      </c>
      <c r="K101" s="210" t="s">
        <v>5</v>
      </c>
      <c r="L101" s="215"/>
      <c r="M101" s="216" t="s">
        <v>5</v>
      </c>
      <c r="N101" s="217" t="s">
        <v>42</v>
      </c>
      <c r="O101" s="41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AR101" s="23" t="s">
        <v>263</v>
      </c>
      <c r="AT101" s="23" t="s">
        <v>304</v>
      </c>
      <c r="AU101" s="23" t="s">
        <v>80</v>
      </c>
      <c r="AY101" s="23" t="s">
        <v>123</v>
      </c>
      <c r="BE101" s="185">
        <f t="shared" si="4"/>
        <v>0</v>
      </c>
      <c r="BF101" s="185">
        <f t="shared" si="5"/>
        <v>0</v>
      </c>
      <c r="BG101" s="185">
        <f t="shared" si="6"/>
        <v>0</v>
      </c>
      <c r="BH101" s="185">
        <f t="shared" si="7"/>
        <v>0</v>
      </c>
      <c r="BI101" s="185">
        <f t="shared" si="8"/>
        <v>0</v>
      </c>
      <c r="BJ101" s="23" t="s">
        <v>78</v>
      </c>
      <c r="BK101" s="185">
        <f t="shared" si="9"/>
        <v>0</v>
      </c>
      <c r="BL101" s="23" t="s">
        <v>144</v>
      </c>
      <c r="BM101" s="23" t="s">
        <v>588</v>
      </c>
    </row>
    <row r="102" spans="2:65" s="1" customFormat="1" ht="16.5" customHeight="1">
      <c r="B102" s="173"/>
      <c r="C102" s="174" t="s">
        <v>190</v>
      </c>
      <c r="D102" s="174" t="s">
        <v>126</v>
      </c>
      <c r="E102" s="175" t="s">
        <v>589</v>
      </c>
      <c r="F102" s="176" t="s">
        <v>590</v>
      </c>
      <c r="G102" s="177" t="s">
        <v>223</v>
      </c>
      <c r="H102" s="178">
        <v>4</v>
      </c>
      <c r="I102" s="179"/>
      <c r="J102" s="180">
        <f t="shared" si="0"/>
        <v>0</v>
      </c>
      <c r="K102" s="176" t="s">
        <v>5</v>
      </c>
      <c r="L102" s="40"/>
      <c r="M102" s="181" t="s">
        <v>5</v>
      </c>
      <c r="N102" s="182" t="s">
        <v>42</v>
      </c>
      <c r="O102" s="41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AR102" s="23" t="s">
        <v>144</v>
      </c>
      <c r="AT102" s="23" t="s">
        <v>126</v>
      </c>
      <c r="AU102" s="23" t="s">
        <v>80</v>
      </c>
      <c r="AY102" s="23" t="s">
        <v>123</v>
      </c>
      <c r="BE102" s="185">
        <f t="shared" si="4"/>
        <v>0</v>
      </c>
      <c r="BF102" s="185">
        <f t="shared" si="5"/>
        <v>0</v>
      </c>
      <c r="BG102" s="185">
        <f t="shared" si="6"/>
        <v>0</v>
      </c>
      <c r="BH102" s="185">
        <f t="shared" si="7"/>
        <v>0</v>
      </c>
      <c r="BI102" s="185">
        <f t="shared" si="8"/>
        <v>0</v>
      </c>
      <c r="BJ102" s="23" t="s">
        <v>78</v>
      </c>
      <c r="BK102" s="185">
        <f t="shared" si="9"/>
        <v>0</v>
      </c>
      <c r="BL102" s="23" t="s">
        <v>144</v>
      </c>
      <c r="BM102" s="23" t="s">
        <v>591</v>
      </c>
    </row>
    <row r="103" spans="2:65" s="1" customFormat="1" ht="16.5" customHeight="1">
      <c r="B103" s="173"/>
      <c r="C103" s="174" t="s">
        <v>336</v>
      </c>
      <c r="D103" s="174" t="s">
        <v>126</v>
      </c>
      <c r="E103" s="175" t="s">
        <v>592</v>
      </c>
      <c r="F103" s="176" t="s">
        <v>593</v>
      </c>
      <c r="G103" s="177" t="s">
        <v>223</v>
      </c>
      <c r="H103" s="178">
        <v>8</v>
      </c>
      <c r="I103" s="179"/>
      <c r="J103" s="180">
        <f t="shared" si="0"/>
        <v>0</v>
      </c>
      <c r="K103" s="176" t="s">
        <v>5</v>
      </c>
      <c r="L103" s="40"/>
      <c r="M103" s="181" t="s">
        <v>5</v>
      </c>
      <c r="N103" s="182" t="s">
        <v>42</v>
      </c>
      <c r="O103" s="41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AR103" s="23" t="s">
        <v>144</v>
      </c>
      <c r="AT103" s="23" t="s">
        <v>126</v>
      </c>
      <c r="AU103" s="23" t="s">
        <v>80</v>
      </c>
      <c r="AY103" s="23" t="s">
        <v>123</v>
      </c>
      <c r="BE103" s="185">
        <f t="shared" si="4"/>
        <v>0</v>
      </c>
      <c r="BF103" s="185">
        <f t="shared" si="5"/>
        <v>0</v>
      </c>
      <c r="BG103" s="185">
        <f t="shared" si="6"/>
        <v>0</v>
      </c>
      <c r="BH103" s="185">
        <f t="shared" si="7"/>
        <v>0</v>
      </c>
      <c r="BI103" s="185">
        <f t="shared" si="8"/>
        <v>0</v>
      </c>
      <c r="BJ103" s="23" t="s">
        <v>78</v>
      </c>
      <c r="BK103" s="185">
        <f t="shared" si="9"/>
        <v>0</v>
      </c>
      <c r="BL103" s="23" t="s">
        <v>144</v>
      </c>
      <c r="BM103" s="23" t="s">
        <v>594</v>
      </c>
    </row>
    <row r="104" spans="2:65" s="1" customFormat="1" ht="16.5" customHeight="1">
      <c r="B104" s="173"/>
      <c r="C104" s="208" t="s">
        <v>340</v>
      </c>
      <c r="D104" s="208" t="s">
        <v>304</v>
      </c>
      <c r="E104" s="209" t="s">
        <v>595</v>
      </c>
      <c r="F104" s="210" t="s">
        <v>596</v>
      </c>
      <c r="G104" s="211" t="s">
        <v>5</v>
      </c>
      <c r="H104" s="212">
        <v>8</v>
      </c>
      <c r="I104" s="213"/>
      <c r="J104" s="214">
        <f t="shared" si="0"/>
        <v>0</v>
      </c>
      <c r="K104" s="210" t="s">
        <v>5</v>
      </c>
      <c r="L104" s="215"/>
      <c r="M104" s="216" t="s">
        <v>5</v>
      </c>
      <c r="N104" s="217" t="s">
        <v>42</v>
      </c>
      <c r="O104" s="41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AR104" s="23" t="s">
        <v>263</v>
      </c>
      <c r="AT104" s="23" t="s">
        <v>304</v>
      </c>
      <c r="AU104" s="23" t="s">
        <v>80</v>
      </c>
      <c r="AY104" s="23" t="s">
        <v>123</v>
      </c>
      <c r="BE104" s="185">
        <f t="shared" si="4"/>
        <v>0</v>
      </c>
      <c r="BF104" s="185">
        <f t="shared" si="5"/>
        <v>0</v>
      </c>
      <c r="BG104" s="185">
        <f t="shared" si="6"/>
        <v>0</v>
      </c>
      <c r="BH104" s="185">
        <f t="shared" si="7"/>
        <v>0</v>
      </c>
      <c r="BI104" s="185">
        <f t="shared" si="8"/>
        <v>0</v>
      </c>
      <c r="BJ104" s="23" t="s">
        <v>78</v>
      </c>
      <c r="BK104" s="185">
        <f t="shared" si="9"/>
        <v>0</v>
      </c>
      <c r="BL104" s="23" t="s">
        <v>144</v>
      </c>
      <c r="BM104" s="23" t="s">
        <v>597</v>
      </c>
    </row>
    <row r="105" spans="2:65" s="1" customFormat="1" ht="16.5" customHeight="1">
      <c r="B105" s="173"/>
      <c r="C105" s="174" t="s">
        <v>345</v>
      </c>
      <c r="D105" s="174" t="s">
        <v>126</v>
      </c>
      <c r="E105" s="175" t="s">
        <v>598</v>
      </c>
      <c r="F105" s="176" t="s">
        <v>593</v>
      </c>
      <c r="G105" s="177" t="s">
        <v>223</v>
      </c>
      <c r="H105" s="178">
        <v>4</v>
      </c>
      <c r="I105" s="179"/>
      <c r="J105" s="180">
        <f t="shared" si="0"/>
        <v>0</v>
      </c>
      <c r="K105" s="176" t="s">
        <v>5</v>
      </c>
      <c r="L105" s="40"/>
      <c r="M105" s="181" t="s">
        <v>5</v>
      </c>
      <c r="N105" s="182" t="s">
        <v>42</v>
      </c>
      <c r="O105" s="41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AR105" s="23" t="s">
        <v>144</v>
      </c>
      <c r="AT105" s="23" t="s">
        <v>126</v>
      </c>
      <c r="AU105" s="23" t="s">
        <v>80</v>
      </c>
      <c r="AY105" s="23" t="s">
        <v>123</v>
      </c>
      <c r="BE105" s="185">
        <f t="shared" si="4"/>
        <v>0</v>
      </c>
      <c r="BF105" s="185">
        <f t="shared" si="5"/>
        <v>0</v>
      </c>
      <c r="BG105" s="185">
        <f t="shared" si="6"/>
        <v>0</v>
      </c>
      <c r="BH105" s="185">
        <f t="shared" si="7"/>
        <v>0</v>
      </c>
      <c r="BI105" s="185">
        <f t="shared" si="8"/>
        <v>0</v>
      </c>
      <c r="BJ105" s="23" t="s">
        <v>78</v>
      </c>
      <c r="BK105" s="185">
        <f t="shared" si="9"/>
        <v>0</v>
      </c>
      <c r="BL105" s="23" t="s">
        <v>144</v>
      </c>
      <c r="BM105" s="23" t="s">
        <v>599</v>
      </c>
    </row>
    <row r="106" spans="2:65" s="1" customFormat="1" ht="38.25" customHeight="1">
      <c r="B106" s="173"/>
      <c r="C106" s="174" t="s">
        <v>349</v>
      </c>
      <c r="D106" s="174" t="s">
        <v>126</v>
      </c>
      <c r="E106" s="175" t="s">
        <v>600</v>
      </c>
      <c r="F106" s="176" t="s">
        <v>601</v>
      </c>
      <c r="G106" s="177" t="s">
        <v>180</v>
      </c>
      <c r="H106" s="178">
        <v>280</v>
      </c>
      <c r="I106" s="179"/>
      <c r="J106" s="180">
        <f t="shared" si="0"/>
        <v>0</v>
      </c>
      <c r="K106" s="176" t="s">
        <v>5</v>
      </c>
      <c r="L106" s="40"/>
      <c r="M106" s="181" t="s">
        <v>5</v>
      </c>
      <c r="N106" s="182" t="s">
        <v>42</v>
      </c>
      <c r="O106" s="41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AR106" s="23" t="s">
        <v>144</v>
      </c>
      <c r="AT106" s="23" t="s">
        <v>126</v>
      </c>
      <c r="AU106" s="23" t="s">
        <v>80</v>
      </c>
      <c r="AY106" s="23" t="s">
        <v>123</v>
      </c>
      <c r="BE106" s="185">
        <f t="shared" si="4"/>
        <v>0</v>
      </c>
      <c r="BF106" s="185">
        <f t="shared" si="5"/>
        <v>0</v>
      </c>
      <c r="BG106" s="185">
        <f t="shared" si="6"/>
        <v>0</v>
      </c>
      <c r="BH106" s="185">
        <f t="shared" si="7"/>
        <v>0</v>
      </c>
      <c r="BI106" s="185">
        <f t="shared" si="8"/>
        <v>0</v>
      </c>
      <c r="BJ106" s="23" t="s">
        <v>78</v>
      </c>
      <c r="BK106" s="185">
        <f t="shared" si="9"/>
        <v>0</v>
      </c>
      <c r="BL106" s="23" t="s">
        <v>144</v>
      </c>
      <c r="BM106" s="23" t="s">
        <v>602</v>
      </c>
    </row>
    <row r="107" spans="2:65" s="1" customFormat="1" ht="25.5" customHeight="1">
      <c r="B107" s="173"/>
      <c r="C107" s="208" t="s">
        <v>353</v>
      </c>
      <c r="D107" s="208" t="s">
        <v>304</v>
      </c>
      <c r="E107" s="209" t="s">
        <v>603</v>
      </c>
      <c r="F107" s="210" t="s">
        <v>604</v>
      </c>
      <c r="G107" s="211" t="s">
        <v>307</v>
      </c>
      <c r="H107" s="212">
        <v>173.6</v>
      </c>
      <c r="I107" s="213"/>
      <c r="J107" s="214">
        <f t="shared" si="0"/>
        <v>0</v>
      </c>
      <c r="K107" s="210" t="s">
        <v>5</v>
      </c>
      <c r="L107" s="215"/>
      <c r="M107" s="216" t="s">
        <v>5</v>
      </c>
      <c r="N107" s="217" t="s">
        <v>42</v>
      </c>
      <c r="O107" s="41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AR107" s="23" t="s">
        <v>263</v>
      </c>
      <c r="AT107" s="23" t="s">
        <v>304</v>
      </c>
      <c r="AU107" s="23" t="s">
        <v>80</v>
      </c>
      <c r="AY107" s="23" t="s">
        <v>123</v>
      </c>
      <c r="BE107" s="185">
        <f t="shared" si="4"/>
        <v>0</v>
      </c>
      <c r="BF107" s="185">
        <f t="shared" si="5"/>
        <v>0</v>
      </c>
      <c r="BG107" s="185">
        <f t="shared" si="6"/>
        <v>0</v>
      </c>
      <c r="BH107" s="185">
        <f t="shared" si="7"/>
        <v>0</v>
      </c>
      <c r="BI107" s="185">
        <f t="shared" si="8"/>
        <v>0</v>
      </c>
      <c r="BJ107" s="23" t="s">
        <v>78</v>
      </c>
      <c r="BK107" s="185">
        <f t="shared" si="9"/>
        <v>0</v>
      </c>
      <c r="BL107" s="23" t="s">
        <v>144</v>
      </c>
      <c r="BM107" s="23" t="s">
        <v>605</v>
      </c>
    </row>
    <row r="108" spans="2:65" s="1" customFormat="1" ht="24">
      <c r="B108" s="40"/>
      <c r="D108" s="187" t="s">
        <v>279</v>
      </c>
      <c r="F108" s="206" t="s">
        <v>606</v>
      </c>
      <c r="I108" s="148"/>
      <c r="L108" s="40"/>
      <c r="M108" s="207"/>
      <c r="N108" s="41"/>
      <c r="O108" s="41"/>
      <c r="P108" s="41"/>
      <c r="Q108" s="41"/>
      <c r="R108" s="41"/>
      <c r="S108" s="41"/>
      <c r="T108" s="69"/>
      <c r="AT108" s="23" t="s">
        <v>279</v>
      </c>
      <c r="AU108" s="23" t="s">
        <v>80</v>
      </c>
    </row>
    <row r="109" spans="2:65" s="11" customFormat="1">
      <c r="B109" s="186"/>
      <c r="D109" s="187" t="s">
        <v>133</v>
      </c>
      <c r="F109" s="189" t="s">
        <v>607</v>
      </c>
      <c r="H109" s="190">
        <v>173.6</v>
      </c>
      <c r="I109" s="191"/>
      <c r="L109" s="186"/>
      <c r="M109" s="192"/>
      <c r="N109" s="193"/>
      <c r="O109" s="193"/>
      <c r="P109" s="193"/>
      <c r="Q109" s="193"/>
      <c r="R109" s="193"/>
      <c r="S109" s="193"/>
      <c r="T109" s="194"/>
      <c r="AT109" s="188" t="s">
        <v>133</v>
      </c>
      <c r="AU109" s="188" t="s">
        <v>80</v>
      </c>
      <c r="AV109" s="11" t="s">
        <v>80</v>
      </c>
      <c r="AW109" s="11" t="s">
        <v>6</v>
      </c>
      <c r="AX109" s="11" t="s">
        <v>78</v>
      </c>
      <c r="AY109" s="188" t="s">
        <v>123</v>
      </c>
    </row>
    <row r="110" spans="2:65" s="1" customFormat="1" ht="38.25" customHeight="1">
      <c r="B110" s="173"/>
      <c r="C110" s="174" t="s">
        <v>357</v>
      </c>
      <c r="D110" s="174" t="s">
        <v>126</v>
      </c>
      <c r="E110" s="175" t="s">
        <v>608</v>
      </c>
      <c r="F110" s="176" t="s">
        <v>609</v>
      </c>
      <c r="G110" s="177" t="s">
        <v>180</v>
      </c>
      <c r="H110" s="178">
        <v>130</v>
      </c>
      <c r="I110" s="179"/>
      <c r="J110" s="180">
        <f t="shared" ref="J110:J115" si="10">ROUND(I110*H110,2)</f>
        <v>0</v>
      </c>
      <c r="K110" s="176" t="s">
        <v>5</v>
      </c>
      <c r="L110" s="40"/>
      <c r="M110" s="181" t="s">
        <v>5</v>
      </c>
      <c r="N110" s="182" t="s">
        <v>42</v>
      </c>
      <c r="O110" s="41"/>
      <c r="P110" s="183">
        <f t="shared" ref="P110:P115" si="11">O110*H110</f>
        <v>0</v>
      </c>
      <c r="Q110" s="183">
        <v>0</v>
      </c>
      <c r="R110" s="183">
        <f t="shared" ref="R110:R115" si="12">Q110*H110</f>
        <v>0</v>
      </c>
      <c r="S110" s="183">
        <v>0</v>
      </c>
      <c r="T110" s="184">
        <f t="shared" ref="T110:T115" si="13">S110*H110</f>
        <v>0</v>
      </c>
      <c r="AR110" s="23" t="s">
        <v>144</v>
      </c>
      <c r="AT110" s="23" t="s">
        <v>126</v>
      </c>
      <c r="AU110" s="23" t="s">
        <v>80</v>
      </c>
      <c r="AY110" s="23" t="s">
        <v>123</v>
      </c>
      <c r="BE110" s="185">
        <f t="shared" ref="BE110:BE115" si="14">IF(N110="základní",J110,0)</f>
        <v>0</v>
      </c>
      <c r="BF110" s="185">
        <f t="shared" ref="BF110:BF115" si="15">IF(N110="snížená",J110,0)</f>
        <v>0</v>
      </c>
      <c r="BG110" s="185">
        <f t="shared" ref="BG110:BG115" si="16">IF(N110="zákl. přenesená",J110,0)</f>
        <v>0</v>
      </c>
      <c r="BH110" s="185">
        <f t="shared" ref="BH110:BH115" si="17">IF(N110="sníž. přenesená",J110,0)</f>
        <v>0</v>
      </c>
      <c r="BI110" s="185">
        <f t="shared" ref="BI110:BI115" si="18">IF(N110="nulová",J110,0)</f>
        <v>0</v>
      </c>
      <c r="BJ110" s="23" t="s">
        <v>78</v>
      </c>
      <c r="BK110" s="185">
        <f t="shared" ref="BK110:BK115" si="19">ROUND(I110*H110,2)</f>
        <v>0</v>
      </c>
      <c r="BL110" s="23" t="s">
        <v>144</v>
      </c>
      <c r="BM110" s="23" t="s">
        <v>610</v>
      </c>
    </row>
    <row r="111" spans="2:65" s="1" customFormat="1" ht="38.25" customHeight="1">
      <c r="B111" s="173"/>
      <c r="C111" s="208" t="s">
        <v>361</v>
      </c>
      <c r="D111" s="208" t="s">
        <v>304</v>
      </c>
      <c r="E111" s="209" t="s">
        <v>611</v>
      </c>
      <c r="F111" s="210" t="s">
        <v>612</v>
      </c>
      <c r="G111" s="211" t="s">
        <v>180</v>
      </c>
      <c r="H111" s="212">
        <v>130</v>
      </c>
      <c r="I111" s="213"/>
      <c r="J111" s="214">
        <f t="shared" si="10"/>
        <v>0</v>
      </c>
      <c r="K111" s="210" t="s">
        <v>5</v>
      </c>
      <c r="L111" s="215"/>
      <c r="M111" s="216" t="s">
        <v>5</v>
      </c>
      <c r="N111" s="217" t="s">
        <v>42</v>
      </c>
      <c r="O111" s="41"/>
      <c r="P111" s="183">
        <f t="shared" si="11"/>
        <v>0</v>
      </c>
      <c r="Q111" s="183">
        <v>0</v>
      </c>
      <c r="R111" s="183">
        <f t="shared" si="12"/>
        <v>0</v>
      </c>
      <c r="S111" s="183">
        <v>0</v>
      </c>
      <c r="T111" s="184">
        <f t="shared" si="13"/>
        <v>0</v>
      </c>
      <c r="AR111" s="23" t="s">
        <v>263</v>
      </c>
      <c r="AT111" s="23" t="s">
        <v>304</v>
      </c>
      <c r="AU111" s="23" t="s">
        <v>80</v>
      </c>
      <c r="AY111" s="23" t="s">
        <v>123</v>
      </c>
      <c r="BE111" s="185">
        <f t="shared" si="14"/>
        <v>0</v>
      </c>
      <c r="BF111" s="185">
        <f t="shared" si="15"/>
        <v>0</v>
      </c>
      <c r="BG111" s="185">
        <f t="shared" si="16"/>
        <v>0</v>
      </c>
      <c r="BH111" s="185">
        <f t="shared" si="17"/>
        <v>0</v>
      </c>
      <c r="BI111" s="185">
        <f t="shared" si="18"/>
        <v>0</v>
      </c>
      <c r="BJ111" s="23" t="s">
        <v>78</v>
      </c>
      <c r="BK111" s="185">
        <f t="shared" si="19"/>
        <v>0</v>
      </c>
      <c r="BL111" s="23" t="s">
        <v>144</v>
      </c>
      <c r="BM111" s="23" t="s">
        <v>613</v>
      </c>
    </row>
    <row r="112" spans="2:65" s="1" customFormat="1" ht="38.25" customHeight="1">
      <c r="B112" s="173"/>
      <c r="C112" s="174" t="s">
        <v>364</v>
      </c>
      <c r="D112" s="174" t="s">
        <v>126</v>
      </c>
      <c r="E112" s="175" t="s">
        <v>614</v>
      </c>
      <c r="F112" s="176" t="s">
        <v>615</v>
      </c>
      <c r="G112" s="177" t="s">
        <v>180</v>
      </c>
      <c r="H112" s="178">
        <v>360</v>
      </c>
      <c r="I112" s="179"/>
      <c r="J112" s="180">
        <f t="shared" si="10"/>
        <v>0</v>
      </c>
      <c r="K112" s="176" t="s">
        <v>5</v>
      </c>
      <c r="L112" s="40"/>
      <c r="M112" s="181" t="s">
        <v>5</v>
      </c>
      <c r="N112" s="182" t="s">
        <v>42</v>
      </c>
      <c r="O112" s="41"/>
      <c r="P112" s="183">
        <f t="shared" si="11"/>
        <v>0</v>
      </c>
      <c r="Q112" s="183">
        <v>0</v>
      </c>
      <c r="R112" s="183">
        <f t="shared" si="12"/>
        <v>0</v>
      </c>
      <c r="S112" s="183">
        <v>0</v>
      </c>
      <c r="T112" s="184">
        <f t="shared" si="13"/>
        <v>0</v>
      </c>
      <c r="AR112" s="23" t="s">
        <v>144</v>
      </c>
      <c r="AT112" s="23" t="s">
        <v>126</v>
      </c>
      <c r="AU112" s="23" t="s">
        <v>80</v>
      </c>
      <c r="AY112" s="23" t="s">
        <v>123</v>
      </c>
      <c r="BE112" s="185">
        <f t="shared" si="14"/>
        <v>0</v>
      </c>
      <c r="BF112" s="185">
        <f t="shared" si="15"/>
        <v>0</v>
      </c>
      <c r="BG112" s="185">
        <f t="shared" si="16"/>
        <v>0</v>
      </c>
      <c r="BH112" s="185">
        <f t="shared" si="17"/>
        <v>0</v>
      </c>
      <c r="BI112" s="185">
        <f t="shared" si="18"/>
        <v>0</v>
      </c>
      <c r="BJ112" s="23" t="s">
        <v>78</v>
      </c>
      <c r="BK112" s="185">
        <f t="shared" si="19"/>
        <v>0</v>
      </c>
      <c r="BL112" s="23" t="s">
        <v>144</v>
      </c>
      <c r="BM112" s="23" t="s">
        <v>616</v>
      </c>
    </row>
    <row r="113" spans="2:65" s="1" customFormat="1" ht="38.25" customHeight="1">
      <c r="B113" s="173"/>
      <c r="C113" s="208" t="s">
        <v>368</v>
      </c>
      <c r="D113" s="208" t="s">
        <v>304</v>
      </c>
      <c r="E113" s="209" t="s">
        <v>617</v>
      </c>
      <c r="F113" s="210" t="s">
        <v>618</v>
      </c>
      <c r="G113" s="211" t="s">
        <v>180</v>
      </c>
      <c r="H113" s="212">
        <v>360</v>
      </c>
      <c r="I113" s="213"/>
      <c r="J113" s="214">
        <f t="shared" si="10"/>
        <v>0</v>
      </c>
      <c r="K113" s="210" t="s">
        <v>5</v>
      </c>
      <c r="L113" s="215"/>
      <c r="M113" s="216" t="s">
        <v>5</v>
      </c>
      <c r="N113" s="217" t="s">
        <v>42</v>
      </c>
      <c r="O113" s="41"/>
      <c r="P113" s="183">
        <f t="shared" si="11"/>
        <v>0</v>
      </c>
      <c r="Q113" s="183">
        <v>0</v>
      </c>
      <c r="R113" s="183">
        <f t="shared" si="12"/>
        <v>0</v>
      </c>
      <c r="S113" s="183">
        <v>0</v>
      </c>
      <c r="T113" s="184">
        <f t="shared" si="13"/>
        <v>0</v>
      </c>
      <c r="AR113" s="23" t="s">
        <v>263</v>
      </c>
      <c r="AT113" s="23" t="s">
        <v>304</v>
      </c>
      <c r="AU113" s="23" t="s">
        <v>80</v>
      </c>
      <c r="AY113" s="23" t="s">
        <v>123</v>
      </c>
      <c r="BE113" s="185">
        <f t="shared" si="14"/>
        <v>0</v>
      </c>
      <c r="BF113" s="185">
        <f t="shared" si="15"/>
        <v>0</v>
      </c>
      <c r="BG113" s="185">
        <f t="shared" si="16"/>
        <v>0</v>
      </c>
      <c r="BH113" s="185">
        <f t="shared" si="17"/>
        <v>0</v>
      </c>
      <c r="BI113" s="185">
        <f t="shared" si="18"/>
        <v>0</v>
      </c>
      <c r="BJ113" s="23" t="s">
        <v>78</v>
      </c>
      <c r="BK113" s="185">
        <f t="shared" si="19"/>
        <v>0</v>
      </c>
      <c r="BL113" s="23" t="s">
        <v>144</v>
      </c>
      <c r="BM113" s="23" t="s">
        <v>619</v>
      </c>
    </row>
    <row r="114" spans="2:65" s="1" customFormat="1" ht="25.5" customHeight="1">
      <c r="B114" s="173"/>
      <c r="C114" s="174" t="s">
        <v>372</v>
      </c>
      <c r="D114" s="174" t="s">
        <v>126</v>
      </c>
      <c r="E114" s="175" t="s">
        <v>620</v>
      </c>
      <c r="F114" s="176" t="s">
        <v>621</v>
      </c>
      <c r="G114" s="177" t="s">
        <v>180</v>
      </c>
      <c r="H114" s="178">
        <v>360</v>
      </c>
      <c r="I114" s="179"/>
      <c r="J114" s="180">
        <f t="shared" si="10"/>
        <v>0</v>
      </c>
      <c r="K114" s="176" t="s">
        <v>5</v>
      </c>
      <c r="L114" s="40"/>
      <c r="M114" s="181" t="s">
        <v>5</v>
      </c>
      <c r="N114" s="182" t="s">
        <v>42</v>
      </c>
      <c r="O114" s="41"/>
      <c r="P114" s="183">
        <f t="shared" si="11"/>
        <v>0</v>
      </c>
      <c r="Q114" s="183">
        <v>0</v>
      </c>
      <c r="R114" s="183">
        <f t="shared" si="12"/>
        <v>0</v>
      </c>
      <c r="S114" s="183">
        <v>0</v>
      </c>
      <c r="T114" s="184">
        <f t="shared" si="13"/>
        <v>0</v>
      </c>
      <c r="AR114" s="23" t="s">
        <v>144</v>
      </c>
      <c r="AT114" s="23" t="s">
        <v>126</v>
      </c>
      <c r="AU114" s="23" t="s">
        <v>80</v>
      </c>
      <c r="AY114" s="23" t="s">
        <v>123</v>
      </c>
      <c r="BE114" s="185">
        <f t="shared" si="14"/>
        <v>0</v>
      </c>
      <c r="BF114" s="185">
        <f t="shared" si="15"/>
        <v>0</v>
      </c>
      <c r="BG114" s="185">
        <f t="shared" si="16"/>
        <v>0</v>
      </c>
      <c r="BH114" s="185">
        <f t="shared" si="17"/>
        <v>0</v>
      </c>
      <c r="BI114" s="185">
        <f t="shared" si="18"/>
        <v>0</v>
      </c>
      <c r="BJ114" s="23" t="s">
        <v>78</v>
      </c>
      <c r="BK114" s="185">
        <f t="shared" si="19"/>
        <v>0</v>
      </c>
      <c r="BL114" s="23" t="s">
        <v>144</v>
      </c>
      <c r="BM114" s="23" t="s">
        <v>622</v>
      </c>
    </row>
    <row r="115" spans="2:65" s="1" customFormat="1" ht="38.25" customHeight="1">
      <c r="B115" s="173"/>
      <c r="C115" s="208" t="s">
        <v>378</v>
      </c>
      <c r="D115" s="208" t="s">
        <v>304</v>
      </c>
      <c r="E115" s="209" t="s">
        <v>623</v>
      </c>
      <c r="F115" s="210" t="s">
        <v>624</v>
      </c>
      <c r="G115" s="211" t="s">
        <v>180</v>
      </c>
      <c r="H115" s="212">
        <v>360</v>
      </c>
      <c r="I115" s="213"/>
      <c r="J115" s="214">
        <f t="shared" si="10"/>
        <v>0</v>
      </c>
      <c r="K115" s="210" t="s">
        <v>5</v>
      </c>
      <c r="L115" s="215"/>
      <c r="M115" s="216" t="s">
        <v>5</v>
      </c>
      <c r="N115" s="217" t="s">
        <v>42</v>
      </c>
      <c r="O115" s="41"/>
      <c r="P115" s="183">
        <f t="shared" si="11"/>
        <v>0</v>
      </c>
      <c r="Q115" s="183">
        <v>0</v>
      </c>
      <c r="R115" s="183">
        <f t="shared" si="12"/>
        <v>0</v>
      </c>
      <c r="S115" s="183">
        <v>0</v>
      </c>
      <c r="T115" s="184">
        <f t="shared" si="13"/>
        <v>0</v>
      </c>
      <c r="AR115" s="23" t="s">
        <v>263</v>
      </c>
      <c r="AT115" s="23" t="s">
        <v>304</v>
      </c>
      <c r="AU115" s="23" t="s">
        <v>80</v>
      </c>
      <c r="AY115" s="23" t="s">
        <v>123</v>
      </c>
      <c r="BE115" s="185">
        <f t="shared" si="14"/>
        <v>0</v>
      </c>
      <c r="BF115" s="185">
        <f t="shared" si="15"/>
        <v>0</v>
      </c>
      <c r="BG115" s="185">
        <f t="shared" si="16"/>
        <v>0</v>
      </c>
      <c r="BH115" s="185">
        <f t="shared" si="17"/>
        <v>0</v>
      </c>
      <c r="BI115" s="185">
        <f t="shared" si="18"/>
        <v>0</v>
      </c>
      <c r="BJ115" s="23" t="s">
        <v>78</v>
      </c>
      <c r="BK115" s="185">
        <f t="shared" si="19"/>
        <v>0</v>
      </c>
      <c r="BL115" s="23" t="s">
        <v>144</v>
      </c>
      <c r="BM115" s="23" t="s">
        <v>625</v>
      </c>
    </row>
    <row r="116" spans="2:65" s="1" customFormat="1" ht="24">
      <c r="B116" s="40"/>
      <c r="D116" s="187" t="s">
        <v>279</v>
      </c>
      <c r="F116" s="206" t="s">
        <v>626</v>
      </c>
      <c r="I116" s="148"/>
      <c r="L116" s="40"/>
      <c r="M116" s="207"/>
      <c r="N116" s="41"/>
      <c r="O116" s="41"/>
      <c r="P116" s="41"/>
      <c r="Q116" s="41"/>
      <c r="R116" s="41"/>
      <c r="S116" s="41"/>
      <c r="T116" s="69"/>
      <c r="AT116" s="23" t="s">
        <v>279</v>
      </c>
      <c r="AU116" s="23" t="s">
        <v>80</v>
      </c>
    </row>
    <row r="117" spans="2:65" s="1" customFormat="1" ht="16.5" customHeight="1">
      <c r="B117" s="173"/>
      <c r="C117" s="174" t="s">
        <v>382</v>
      </c>
      <c r="D117" s="174" t="s">
        <v>126</v>
      </c>
      <c r="E117" s="175" t="s">
        <v>627</v>
      </c>
      <c r="F117" s="176" t="s">
        <v>628</v>
      </c>
      <c r="G117" s="177" t="s">
        <v>629</v>
      </c>
      <c r="H117" s="230"/>
      <c r="I117" s="179"/>
      <c r="J117" s="180">
        <f>ROUND(I117*H117,2)</f>
        <v>0</v>
      </c>
      <c r="K117" s="176" t="s">
        <v>5</v>
      </c>
      <c r="L117" s="40"/>
      <c r="M117" s="181" t="s">
        <v>5</v>
      </c>
      <c r="N117" s="182" t="s">
        <v>42</v>
      </c>
      <c r="O117" s="41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AR117" s="23" t="s">
        <v>144</v>
      </c>
      <c r="AT117" s="23" t="s">
        <v>126</v>
      </c>
      <c r="AU117" s="23" t="s">
        <v>80</v>
      </c>
      <c r="AY117" s="23" t="s">
        <v>123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23" t="s">
        <v>78</v>
      </c>
      <c r="BK117" s="185">
        <f>ROUND(I117*H117,2)</f>
        <v>0</v>
      </c>
      <c r="BL117" s="23" t="s">
        <v>144</v>
      </c>
      <c r="BM117" s="23" t="s">
        <v>630</v>
      </c>
    </row>
    <row r="118" spans="2:65" s="1" customFormat="1" ht="16.5" customHeight="1">
      <c r="B118" s="173"/>
      <c r="C118" s="174" t="s">
        <v>10</v>
      </c>
      <c r="D118" s="174" t="s">
        <v>126</v>
      </c>
      <c r="E118" s="175" t="s">
        <v>631</v>
      </c>
      <c r="F118" s="176" t="s">
        <v>632</v>
      </c>
      <c r="G118" s="177" t="s">
        <v>223</v>
      </c>
      <c r="H118" s="178">
        <v>2</v>
      </c>
      <c r="I118" s="179"/>
      <c r="J118" s="180">
        <f>ROUND(I118*H118,2)</f>
        <v>0</v>
      </c>
      <c r="K118" s="176" t="s">
        <v>5</v>
      </c>
      <c r="L118" s="40"/>
      <c r="M118" s="181" t="s">
        <v>5</v>
      </c>
      <c r="N118" s="182" t="s">
        <v>42</v>
      </c>
      <c r="O118" s="41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AR118" s="23" t="s">
        <v>144</v>
      </c>
      <c r="AT118" s="23" t="s">
        <v>126</v>
      </c>
      <c r="AU118" s="23" t="s">
        <v>80</v>
      </c>
      <c r="AY118" s="23" t="s">
        <v>123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23" t="s">
        <v>78</v>
      </c>
      <c r="BK118" s="185">
        <f>ROUND(I118*H118,2)</f>
        <v>0</v>
      </c>
      <c r="BL118" s="23" t="s">
        <v>144</v>
      </c>
      <c r="BM118" s="23" t="s">
        <v>633</v>
      </c>
    </row>
    <row r="119" spans="2:65" s="1" customFormat="1" ht="16.5" customHeight="1">
      <c r="B119" s="173"/>
      <c r="C119" s="174" t="s">
        <v>226</v>
      </c>
      <c r="D119" s="174" t="s">
        <v>126</v>
      </c>
      <c r="E119" s="175" t="s">
        <v>634</v>
      </c>
      <c r="F119" s="176" t="s">
        <v>635</v>
      </c>
      <c r="G119" s="177" t="s">
        <v>629</v>
      </c>
      <c r="H119" s="230"/>
      <c r="I119" s="179"/>
      <c r="J119" s="180">
        <f>ROUND(I119*H119,2)</f>
        <v>0</v>
      </c>
      <c r="K119" s="176" t="s">
        <v>5</v>
      </c>
      <c r="L119" s="40"/>
      <c r="M119" s="181" t="s">
        <v>5</v>
      </c>
      <c r="N119" s="182" t="s">
        <v>42</v>
      </c>
      <c r="O119" s="41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AR119" s="23" t="s">
        <v>144</v>
      </c>
      <c r="AT119" s="23" t="s">
        <v>126</v>
      </c>
      <c r="AU119" s="23" t="s">
        <v>80</v>
      </c>
      <c r="AY119" s="23" t="s">
        <v>123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23" t="s">
        <v>78</v>
      </c>
      <c r="BK119" s="185">
        <f>ROUND(I119*H119,2)</f>
        <v>0</v>
      </c>
      <c r="BL119" s="23" t="s">
        <v>144</v>
      </c>
      <c r="BM119" s="23" t="s">
        <v>636</v>
      </c>
    </row>
    <row r="120" spans="2:65" s="1" customFormat="1" ht="16.5" customHeight="1">
      <c r="B120" s="173"/>
      <c r="C120" s="174" t="s">
        <v>390</v>
      </c>
      <c r="D120" s="174" t="s">
        <v>126</v>
      </c>
      <c r="E120" s="175" t="s">
        <v>637</v>
      </c>
      <c r="F120" s="176" t="s">
        <v>638</v>
      </c>
      <c r="G120" s="177" t="s">
        <v>629</v>
      </c>
      <c r="H120" s="230"/>
      <c r="I120" s="179"/>
      <c r="J120" s="180">
        <f>ROUND(I120*H120,2)</f>
        <v>0</v>
      </c>
      <c r="K120" s="176" t="s">
        <v>5</v>
      </c>
      <c r="L120" s="40"/>
      <c r="M120" s="181" t="s">
        <v>5</v>
      </c>
      <c r="N120" s="182" t="s">
        <v>42</v>
      </c>
      <c r="O120" s="41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AR120" s="23" t="s">
        <v>144</v>
      </c>
      <c r="AT120" s="23" t="s">
        <v>126</v>
      </c>
      <c r="AU120" s="23" t="s">
        <v>80</v>
      </c>
      <c r="AY120" s="23" t="s">
        <v>123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23" t="s">
        <v>78</v>
      </c>
      <c r="BK120" s="185">
        <f>ROUND(I120*H120,2)</f>
        <v>0</v>
      </c>
      <c r="BL120" s="23" t="s">
        <v>144</v>
      </c>
      <c r="BM120" s="23" t="s">
        <v>639</v>
      </c>
    </row>
    <row r="121" spans="2:65" s="10" customFormat="1" ht="29.85" customHeight="1">
      <c r="B121" s="160"/>
      <c r="D121" s="161" t="s">
        <v>70</v>
      </c>
      <c r="E121" s="171" t="s">
        <v>640</v>
      </c>
      <c r="F121" s="171" t="s">
        <v>641</v>
      </c>
      <c r="I121" s="163"/>
      <c r="J121" s="172">
        <f>BK121</f>
        <v>0</v>
      </c>
      <c r="L121" s="160"/>
      <c r="M121" s="165"/>
      <c r="N121" s="166"/>
      <c r="O121" s="166"/>
      <c r="P121" s="167">
        <f>SUM(P122:P138)</f>
        <v>0</v>
      </c>
      <c r="Q121" s="166"/>
      <c r="R121" s="167">
        <f>SUM(R122:R138)</f>
        <v>0</v>
      </c>
      <c r="S121" s="166"/>
      <c r="T121" s="168">
        <f>SUM(T122:T138)</f>
        <v>0</v>
      </c>
      <c r="AR121" s="161" t="s">
        <v>139</v>
      </c>
      <c r="AT121" s="169" t="s">
        <v>70</v>
      </c>
      <c r="AU121" s="169" t="s">
        <v>78</v>
      </c>
      <c r="AY121" s="161" t="s">
        <v>123</v>
      </c>
      <c r="BK121" s="170">
        <f>SUM(BK122:BK138)</f>
        <v>0</v>
      </c>
    </row>
    <row r="122" spans="2:65" s="1" customFormat="1" ht="16.5" customHeight="1">
      <c r="B122" s="173"/>
      <c r="C122" s="174" t="s">
        <v>394</v>
      </c>
      <c r="D122" s="174" t="s">
        <v>126</v>
      </c>
      <c r="E122" s="175" t="s">
        <v>642</v>
      </c>
      <c r="F122" s="176" t="s">
        <v>643</v>
      </c>
      <c r="G122" s="177" t="s">
        <v>644</v>
      </c>
      <c r="H122" s="178">
        <v>0.3</v>
      </c>
      <c r="I122" s="179"/>
      <c r="J122" s="180">
        <f t="shared" ref="J122:J138" si="20">ROUND(I122*H122,2)</f>
        <v>0</v>
      </c>
      <c r="K122" s="176" t="s">
        <v>5</v>
      </c>
      <c r="L122" s="40"/>
      <c r="M122" s="181" t="s">
        <v>5</v>
      </c>
      <c r="N122" s="182" t="s">
        <v>42</v>
      </c>
      <c r="O122" s="41"/>
      <c r="P122" s="183">
        <f t="shared" ref="P122:P138" si="21">O122*H122</f>
        <v>0</v>
      </c>
      <c r="Q122" s="183">
        <v>0</v>
      </c>
      <c r="R122" s="183">
        <f t="shared" ref="R122:R138" si="22">Q122*H122</f>
        <v>0</v>
      </c>
      <c r="S122" s="183">
        <v>0</v>
      </c>
      <c r="T122" s="184">
        <f t="shared" ref="T122:T138" si="23">S122*H122</f>
        <v>0</v>
      </c>
      <c r="AR122" s="23" t="s">
        <v>514</v>
      </c>
      <c r="AT122" s="23" t="s">
        <v>126</v>
      </c>
      <c r="AU122" s="23" t="s">
        <v>80</v>
      </c>
      <c r="AY122" s="23" t="s">
        <v>123</v>
      </c>
      <c r="BE122" s="185">
        <f t="shared" ref="BE122:BE138" si="24">IF(N122="základní",J122,0)</f>
        <v>0</v>
      </c>
      <c r="BF122" s="185">
        <f t="shared" ref="BF122:BF138" si="25">IF(N122="snížená",J122,0)</f>
        <v>0</v>
      </c>
      <c r="BG122" s="185">
        <f t="shared" ref="BG122:BG138" si="26">IF(N122="zákl. přenesená",J122,0)</f>
        <v>0</v>
      </c>
      <c r="BH122" s="185">
        <f t="shared" ref="BH122:BH138" si="27">IF(N122="sníž. přenesená",J122,0)</f>
        <v>0</v>
      </c>
      <c r="BI122" s="185">
        <f t="shared" ref="BI122:BI138" si="28">IF(N122="nulová",J122,0)</f>
        <v>0</v>
      </c>
      <c r="BJ122" s="23" t="s">
        <v>78</v>
      </c>
      <c r="BK122" s="185">
        <f t="shared" ref="BK122:BK138" si="29">ROUND(I122*H122,2)</f>
        <v>0</v>
      </c>
      <c r="BL122" s="23" t="s">
        <v>514</v>
      </c>
      <c r="BM122" s="23" t="s">
        <v>645</v>
      </c>
    </row>
    <row r="123" spans="2:65" s="1" customFormat="1" ht="38.25" customHeight="1">
      <c r="B123" s="173"/>
      <c r="C123" s="174" t="s">
        <v>398</v>
      </c>
      <c r="D123" s="174" t="s">
        <v>126</v>
      </c>
      <c r="E123" s="175" t="s">
        <v>646</v>
      </c>
      <c r="F123" s="176" t="s">
        <v>647</v>
      </c>
      <c r="G123" s="177" t="s">
        <v>195</v>
      </c>
      <c r="H123" s="178">
        <v>15</v>
      </c>
      <c r="I123" s="179"/>
      <c r="J123" s="180">
        <f t="shared" si="20"/>
        <v>0</v>
      </c>
      <c r="K123" s="176" t="s">
        <v>5</v>
      </c>
      <c r="L123" s="40"/>
      <c r="M123" s="181" t="s">
        <v>5</v>
      </c>
      <c r="N123" s="182" t="s">
        <v>42</v>
      </c>
      <c r="O123" s="41"/>
      <c r="P123" s="183">
        <f t="shared" si="21"/>
        <v>0</v>
      </c>
      <c r="Q123" s="183">
        <v>0</v>
      </c>
      <c r="R123" s="183">
        <f t="shared" si="22"/>
        <v>0</v>
      </c>
      <c r="S123" s="183">
        <v>0</v>
      </c>
      <c r="T123" s="184">
        <f t="shared" si="23"/>
        <v>0</v>
      </c>
      <c r="AR123" s="23" t="s">
        <v>514</v>
      </c>
      <c r="AT123" s="23" t="s">
        <v>126</v>
      </c>
      <c r="AU123" s="23" t="s">
        <v>80</v>
      </c>
      <c r="AY123" s="23" t="s">
        <v>123</v>
      </c>
      <c r="BE123" s="185">
        <f t="shared" si="24"/>
        <v>0</v>
      </c>
      <c r="BF123" s="185">
        <f t="shared" si="25"/>
        <v>0</v>
      </c>
      <c r="BG123" s="185">
        <f t="shared" si="26"/>
        <v>0</v>
      </c>
      <c r="BH123" s="185">
        <f t="shared" si="27"/>
        <v>0</v>
      </c>
      <c r="BI123" s="185">
        <f t="shared" si="28"/>
        <v>0</v>
      </c>
      <c r="BJ123" s="23" t="s">
        <v>78</v>
      </c>
      <c r="BK123" s="185">
        <f t="shared" si="29"/>
        <v>0</v>
      </c>
      <c r="BL123" s="23" t="s">
        <v>514</v>
      </c>
      <c r="BM123" s="23" t="s">
        <v>648</v>
      </c>
    </row>
    <row r="124" spans="2:65" s="1" customFormat="1" ht="38.25" customHeight="1">
      <c r="B124" s="173"/>
      <c r="C124" s="174" t="s">
        <v>402</v>
      </c>
      <c r="D124" s="174" t="s">
        <v>126</v>
      </c>
      <c r="E124" s="175" t="s">
        <v>649</v>
      </c>
      <c r="F124" s="176" t="s">
        <v>650</v>
      </c>
      <c r="G124" s="177" t="s">
        <v>195</v>
      </c>
      <c r="H124" s="178">
        <v>15</v>
      </c>
      <c r="I124" s="179"/>
      <c r="J124" s="180">
        <f t="shared" si="20"/>
        <v>0</v>
      </c>
      <c r="K124" s="176" t="s">
        <v>5</v>
      </c>
      <c r="L124" s="40"/>
      <c r="M124" s="181" t="s">
        <v>5</v>
      </c>
      <c r="N124" s="182" t="s">
        <v>42</v>
      </c>
      <c r="O124" s="41"/>
      <c r="P124" s="183">
        <f t="shared" si="21"/>
        <v>0</v>
      </c>
      <c r="Q124" s="183">
        <v>0</v>
      </c>
      <c r="R124" s="183">
        <f t="shared" si="22"/>
        <v>0</v>
      </c>
      <c r="S124" s="183">
        <v>0</v>
      </c>
      <c r="T124" s="184">
        <f t="shared" si="23"/>
        <v>0</v>
      </c>
      <c r="AR124" s="23" t="s">
        <v>514</v>
      </c>
      <c r="AT124" s="23" t="s">
        <v>126</v>
      </c>
      <c r="AU124" s="23" t="s">
        <v>80</v>
      </c>
      <c r="AY124" s="23" t="s">
        <v>123</v>
      </c>
      <c r="BE124" s="185">
        <f t="shared" si="24"/>
        <v>0</v>
      </c>
      <c r="BF124" s="185">
        <f t="shared" si="25"/>
        <v>0</v>
      </c>
      <c r="BG124" s="185">
        <f t="shared" si="26"/>
        <v>0</v>
      </c>
      <c r="BH124" s="185">
        <f t="shared" si="27"/>
        <v>0</v>
      </c>
      <c r="BI124" s="185">
        <f t="shared" si="28"/>
        <v>0</v>
      </c>
      <c r="BJ124" s="23" t="s">
        <v>78</v>
      </c>
      <c r="BK124" s="185">
        <f t="shared" si="29"/>
        <v>0</v>
      </c>
      <c r="BL124" s="23" t="s">
        <v>514</v>
      </c>
      <c r="BM124" s="23" t="s">
        <v>651</v>
      </c>
    </row>
    <row r="125" spans="2:65" s="1" customFormat="1" ht="38.25" customHeight="1">
      <c r="B125" s="173"/>
      <c r="C125" s="174" t="s">
        <v>406</v>
      </c>
      <c r="D125" s="174" t="s">
        <v>126</v>
      </c>
      <c r="E125" s="175" t="s">
        <v>652</v>
      </c>
      <c r="F125" s="176" t="s">
        <v>653</v>
      </c>
      <c r="G125" s="177" t="s">
        <v>195</v>
      </c>
      <c r="H125" s="178">
        <v>15</v>
      </c>
      <c r="I125" s="179"/>
      <c r="J125" s="180">
        <f t="shared" si="20"/>
        <v>0</v>
      </c>
      <c r="K125" s="176" t="s">
        <v>5</v>
      </c>
      <c r="L125" s="40"/>
      <c r="M125" s="181" t="s">
        <v>5</v>
      </c>
      <c r="N125" s="182" t="s">
        <v>42</v>
      </c>
      <c r="O125" s="41"/>
      <c r="P125" s="183">
        <f t="shared" si="21"/>
        <v>0</v>
      </c>
      <c r="Q125" s="183">
        <v>0</v>
      </c>
      <c r="R125" s="183">
        <f t="shared" si="22"/>
        <v>0</v>
      </c>
      <c r="S125" s="183">
        <v>0</v>
      </c>
      <c r="T125" s="184">
        <f t="shared" si="23"/>
        <v>0</v>
      </c>
      <c r="AR125" s="23" t="s">
        <v>514</v>
      </c>
      <c r="AT125" s="23" t="s">
        <v>126</v>
      </c>
      <c r="AU125" s="23" t="s">
        <v>80</v>
      </c>
      <c r="AY125" s="23" t="s">
        <v>123</v>
      </c>
      <c r="BE125" s="185">
        <f t="shared" si="24"/>
        <v>0</v>
      </c>
      <c r="BF125" s="185">
        <f t="shared" si="25"/>
        <v>0</v>
      </c>
      <c r="BG125" s="185">
        <f t="shared" si="26"/>
        <v>0</v>
      </c>
      <c r="BH125" s="185">
        <f t="shared" si="27"/>
        <v>0</v>
      </c>
      <c r="BI125" s="185">
        <f t="shared" si="28"/>
        <v>0</v>
      </c>
      <c r="BJ125" s="23" t="s">
        <v>78</v>
      </c>
      <c r="BK125" s="185">
        <f t="shared" si="29"/>
        <v>0</v>
      </c>
      <c r="BL125" s="23" t="s">
        <v>514</v>
      </c>
      <c r="BM125" s="23" t="s">
        <v>654</v>
      </c>
    </row>
    <row r="126" spans="2:65" s="1" customFormat="1" ht="25.5" customHeight="1">
      <c r="B126" s="173"/>
      <c r="C126" s="174" t="s">
        <v>410</v>
      </c>
      <c r="D126" s="174" t="s">
        <v>126</v>
      </c>
      <c r="E126" s="175" t="s">
        <v>655</v>
      </c>
      <c r="F126" s="176" t="s">
        <v>656</v>
      </c>
      <c r="G126" s="177" t="s">
        <v>180</v>
      </c>
      <c r="H126" s="178">
        <v>60</v>
      </c>
      <c r="I126" s="179"/>
      <c r="J126" s="180">
        <f t="shared" si="20"/>
        <v>0</v>
      </c>
      <c r="K126" s="176" t="s">
        <v>5</v>
      </c>
      <c r="L126" s="40"/>
      <c r="M126" s="181" t="s">
        <v>5</v>
      </c>
      <c r="N126" s="182" t="s">
        <v>42</v>
      </c>
      <c r="O126" s="41"/>
      <c r="P126" s="183">
        <f t="shared" si="21"/>
        <v>0</v>
      </c>
      <c r="Q126" s="183">
        <v>0</v>
      </c>
      <c r="R126" s="183">
        <f t="shared" si="22"/>
        <v>0</v>
      </c>
      <c r="S126" s="183">
        <v>0</v>
      </c>
      <c r="T126" s="184">
        <f t="shared" si="23"/>
        <v>0</v>
      </c>
      <c r="AR126" s="23" t="s">
        <v>514</v>
      </c>
      <c r="AT126" s="23" t="s">
        <v>126</v>
      </c>
      <c r="AU126" s="23" t="s">
        <v>80</v>
      </c>
      <c r="AY126" s="23" t="s">
        <v>123</v>
      </c>
      <c r="BE126" s="185">
        <f t="shared" si="24"/>
        <v>0</v>
      </c>
      <c r="BF126" s="185">
        <f t="shared" si="25"/>
        <v>0</v>
      </c>
      <c r="BG126" s="185">
        <f t="shared" si="26"/>
        <v>0</v>
      </c>
      <c r="BH126" s="185">
        <f t="shared" si="27"/>
        <v>0</v>
      </c>
      <c r="BI126" s="185">
        <f t="shared" si="28"/>
        <v>0</v>
      </c>
      <c r="BJ126" s="23" t="s">
        <v>78</v>
      </c>
      <c r="BK126" s="185">
        <f t="shared" si="29"/>
        <v>0</v>
      </c>
      <c r="BL126" s="23" t="s">
        <v>514</v>
      </c>
      <c r="BM126" s="23" t="s">
        <v>657</v>
      </c>
    </row>
    <row r="127" spans="2:65" s="1" customFormat="1" ht="51" customHeight="1">
      <c r="B127" s="173"/>
      <c r="C127" s="174" t="s">
        <v>415</v>
      </c>
      <c r="D127" s="174" t="s">
        <v>126</v>
      </c>
      <c r="E127" s="175" t="s">
        <v>658</v>
      </c>
      <c r="F127" s="176" t="s">
        <v>659</v>
      </c>
      <c r="G127" s="177" t="s">
        <v>223</v>
      </c>
      <c r="H127" s="178">
        <v>10</v>
      </c>
      <c r="I127" s="179"/>
      <c r="J127" s="180">
        <f t="shared" si="20"/>
        <v>0</v>
      </c>
      <c r="K127" s="176" t="s">
        <v>5</v>
      </c>
      <c r="L127" s="40"/>
      <c r="M127" s="181" t="s">
        <v>5</v>
      </c>
      <c r="N127" s="182" t="s">
        <v>42</v>
      </c>
      <c r="O127" s="41"/>
      <c r="P127" s="183">
        <f t="shared" si="21"/>
        <v>0</v>
      </c>
      <c r="Q127" s="183">
        <v>0</v>
      </c>
      <c r="R127" s="183">
        <f t="shared" si="22"/>
        <v>0</v>
      </c>
      <c r="S127" s="183">
        <v>0</v>
      </c>
      <c r="T127" s="184">
        <f t="shared" si="23"/>
        <v>0</v>
      </c>
      <c r="AR127" s="23" t="s">
        <v>514</v>
      </c>
      <c r="AT127" s="23" t="s">
        <v>126</v>
      </c>
      <c r="AU127" s="23" t="s">
        <v>80</v>
      </c>
      <c r="AY127" s="23" t="s">
        <v>123</v>
      </c>
      <c r="BE127" s="185">
        <f t="shared" si="24"/>
        <v>0</v>
      </c>
      <c r="BF127" s="185">
        <f t="shared" si="25"/>
        <v>0</v>
      </c>
      <c r="BG127" s="185">
        <f t="shared" si="26"/>
        <v>0</v>
      </c>
      <c r="BH127" s="185">
        <f t="shared" si="27"/>
        <v>0</v>
      </c>
      <c r="BI127" s="185">
        <f t="shared" si="28"/>
        <v>0</v>
      </c>
      <c r="BJ127" s="23" t="s">
        <v>78</v>
      </c>
      <c r="BK127" s="185">
        <f t="shared" si="29"/>
        <v>0</v>
      </c>
      <c r="BL127" s="23" t="s">
        <v>514</v>
      </c>
      <c r="BM127" s="23" t="s">
        <v>660</v>
      </c>
    </row>
    <row r="128" spans="2:65" s="1" customFormat="1" ht="25.5" customHeight="1">
      <c r="B128" s="173"/>
      <c r="C128" s="174" t="s">
        <v>419</v>
      </c>
      <c r="D128" s="174" t="s">
        <v>126</v>
      </c>
      <c r="E128" s="175" t="s">
        <v>661</v>
      </c>
      <c r="F128" s="176" t="s">
        <v>662</v>
      </c>
      <c r="G128" s="177" t="s">
        <v>213</v>
      </c>
      <c r="H128" s="178">
        <v>1.5</v>
      </c>
      <c r="I128" s="179"/>
      <c r="J128" s="180">
        <f t="shared" si="20"/>
        <v>0</v>
      </c>
      <c r="K128" s="176" t="s">
        <v>5</v>
      </c>
      <c r="L128" s="40"/>
      <c r="M128" s="181" t="s">
        <v>5</v>
      </c>
      <c r="N128" s="182" t="s">
        <v>42</v>
      </c>
      <c r="O128" s="41"/>
      <c r="P128" s="183">
        <f t="shared" si="21"/>
        <v>0</v>
      </c>
      <c r="Q128" s="183">
        <v>0</v>
      </c>
      <c r="R128" s="183">
        <f t="shared" si="22"/>
        <v>0</v>
      </c>
      <c r="S128" s="183">
        <v>0</v>
      </c>
      <c r="T128" s="184">
        <f t="shared" si="23"/>
        <v>0</v>
      </c>
      <c r="AR128" s="23" t="s">
        <v>514</v>
      </c>
      <c r="AT128" s="23" t="s">
        <v>126</v>
      </c>
      <c r="AU128" s="23" t="s">
        <v>80</v>
      </c>
      <c r="AY128" s="23" t="s">
        <v>123</v>
      </c>
      <c r="BE128" s="185">
        <f t="shared" si="24"/>
        <v>0</v>
      </c>
      <c r="BF128" s="185">
        <f t="shared" si="25"/>
        <v>0</v>
      </c>
      <c r="BG128" s="185">
        <f t="shared" si="26"/>
        <v>0</v>
      </c>
      <c r="BH128" s="185">
        <f t="shared" si="27"/>
        <v>0</v>
      </c>
      <c r="BI128" s="185">
        <f t="shared" si="28"/>
        <v>0</v>
      </c>
      <c r="BJ128" s="23" t="s">
        <v>78</v>
      </c>
      <c r="BK128" s="185">
        <f t="shared" si="29"/>
        <v>0</v>
      </c>
      <c r="BL128" s="23" t="s">
        <v>514</v>
      </c>
      <c r="BM128" s="23" t="s">
        <v>663</v>
      </c>
    </row>
    <row r="129" spans="2:65" s="1" customFormat="1" ht="25.5" customHeight="1">
      <c r="B129" s="173"/>
      <c r="C129" s="174" t="s">
        <v>423</v>
      </c>
      <c r="D129" s="174" t="s">
        <v>126</v>
      </c>
      <c r="E129" s="175" t="s">
        <v>664</v>
      </c>
      <c r="F129" s="176" t="s">
        <v>665</v>
      </c>
      <c r="G129" s="177" t="s">
        <v>213</v>
      </c>
      <c r="H129" s="178">
        <v>9.6</v>
      </c>
      <c r="I129" s="179"/>
      <c r="J129" s="180">
        <f t="shared" si="20"/>
        <v>0</v>
      </c>
      <c r="K129" s="176" t="s">
        <v>5</v>
      </c>
      <c r="L129" s="40"/>
      <c r="M129" s="181" t="s">
        <v>5</v>
      </c>
      <c r="N129" s="182" t="s">
        <v>42</v>
      </c>
      <c r="O129" s="41"/>
      <c r="P129" s="183">
        <f t="shared" si="21"/>
        <v>0</v>
      </c>
      <c r="Q129" s="183">
        <v>0</v>
      </c>
      <c r="R129" s="183">
        <f t="shared" si="22"/>
        <v>0</v>
      </c>
      <c r="S129" s="183">
        <v>0</v>
      </c>
      <c r="T129" s="184">
        <f t="shared" si="23"/>
        <v>0</v>
      </c>
      <c r="AR129" s="23" t="s">
        <v>514</v>
      </c>
      <c r="AT129" s="23" t="s">
        <v>126</v>
      </c>
      <c r="AU129" s="23" t="s">
        <v>80</v>
      </c>
      <c r="AY129" s="23" t="s">
        <v>123</v>
      </c>
      <c r="BE129" s="185">
        <f t="shared" si="24"/>
        <v>0</v>
      </c>
      <c r="BF129" s="185">
        <f t="shared" si="25"/>
        <v>0</v>
      </c>
      <c r="BG129" s="185">
        <f t="shared" si="26"/>
        <v>0</v>
      </c>
      <c r="BH129" s="185">
        <f t="shared" si="27"/>
        <v>0</v>
      </c>
      <c r="BI129" s="185">
        <f t="shared" si="28"/>
        <v>0</v>
      </c>
      <c r="BJ129" s="23" t="s">
        <v>78</v>
      </c>
      <c r="BK129" s="185">
        <f t="shared" si="29"/>
        <v>0</v>
      </c>
      <c r="BL129" s="23" t="s">
        <v>514</v>
      </c>
      <c r="BM129" s="23" t="s">
        <v>666</v>
      </c>
    </row>
    <row r="130" spans="2:65" s="1" customFormat="1" ht="25.5" customHeight="1">
      <c r="B130" s="173"/>
      <c r="C130" s="174" t="s">
        <v>427</v>
      </c>
      <c r="D130" s="174" t="s">
        <v>126</v>
      </c>
      <c r="E130" s="175" t="s">
        <v>667</v>
      </c>
      <c r="F130" s="176" t="s">
        <v>668</v>
      </c>
      <c r="G130" s="177" t="s">
        <v>213</v>
      </c>
      <c r="H130" s="178">
        <v>1</v>
      </c>
      <c r="I130" s="179"/>
      <c r="J130" s="180">
        <f t="shared" si="20"/>
        <v>0</v>
      </c>
      <c r="K130" s="176" t="s">
        <v>5</v>
      </c>
      <c r="L130" s="40"/>
      <c r="M130" s="181" t="s">
        <v>5</v>
      </c>
      <c r="N130" s="182" t="s">
        <v>42</v>
      </c>
      <c r="O130" s="41"/>
      <c r="P130" s="183">
        <f t="shared" si="21"/>
        <v>0</v>
      </c>
      <c r="Q130" s="183">
        <v>0</v>
      </c>
      <c r="R130" s="183">
        <f t="shared" si="22"/>
        <v>0</v>
      </c>
      <c r="S130" s="183">
        <v>0</v>
      </c>
      <c r="T130" s="184">
        <f t="shared" si="23"/>
        <v>0</v>
      </c>
      <c r="AR130" s="23" t="s">
        <v>514</v>
      </c>
      <c r="AT130" s="23" t="s">
        <v>126</v>
      </c>
      <c r="AU130" s="23" t="s">
        <v>80</v>
      </c>
      <c r="AY130" s="23" t="s">
        <v>123</v>
      </c>
      <c r="BE130" s="185">
        <f t="shared" si="24"/>
        <v>0</v>
      </c>
      <c r="BF130" s="185">
        <f t="shared" si="25"/>
        <v>0</v>
      </c>
      <c r="BG130" s="185">
        <f t="shared" si="26"/>
        <v>0</v>
      </c>
      <c r="BH130" s="185">
        <f t="shared" si="27"/>
        <v>0</v>
      </c>
      <c r="BI130" s="185">
        <f t="shared" si="28"/>
        <v>0</v>
      </c>
      <c r="BJ130" s="23" t="s">
        <v>78</v>
      </c>
      <c r="BK130" s="185">
        <f t="shared" si="29"/>
        <v>0</v>
      </c>
      <c r="BL130" s="23" t="s">
        <v>514</v>
      </c>
      <c r="BM130" s="23" t="s">
        <v>669</v>
      </c>
    </row>
    <row r="131" spans="2:65" s="1" customFormat="1" ht="38.25" customHeight="1">
      <c r="B131" s="173"/>
      <c r="C131" s="174" t="s">
        <v>431</v>
      </c>
      <c r="D131" s="174" t="s">
        <v>126</v>
      </c>
      <c r="E131" s="175" t="s">
        <v>670</v>
      </c>
      <c r="F131" s="176" t="s">
        <v>671</v>
      </c>
      <c r="G131" s="177" t="s">
        <v>180</v>
      </c>
      <c r="H131" s="178">
        <v>220</v>
      </c>
      <c r="I131" s="179"/>
      <c r="J131" s="180">
        <f t="shared" si="20"/>
        <v>0</v>
      </c>
      <c r="K131" s="176" t="s">
        <v>5</v>
      </c>
      <c r="L131" s="40"/>
      <c r="M131" s="181" t="s">
        <v>5</v>
      </c>
      <c r="N131" s="182" t="s">
        <v>42</v>
      </c>
      <c r="O131" s="41"/>
      <c r="P131" s="183">
        <f t="shared" si="21"/>
        <v>0</v>
      </c>
      <c r="Q131" s="183">
        <v>0</v>
      </c>
      <c r="R131" s="183">
        <f t="shared" si="22"/>
        <v>0</v>
      </c>
      <c r="S131" s="183">
        <v>0</v>
      </c>
      <c r="T131" s="184">
        <f t="shared" si="23"/>
        <v>0</v>
      </c>
      <c r="AR131" s="23" t="s">
        <v>514</v>
      </c>
      <c r="AT131" s="23" t="s">
        <v>126</v>
      </c>
      <c r="AU131" s="23" t="s">
        <v>80</v>
      </c>
      <c r="AY131" s="23" t="s">
        <v>123</v>
      </c>
      <c r="BE131" s="185">
        <f t="shared" si="24"/>
        <v>0</v>
      </c>
      <c r="BF131" s="185">
        <f t="shared" si="25"/>
        <v>0</v>
      </c>
      <c r="BG131" s="185">
        <f t="shared" si="26"/>
        <v>0</v>
      </c>
      <c r="BH131" s="185">
        <f t="shared" si="27"/>
        <v>0</v>
      </c>
      <c r="BI131" s="185">
        <f t="shared" si="28"/>
        <v>0</v>
      </c>
      <c r="BJ131" s="23" t="s">
        <v>78</v>
      </c>
      <c r="BK131" s="185">
        <f t="shared" si="29"/>
        <v>0</v>
      </c>
      <c r="BL131" s="23" t="s">
        <v>514</v>
      </c>
      <c r="BM131" s="23" t="s">
        <v>672</v>
      </c>
    </row>
    <row r="132" spans="2:65" s="1" customFormat="1" ht="38.25" customHeight="1">
      <c r="B132" s="173"/>
      <c r="C132" s="174" t="s">
        <v>435</v>
      </c>
      <c r="D132" s="174" t="s">
        <v>126</v>
      </c>
      <c r="E132" s="175" t="s">
        <v>673</v>
      </c>
      <c r="F132" s="176" t="s">
        <v>674</v>
      </c>
      <c r="G132" s="177" t="s">
        <v>180</v>
      </c>
      <c r="H132" s="178">
        <v>20</v>
      </c>
      <c r="I132" s="179"/>
      <c r="J132" s="180">
        <f t="shared" si="20"/>
        <v>0</v>
      </c>
      <c r="K132" s="176" t="s">
        <v>5</v>
      </c>
      <c r="L132" s="40"/>
      <c r="M132" s="181" t="s">
        <v>5</v>
      </c>
      <c r="N132" s="182" t="s">
        <v>42</v>
      </c>
      <c r="O132" s="41"/>
      <c r="P132" s="183">
        <f t="shared" si="21"/>
        <v>0</v>
      </c>
      <c r="Q132" s="183">
        <v>0</v>
      </c>
      <c r="R132" s="183">
        <f t="shared" si="22"/>
        <v>0</v>
      </c>
      <c r="S132" s="183">
        <v>0</v>
      </c>
      <c r="T132" s="184">
        <f t="shared" si="23"/>
        <v>0</v>
      </c>
      <c r="AR132" s="23" t="s">
        <v>514</v>
      </c>
      <c r="AT132" s="23" t="s">
        <v>126</v>
      </c>
      <c r="AU132" s="23" t="s">
        <v>80</v>
      </c>
      <c r="AY132" s="23" t="s">
        <v>123</v>
      </c>
      <c r="BE132" s="185">
        <f t="shared" si="24"/>
        <v>0</v>
      </c>
      <c r="BF132" s="185">
        <f t="shared" si="25"/>
        <v>0</v>
      </c>
      <c r="BG132" s="185">
        <f t="shared" si="26"/>
        <v>0</v>
      </c>
      <c r="BH132" s="185">
        <f t="shared" si="27"/>
        <v>0</v>
      </c>
      <c r="BI132" s="185">
        <f t="shared" si="28"/>
        <v>0</v>
      </c>
      <c r="BJ132" s="23" t="s">
        <v>78</v>
      </c>
      <c r="BK132" s="185">
        <f t="shared" si="29"/>
        <v>0</v>
      </c>
      <c r="BL132" s="23" t="s">
        <v>514</v>
      </c>
      <c r="BM132" s="23" t="s">
        <v>675</v>
      </c>
    </row>
    <row r="133" spans="2:65" s="1" customFormat="1" ht="38.25" customHeight="1">
      <c r="B133" s="173"/>
      <c r="C133" s="174" t="s">
        <v>187</v>
      </c>
      <c r="D133" s="174" t="s">
        <v>126</v>
      </c>
      <c r="E133" s="175" t="s">
        <v>676</v>
      </c>
      <c r="F133" s="176" t="s">
        <v>677</v>
      </c>
      <c r="G133" s="177" t="s">
        <v>180</v>
      </c>
      <c r="H133" s="178">
        <v>220</v>
      </c>
      <c r="I133" s="179"/>
      <c r="J133" s="180">
        <f t="shared" si="20"/>
        <v>0</v>
      </c>
      <c r="K133" s="176" t="s">
        <v>5</v>
      </c>
      <c r="L133" s="40"/>
      <c r="M133" s="181" t="s">
        <v>5</v>
      </c>
      <c r="N133" s="182" t="s">
        <v>42</v>
      </c>
      <c r="O133" s="41"/>
      <c r="P133" s="183">
        <f t="shared" si="21"/>
        <v>0</v>
      </c>
      <c r="Q133" s="183">
        <v>0</v>
      </c>
      <c r="R133" s="183">
        <f t="shared" si="22"/>
        <v>0</v>
      </c>
      <c r="S133" s="183">
        <v>0</v>
      </c>
      <c r="T133" s="184">
        <f t="shared" si="23"/>
        <v>0</v>
      </c>
      <c r="AR133" s="23" t="s">
        <v>514</v>
      </c>
      <c r="AT133" s="23" t="s">
        <v>126</v>
      </c>
      <c r="AU133" s="23" t="s">
        <v>80</v>
      </c>
      <c r="AY133" s="23" t="s">
        <v>123</v>
      </c>
      <c r="BE133" s="185">
        <f t="shared" si="24"/>
        <v>0</v>
      </c>
      <c r="BF133" s="185">
        <f t="shared" si="25"/>
        <v>0</v>
      </c>
      <c r="BG133" s="185">
        <f t="shared" si="26"/>
        <v>0</v>
      </c>
      <c r="BH133" s="185">
        <f t="shared" si="27"/>
        <v>0</v>
      </c>
      <c r="BI133" s="185">
        <f t="shared" si="28"/>
        <v>0</v>
      </c>
      <c r="BJ133" s="23" t="s">
        <v>78</v>
      </c>
      <c r="BK133" s="185">
        <f t="shared" si="29"/>
        <v>0</v>
      </c>
      <c r="BL133" s="23" t="s">
        <v>514</v>
      </c>
      <c r="BM133" s="23" t="s">
        <v>678</v>
      </c>
    </row>
    <row r="134" spans="2:65" s="1" customFormat="1" ht="25.5" customHeight="1">
      <c r="B134" s="173"/>
      <c r="C134" s="208" t="s">
        <v>442</v>
      </c>
      <c r="D134" s="208" t="s">
        <v>304</v>
      </c>
      <c r="E134" s="209" t="s">
        <v>679</v>
      </c>
      <c r="F134" s="210" t="s">
        <v>680</v>
      </c>
      <c r="G134" s="211" t="s">
        <v>296</v>
      </c>
      <c r="H134" s="212">
        <v>28.16</v>
      </c>
      <c r="I134" s="213"/>
      <c r="J134" s="214">
        <f t="shared" si="20"/>
        <v>0</v>
      </c>
      <c r="K134" s="210" t="s">
        <v>5</v>
      </c>
      <c r="L134" s="215"/>
      <c r="M134" s="216" t="s">
        <v>5</v>
      </c>
      <c r="N134" s="217" t="s">
        <v>42</v>
      </c>
      <c r="O134" s="41"/>
      <c r="P134" s="183">
        <f t="shared" si="21"/>
        <v>0</v>
      </c>
      <c r="Q134" s="183">
        <v>0</v>
      </c>
      <c r="R134" s="183">
        <f t="shared" si="22"/>
        <v>0</v>
      </c>
      <c r="S134" s="183">
        <v>0</v>
      </c>
      <c r="T134" s="184">
        <f t="shared" si="23"/>
        <v>0</v>
      </c>
      <c r="AR134" s="23" t="s">
        <v>681</v>
      </c>
      <c r="AT134" s="23" t="s">
        <v>304</v>
      </c>
      <c r="AU134" s="23" t="s">
        <v>80</v>
      </c>
      <c r="AY134" s="23" t="s">
        <v>123</v>
      </c>
      <c r="BE134" s="185">
        <f t="shared" si="24"/>
        <v>0</v>
      </c>
      <c r="BF134" s="185">
        <f t="shared" si="25"/>
        <v>0</v>
      </c>
      <c r="BG134" s="185">
        <f t="shared" si="26"/>
        <v>0</v>
      </c>
      <c r="BH134" s="185">
        <f t="shared" si="27"/>
        <v>0</v>
      </c>
      <c r="BI134" s="185">
        <f t="shared" si="28"/>
        <v>0</v>
      </c>
      <c r="BJ134" s="23" t="s">
        <v>78</v>
      </c>
      <c r="BK134" s="185">
        <f t="shared" si="29"/>
        <v>0</v>
      </c>
      <c r="BL134" s="23" t="s">
        <v>514</v>
      </c>
      <c r="BM134" s="23" t="s">
        <v>682</v>
      </c>
    </row>
    <row r="135" spans="2:65" s="1" customFormat="1" ht="38.25" customHeight="1">
      <c r="B135" s="173"/>
      <c r="C135" s="174" t="s">
        <v>446</v>
      </c>
      <c r="D135" s="174" t="s">
        <v>126</v>
      </c>
      <c r="E135" s="175" t="s">
        <v>683</v>
      </c>
      <c r="F135" s="176" t="s">
        <v>684</v>
      </c>
      <c r="G135" s="177" t="s">
        <v>180</v>
      </c>
      <c r="H135" s="178">
        <v>240</v>
      </c>
      <c r="I135" s="179"/>
      <c r="J135" s="180">
        <f t="shared" si="20"/>
        <v>0</v>
      </c>
      <c r="K135" s="176" t="s">
        <v>5</v>
      </c>
      <c r="L135" s="40"/>
      <c r="M135" s="181" t="s">
        <v>5</v>
      </c>
      <c r="N135" s="182" t="s">
        <v>42</v>
      </c>
      <c r="O135" s="41"/>
      <c r="P135" s="183">
        <f t="shared" si="21"/>
        <v>0</v>
      </c>
      <c r="Q135" s="183">
        <v>0</v>
      </c>
      <c r="R135" s="183">
        <f t="shared" si="22"/>
        <v>0</v>
      </c>
      <c r="S135" s="183">
        <v>0</v>
      </c>
      <c r="T135" s="184">
        <f t="shared" si="23"/>
        <v>0</v>
      </c>
      <c r="AR135" s="23" t="s">
        <v>514</v>
      </c>
      <c r="AT135" s="23" t="s">
        <v>126</v>
      </c>
      <c r="AU135" s="23" t="s">
        <v>80</v>
      </c>
      <c r="AY135" s="23" t="s">
        <v>123</v>
      </c>
      <c r="BE135" s="185">
        <f t="shared" si="24"/>
        <v>0</v>
      </c>
      <c r="BF135" s="185">
        <f t="shared" si="25"/>
        <v>0</v>
      </c>
      <c r="BG135" s="185">
        <f t="shared" si="26"/>
        <v>0</v>
      </c>
      <c r="BH135" s="185">
        <f t="shared" si="27"/>
        <v>0</v>
      </c>
      <c r="BI135" s="185">
        <f t="shared" si="28"/>
        <v>0</v>
      </c>
      <c r="BJ135" s="23" t="s">
        <v>78</v>
      </c>
      <c r="BK135" s="185">
        <f t="shared" si="29"/>
        <v>0</v>
      </c>
      <c r="BL135" s="23" t="s">
        <v>514</v>
      </c>
      <c r="BM135" s="23" t="s">
        <v>685</v>
      </c>
    </row>
    <row r="136" spans="2:65" s="1" customFormat="1" ht="25.5" customHeight="1">
      <c r="B136" s="173"/>
      <c r="C136" s="208" t="s">
        <v>450</v>
      </c>
      <c r="D136" s="208" t="s">
        <v>304</v>
      </c>
      <c r="E136" s="209" t="s">
        <v>686</v>
      </c>
      <c r="F136" s="210" t="s">
        <v>687</v>
      </c>
      <c r="G136" s="211" t="s">
        <v>180</v>
      </c>
      <c r="H136" s="212">
        <v>240</v>
      </c>
      <c r="I136" s="213"/>
      <c r="J136" s="214">
        <f t="shared" si="20"/>
        <v>0</v>
      </c>
      <c r="K136" s="210" t="s">
        <v>5</v>
      </c>
      <c r="L136" s="215"/>
      <c r="M136" s="216" t="s">
        <v>5</v>
      </c>
      <c r="N136" s="217" t="s">
        <v>42</v>
      </c>
      <c r="O136" s="41"/>
      <c r="P136" s="183">
        <f t="shared" si="21"/>
        <v>0</v>
      </c>
      <c r="Q136" s="183">
        <v>0</v>
      </c>
      <c r="R136" s="183">
        <f t="shared" si="22"/>
        <v>0</v>
      </c>
      <c r="S136" s="183">
        <v>0</v>
      </c>
      <c r="T136" s="184">
        <f t="shared" si="23"/>
        <v>0</v>
      </c>
      <c r="AR136" s="23" t="s">
        <v>681</v>
      </c>
      <c r="AT136" s="23" t="s">
        <v>304</v>
      </c>
      <c r="AU136" s="23" t="s">
        <v>80</v>
      </c>
      <c r="AY136" s="23" t="s">
        <v>123</v>
      </c>
      <c r="BE136" s="185">
        <f t="shared" si="24"/>
        <v>0</v>
      </c>
      <c r="BF136" s="185">
        <f t="shared" si="25"/>
        <v>0</v>
      </c>
      <c r="BG136" s="185">
        <f t="shared" si="26"/>
        <v>0</v>
      </c>
      <c r="BH136" s="185">
        <f t="shared" si="27"/>
        <v>0</v>
      </c>
      <c r="BI136" s="185">
        <f t="shared" si="28"/>
        <v>0</v>
      </c>
      <c r="BJ136" s="23" t="s">
        <v>78</v>
      </c>
      <c r="BK136" s="185">
        <f t="shared" si="29"/>
        <v>0</v>
      </c>
      <c r="BL136" s="23" t="s">
        <v>514</v>
      </c>
      <c r="BM136" s="23" t="s">
        <v>688</v>
      </c>
    </row>
    <row r="137" spans="2:65" s="1" customFormat="1" ht="25.5" customHeight="1">
      <c r="B137" s="173"/>
      <c r="C137" s="174" t="s">
        <v>454</v>
      </c>
      <c r="D137" s="174" t="s">
        <v>126</v>
      </c>
      <c r="E137" s="175" t="s">
        <v>689</v>
      </c>
      <c r="F137" s="176" t="s">
        <v>690</v>
      </c>
      <c r="G137" s="177" t="s">
        <v>180</v>
      </c>
      <c r="H137" s="178">
        <v>220</v>
      </c>
      <c r="I137" s="179"/>
      <c r="J137" s="180">
        <f t="shared" si="20"/>
        <v>0</v>
      </c>
      <c r="K137" s="176" t="s">
        <v>5</v>
      </c>
      <c r="L137" s="40"/>
      <c r="M137" s="181" t="s">
        <v>5</v>
      </c>
      <c r="N137" s="182" t="s">
        <v>42</v>
      </c>
      <c r="O137" s="41"/>
      <c r="P137" s="183">
        <f t="shared" si="21"/>
        <v>0</v>
      </c>
      <c r="Q137" s="183">
        <v>0</v>
      </c>
      <c r="R137" s="183">
        <f t="shared" si="22"/>
        <v>0</v>
      </c>
      <c r="S137" s="183">
        <v>0</v>
      </c>
      <c r="T137" s="184">
        <f t="shared" si="23"/>
        <v>0</v>
      </c>
      <c r="AR137" s="23" t="s">
        <v>514</v>
      </c>
      <c r="AT137" s="23" t="s">
        <v>126</v>
      </c>
      <c r="AU137" s="23" t="s">
        <v>80</v>
      </c>
      <c r="AY137" s="23" t="s">
        <v>123</v>
      </c>
      <c r="BE137" s="185">
        <f t="shared" si="24"/>
        <v>0</v>
      </c>
      <c r="BF137" s="185">
        <f t="shared" si="25"/>
        <v>0</v>
      </c>
      <c r="BG137" s="185">
        <f t="shared" si="26"/>
        <v>0</v>
      </c>
      <c r="BH137" s="185">
        <f t="shared" si="27"/>
        <v>0</v>
      </c>
      <c r="BI137" s="185">
        <f t="shared" si="28"/>
        <v>0</v>
      </c>
      <c r="BJ137" s="23" t="s">
        <v>78</v>
      </c>
      <c r="BK137" s="185">
        <f t="shared" si="29"/>
        <v>0</v>
      </c>
      <c r="BL137" s="23" t="s">
        <v>514</v>
      </c>
      <c r="BM137" s="23" t="s">
        <v>691</v>
      </c>
    </row>
    <row r="138" spans="2:65" s="1" customFormat="1" ht="25.5" customHeight="1">
      <c r="B138" s="173"/>
      <c r="C138" s="174" t="s">
        <v>458</v>
      </c>
      <c r="D138" s="174" t="s">
        <v>126</v>
      </c>
      <c r="E138" s="175" t="s">
        <v>692</v>
      </c>
      <c r="F138" s="176" t="s">
        <v>693</v>
      </c>
      <c r="G138" s="177" t="s">
        <v>180</v>
      </c>
      <c r="H138" s="178">
        <v>20</v>
      </c>
      <c r="I138" s="179"/>
      <c r="J138" s="180">
        <f t="shared" si="20"/>
        <v>0</v>
      </c>
      <c r="K138" s="176" t="s">
        <v>5</v>
      </c>
      <c r="L138" s="40"/>
      <c r="M138" s="181" t="s">
        <v>5</v>
      </c>
      <c r="N138" s="182" t="s">
        <v>42</v>
      </c>
      <c r="O138" s="41"/>
      <c r="P138" s="183">
        <f t="shared" si="21"/>
        <v>0</v>
      </c>
      <c r="Q138" s="183">
        <v>0</v>
      </c>
      <c r="R138" s="183">
        <f t="shared" si="22"/>
        <v>0</v>
      </c>
      <c r="S138" s="183">
        <v>0</v>
      </c>
      <c r="T138" s="184">
        <f t="shared" si="23"/>
        <v>0</v>
      </c>
      <c r="AR138" s="23" t="s">
        <v>514</v>
      </c>
      <c r="AT138" s="23" t="s">
        <v>126</v>
      </c>
      <c r="AU138" s="23" t="s">
        <v>80</v>
      </c>
      <c r="AY138" s="23" t="s">
        <v>123</v>
      </c>
      <c r="BE138" s="185">
        <f t="shared" si="24"/>
        <v>0</v>
      </c>
      <c r="BF138" s="185">
        <f t="shared" si="25"/>
        <v>0</v>
      </c>
      <c r="BG138" s="185">
        <f t="shared" si="26"/>
        <v>0</v>
      </c>
      <c r="BH138" s="185">
        <f t="shared" si="27"/>
        <v>0</v>
      </c>
      <c r="BI138" s="185">
        <f t="shared" si="28"/>
        <v>0</v>
      </c>
      <c r="BJ138" s="23" t="s">
        <v>78</v>
      </c>
      <c r="BK138" s="185">
        <f t="shared" si="29"/>
        <v>0</v>
      </c>
      <c r="BL138" s="23" t="s">
        <v>514</v>
      </c>
      <c r="BM138" s="23" t="s">
        <v>694</v>
      </c>
    </row>
    <row r="139" spans="2:65" s="10" customFormat="1" ht="29.85" customHeight="1">
      <c r="B139" s="160"/>
      <c r="D139" s="161" t="s">
        <v>70</v>
      </c>
      <c r="E139" s="171" t="s">
        <v>695</v>
      </c>
      <c r="F139" s="171" t="s">
        <v>696</v>
      </c>
      <c r="I139" s="163"/>
      <c r="J139" s="172">
        <f>BK139</f>
        <v>0</v>
      </c>
      <c r="L139" s="160"/>
      <c r="M139" s="165"/>
      <c r="N139" s="166"/>
      <c r="O139" s="166"/>
      <c r="P139" s="167">
        <f>SUM(P140:P141)</f>
        <v>0</v>
      </c>
      <c r="Q139" s="166"/>
      <c r="R139" s="167">
        <f>SUM(R140:R141)</f>
        <v>0</v>
      </c>
      <c r="S139" s="166"/>
      <c r="T139" s="168">
        <f>SUM(T140:T141)</f>
        <v>0</v>
      </c>
      <c r="AR139" s="161" t="s">
        <v>139</v>
      </c>
      <c r="AT139" s="169" t="s">
        <v>70</v>
      </c>
      <c r="AU139" s="169" t="s">
        <v>78</v>
      </c>
      <c r="AY139" s="161" t="s">
        <v>123</v>
      </c>
      <c r="BK139" s="170">
        <f>SUM(BK140:BK141)</f>
        <v>0</v>
      </c>
    </row>
    <row r="140" spans="2:65" s="1" customFormat="1" ht="25.5" customHeight="1">
      <c r="B140" s="173"/>
      <c r="C140" s="174" t="s">
        <v>463</v>
      </c>
      <c r="D140" s="174" t="s">
        <v>126</v>
      </c>
      <c r="E140" s="175" t="s">
        <v>697</v>
      </c>
      <c r="F140" s="176" t="s">
        <v>698</v>
      </c>
      <c r="G140" s="177" t="s">
        <v>223</v>
      </c>
      <c r="H140" s="178">
        <v>10</v>
      </c>
      <c r="I140" s="179"/>
      <c r="J140" s="180">
        <f>ROUND(I140*H140,2)</f>
        <v>0</v>
      </c>
      <c r="K140" s="176" t="s">
        <v>5</v>
      </c>
      <c r="L140" s="40"/>
      <c r="M140" s="181" t="s">
        <v>5</v>
      </c>
      <c r="N140" s="182" t="s">
        <v>42</v>
      </c>
      <c r="O140" s="41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AR140" s="23" t="s">
        <v>514</v>
      </c>
      <c r="AT140" s="23" t="s">
        <v>126</v>
      </c>
      <c r="AU140" s="23" t="s">
        <v>80</v>
      </c>
      <c r="AY140" s="23" t="s">
        <v>123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23" t="s">
        <v>78</v>
      </c>
      <c r="BK140" s="185">
        <f>ROUND(I140*H140,2)</f>
        <v>0</v>
      </c>
      <c r="BL140" s="23" t="s">
        <v>514</v>
      </c>
      <c r="BM140" s="23" t="s">
        <v>699</v>
      </c>
    </row>
    <row r="141" spans="2:65" s="1" customFormat="1" ht="38.25" customHeight="1">
      <c r="B141" s="173"/>
      <c r="C141" s="174" t="s">
        <v>203</v>
      </c>
      <c r="D141" s="174" t="s">
        <v>126</v>
      </c>
      <c r="E141" s="175" t="s">
        <v>700</v>
      </c>
      <c r="F141" s="176" t="s">
        <v>701</v>
      </c>
      <c r="G141" s="177" t="s">
        <v>223</v>
      </c>
      <c r="H141" s="178">
        <v>1</v>
      </c>
      <c r="I141" s="179"/>
      <c r="J141" s="180">
        <f>ROUND(I141*H141,2)</f>
        <v>0</v>
      </c>
      <c r="K141" s="176" t="s">
        <v>5</v>
      </c>
      <c r="L141" s="40"/>
      <c r="M141" s="181" t="s">
        <v>5</v>
      </c>
      <c r="N141" s="226" t="s">
        <v>42</v>
      </c>
      <c r="O141" s="227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AR141" s="23" t="s">
        <v>514</v>
      </c>
      <c r="AT141" s="23" t="s">
        <v>126</v>
      </c>
      <c r="AU141" s="23" t="s">
        <v>80</v>
      </c>
      <c r="AY141" s="23" t="s">
        <v>123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23" t="s">
        <v>78</v>
      </c>
      <c r="BK141" s="185">
        <f>ROUND(I141*H141,2)</f>
        <v>0</v>
      </c>
      <c r="BL141" s="23" t="s">
        <v>514</v>
      </c>
      <c r="BM141" s="23" t="s">
        <v>702</v>
      </c>
    </row>
    <row r="142" spans="2:65" s="1" customFormat="1" ht="6.9" customHeight="1">
      <c r="B142" s="55"/>
      <c r="C142" s="56"/>
      <c r="D142" s="56"/>
      <c r="E142" s="56"/>
      <c r="F142" s="56"/>
      <c r="G142" s="56"/>
      <c r="H142" s="56"/>
      <c r="I142" s="126"/>
      <c r="J142" s="56"/>
      <c r="K142" s="56"/>
      <c r="L142" s="40"/>
    </row>
  </sheetData>
  <autoFilter ref="C79:K141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31" customWidth="1"/>
    <col min="2" max="2" width="1.7109375" style="231" customWidth="1"/>
    <col min="3" max="4" width="5" style="231" customWidth="1"/>
    <col min="5" max="5" width="11.7109375" style="231" customWidth="1"/>
    <col min="6" max="6" width="9.140625" style="231" customWidth="1"/>
    <col min="7" max="7" width="5" style="231" customWidth="1"/>
    <col min="8" max="8" width="77.85546875" style="231" customWidth="1"/>
    <col min="9" max="10" width="20" style="231" customWidth="1"/>
    <col min="11" max="11" width="1.7109375" style="231" customWidth="1"/>
  </cols>
  <sheetData>
    <row r="1" spans="2:11" ht="37.5" customHeight="1"/>
    <row r="2" spans="2:11" ht="7.5" customHeight="1">
      <c r="B2" s="232"/>
      <c r="C2" s="233"/>
      <c r="D2" s="233"/>
      <c r="E2" s="233"/>
      <c r="F2" s="233"/>
      <c r="G2" s="233"/>
      <c r="H2" s="233"/>
      <c r="I2" s="233"/>
      <c r="J2" s="233"/>
      <c r="K2" s="234"/>
    </row>
    <row r="3" spans="2:11" s="14" customFormat="1" ht="45" customHeight="1">
      <c r="B3" s="235"/>
      <c r="C3" s="356" t="s">
        <v>703</v>
      </c>
      <c r="D3" s="356"/>
      <c r="E3" s="356"/>
      <c r="F3" s="356"/>
      <c r="G3" s="356"/>
      <c r="H3" s="356"/>
      <c r="I3" s="356"/>
      <c r="J3" s="356"/>
      <c r="K3" s="236"/>
    </row>
    <row r="4" spans="2:11" ht="25.5" customHeight="1">
      <c r="B4" s="237"/>
      <c r="C4" s="357" t="s">
        <v>704</v>
      </c>
      <c r="D4" s="357"/>
      <c r="E4" s="357"/>
      <c r="F4" s="357"/>
      <c r="G4" s="357"/>
      <c r="H4" s="357"/>
      <c r="I4" s="357"/>
      <c r="J4" s="357"/>
      <c r="K4" s="238"/>
    </row>
    <row r="5" spans="2:11" ht="5.25" customHeight="1">
      <c r="B5" s="237"/>
      <c r="C5" s="239"/>
      <c r="D5" s="239"/>
      <c r="E5" s="239"/>
      <c r="F5" s="239"/>
      <c r="G5" s="239"/>
      <c r="H5" s="239"/>
      <c r="I5" s="239"/>
      <c r="J5" s="239"/>
      <c r="K5" s="238"/>
    </row>
    <row r="6" spans="2:11" ht="15" customHeight="1">
      <c r="B6" s="237"/>
      <c r="C6" s="355" t="s">
        <v>705</v>
      </c>
      <c r="D6" s="355"/>
      <c r="E6" s="355"/>
      <c r="F6" s="355"/>
      <c r="G6" s="355"/>
      <c r="H6" s="355"/>
      <c r="I6" s="355"/>
      <c r="J6" s="355"/>
      <c r="K6" s="238"/>
    </row>
    <row r="7" spans="2:11" ht="15" customHeight="1">
      <c r="B7" s="241"/>
      <c r="C7" s="355" t="s">
        <v>706</v>
      </c>
      <c r="D7" s="355"/>
      <c r="E7" s="355"/>
      <c r="F7" s="355"/>
      <c r="G7" s="355"/>
      <c r="H7" s="355"/>
      <c r="I7" s="355"/>
      <c r="J7" s="355"/>
      <c r="K7" s="238"/>
    </row>
    <row r="8" spans="2:11" ht="12.75" customHeight="1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spans="2:11" ht="15" customHeight="1">
      <c r="B9" s="241"/>
      <c r="C9" s="355" t="s">
        <v>707</v>
      </c>
      <c r="D9" s="355"/>
      <c r="E9" s="355"/>
      <c r="F9" s="355"/>
      <c r="G9" s="355"/>
      <c r="H9" s="355"/>
      <c r="I9" s="355"/>
      <c r="J9" s="355"/>
      <c r="K9" s="238"/>
    </row>
    <row r="10" spans="2:11" ht="15" customHeight="1">
      <c r="B10" s="241"/>
      <c r="C10" s="240"/>
      <c r="D10" s="355" t="s">
        <v>708</v>
      </c>
      <c r="E10" s="355"/>
      <c r="F10" s="355"/>
      <c r="G10" s="355"/>
      <c r="H10" s="355"/>
      <c r="I10" s="355"/>
      <c r="J10" s="355"/>
      <c r="K10" s="238"/>
    </row>
    <row r="11" spans="2:11" ht="15" customHeight="1">
      <c r="B11" s="241"/>
      <c r="C11" s="242"/>
      <c r="D11" s="355" t="s">
        <v>709</v>
      </c>
      <c r="E11" s="355"/>
      <c r="F11" s="355"/>
      <c r="G11" s="355"/>
      <c r="H11" s="355"/>
      <c r="I11" s="355"/>
      <c r="J11" s="355"/>
      <c r="K11" s="238"/>
    </row>
    <row r="12" spans="2:11" ht="12.75" customHeight="1">
      <c r="B12" s="241"/>
      <c r="C12" s="242"/>
      <c r="D12" s="242"/>
      <c r="E12" s="242"/>
      <c r="F12" s="242"/>
      <c r="G12" s="242"/>
      <c r="H12" s="242"/>
      <c r="I12" s="242"/>
      <c r="J12" s="242"/>
      <c r="K12" s="238"/>
    </row>
    <row r="13" spans="2:11" ht="15" customHeight="1">
      <c r="B13" s="241"/>
      <c r="C13" s="242"/>
      <c r="D13" s="355" t="s">
        <v>710</v>
      </c>
      <c r="E13" s="355"/>
      <c r="F13" s="355"/>
      <c r="G13" s="355"/>
      <c r="H13" s="355"/>
      <c r="I13" s="355"/>
      <c r="J13" s="355"/>
      <c r="K13" s="238"/>
    </row>
    <row r="14" spans="2:11" ht="15" customHeight="1">
      <c r="B14" s="241"/>
      <c r="C14" s="242"/>
      <c r="D14" s="355" t="s">
        <v>711</v>
      </c>
      <c r="E14" s="355"/>
      <c r="F14" s="355"/>
      <c r="G14" s="355"/>
      <c r="H14" s="355"/>
      <c r="I14" s="355"/>
      <c r="J14" s="355"/>
      <c r="K14" s="238"/>
    </row>
    <row r="15" spans="2:11" ht="15" customHeight="1">
      <c r="B15" s="241"/>
      <c r="C15" s="242"/>
      <c r="D15" s="355" t="s">
        <v>712</v>
      </c>
      <c r="E15" s="355"/>
      <c r="F15" s="355"/>
      <c r="G15" s="355"/>
      <c r="H15" s="355"/>
      <c r="I15" s="355"/>
      <c r="J15" s="355"/>
      <c r="K15" s="238"/>
    </row>
    <row r="16" spans="2:11" ht="15" customHeight="1">
      <c r="B16" s="241"/>
      <c r="C16" s="242"/>
      <c r="D16" s="242"/>
      <c r="E16" s="243" t="s">
        <v>83</v>
      </c>
      <c r="F16" s="355" t="s">
        <v>713</v>
      </c>
      <c r="G16" s="355"/>
      <c r="H16" s="355"/>
      <c r="I16" s="355"/>
      <c r="J16" s="355"/>
      <c r="K16" s="238"/>
    </row>
    <row r="17" spans="2:11" ht="15" customHeight="1">
      <c r="B17" s="241"/>
      <c r="C17" s="242"/>
      <c r="D17" s="242"/>
      <c r="E17" s="243" t="s">
        <v>87</v>
      </c>
      <c r="F17" s="355" t="s">
        <v>714</v>
      </c>
      <c r="G17" s="355"/>
      <c r="H17" s="355"/>
      <c r="I17" s="355"/>
      <c r="J17" s="355"/>
      <c r="K17" s="238"/>
    </row>
    <row r="18" spans="2:11" ht="15" customHeight="1">
      <c r="B18" s="241"/>
      <c r="C18" s="242"/>
      <c r="D18" s="242"/>
      <c r="E18" s="243" t="s">
        <v>715</v>
      </c>
      <c r="F18" s="355" t="s">
        <v>716</v>
      </c>
      <c r="G18" s="355"/>
      <c r="H18" s="355"/>
      <c r="I18" s="355"/>
      <c r="J18" s="355"/>
      <c r="K18" s="238"/>
    </row>
    <row r="19" spans="2:11" ht="15" customHeight="1">
      <c r="B19" s="241"/>
      <c r="C19" s="242"/>
      <c r="D19" s="242"/>
      <c r="E19" s="243" t="s">
        <v>76</v>
      </c>
      <c r="F19" s="355" t="s">
        <v>717</v>
      </c>
      <c r="G19" s="355"/>
      <c r="H19" s="355"/>
      <c r="I19" s="355"/>
      <c r="J19" s="355"/>
      <c r="K19" s="238"/>
    </row>
    <row r="20" spans="2:11" ht="15" customHeight="1">
      <c r="B20" s="241"/>
      <c r="C20" s="242"/>
      <c r="D20" s="242"/>
      <c r="E20" s="243" t="s">
        <v>718</v>
      </c>
      <c r="F20" s="355" t="s">
        <v>719</v>
      </c>
      <c r="G20" s="355"/>
      <c r="H20" s="355"/>
      <c r="I20" s="355"/>
      <c r="J20" s="355"/>
      <c r="K20" s="238"/>
    </row>
    <row r="21" spans="2:11" ht="15" customHeight="1">
      <c r="B21" s="241"/>
      <c r="C21" s="242"/>
      <c r="D21" s="242"/>
      <c r="E21" s="243" t="s">
        <v>720</v>
      </c>
      <c r="F21" s="355" t="s">
        <v>721</v>
      </c>
      <c r="G21" s="355"/>
      <c r="H21" s="355"/>
      <c r="I21" s="355"/>
      <c r="J21" s="355"/>
      <c r="K21" s="238"/>
    </row>
    <row r="22" spans="2:11" ht="12.75" customHeight="1">
      <c r="B22" s="241"/>
      <c r="C22" s="242"/>
      <c r="D22" s="242"/>
      <c r="E22" s="242"/>
      <c r="F22" s="242"/>
      <c r="G22" s="242"/>
      <c r="H22" s="242"/>
      <c r="I22" s="242"/>
      <c r="J22" s="242"/>
      <c r="K22" s="238"/>
    </row>
    <row r="23" spans="2:11" ht="15" customHeight="1">
      <c r="B23" s="241"/>
      <c r="C23" s="355" t="s">
        <v>722</v>
      </c>
      <c r="D23" s="355"/>
      <c r="E23" s="355"/>
      <c r="F23" s="355"/>
      <c r="G23" s="355"/>
      <c r="H23" s="355"/>
      <c r="I23" s="355"/>
      <c r="J23" s="355"/>
      <c r="K23" s="238"/>
    </row>
    <row r="24" spans="2:11" ht="15" customHeight="1">
      <c r="B24" s="241"/>
      <c r="C24" s="355" t="s">
        <v>723</v>
      </c>
      <c r="D24" s="355"/>
      <c r="E24" s="355"/>
      <c r="F24" s="355"/>
      <c r="G24" s="355"/>
      <c r="H24" s="355"/>
      <c r="I24" s="355"/>
      <c r="J24" s="355"/>
      <c r="K24" s="238"/>
    </row>
    <row r="25" spans="2:11" ht="15" customHeight="1">
      <c r="B25" s="241"/>
      <c r="C25" s="240"/>
      <c r="D25" s="355" t="s">
        <v>724</v>
      </c>
      <c r="E25" s="355"/>
      <c r="F25" s="355"/>
      <c r="G25" s="355"/>
      <c r="H25" s="355"/>
      <c r="I25" s="355"/>
      <c r="J25" s="355"/>
      <c r="K25" s="238"/>
    </row>
    <row r="26" spans="2:11" ht="15" customHeight="1">
      <c r="B26" s="241"/>
      <c r="C26" s="242"/>
      <c r="D26" s="355" t="s">
        <v>725</v>
      </c>
      <c r="E26" s="355"/>
      <c r="F26" s="355"/>
      <c r="G26" s="355"/>
      <c r="H26" s="355"/>
      <c r="I26" s="355"/>
      <c r="J26" s="355"/>
      <c r="K26" s="238"/>
    </row>
    <row r="27" spans="2:11" ht="12.75" customHeight="1">
      <c r="B27" s="241"/>
      <c r="C27" s="242"/>
      <c r="D27" s="242"/>
      <c r="E27" s="242"/>
      <c r="F27" s="242"/>
      <c r="G27" s="242"/>
      <c r="H27" s="242"/>
      <c r="I27" s="242"/>
      <c r="J27" s="242"/>
      <c r="K27" s="238"/>
    </row>
    <row r="28" spans="2:11" ht="15" customHeight="1">
      <c r="B28" s="241"/>
      <c r="C28" s="242"/>
      <c r="D28" s="355" t="s">
        <v>726</v>
      </c>
      <c r="E28" s="355"/>
      <c r="F28" s="355"/>
      <c r="G28" s="355"/>
      <c r="H28" s="355"/>
      <c r="I28" s="355"/>
      <c r="J28" s="355"/>
      <c r="K28" s="238"/>
    </row>
    <row r="29" spans="2:11" ht="15" customHeight="1">
      <c r="B29" s="241"/>
      <c r="C29" s="242"/>
      <c r="D29" s="355" t="s">
        <v>727</v>
      </c>
      <c r="E29" s="355"/>
      <c r="F29" s="355"/>
      <c r="G29" s="355"/>
      <c r="H29" s="355"/>
      <c r="I29" s="355"/>
      <c r="J29" s="355"/>
      <c r="K29" s="238"/>
    </row>
    <row r="30" spans="2:11" ht="12.75" customHeight="1">
      <c r="B30" s="241"/>
      <c r="C30" s="242"/>
      <c r="D30" s="242"/>
      <c r="E30" s="242"/>
      <c r="F30" s="242"/>
      <c r="G30" s="242"/>
      <c r="H30" s="242"/>
      <c r="I30" s="242"/>
      <c r="J30" s="242"/>
      <c r="K30" s="238"/>
    </row>
    <row r="31" spans="2:11" ht="15" customHeight="1">
      <c r="B31" s="241"/>
      <c r="C31" s="242"/>
      <c r="D31" s="355" t="s">
        <v>728</v>
      </c>
      <c r="E31" s="355"/>
      <c r="F31" s="355"/>
      <c r="G31" s="355"/>
      <c r="H31" s="355"/>
      <c r="I31" s="355"/>
      <c r="J31" s="355"/>
      <c r="K31" s="238"/>
    </row>
    <row r="32" spans="2:11" ht="15" customHeight="1">
      <c r="B32" s="241"/>
      <c r="C32" s="242"/>
      <c r="D32" s="355" t="s">
        <v>729</v>
      </c>
      <c r="E32" s="355"/>
      <c r="F32" s="355"/>
      <c r="G32" s="355"/>
      <c r="H32" s="355"/>
      <c r="I32" s="355"/>
      <c r="J32" s="355"/>
      <c r="K32" s="238"/>
    </row>
    <row r="33" spans="2:11" ht="15" customHeight="1">
      <c r="B33" s="241"/>
      <c r="C33" s="242"/>
      <c r="D33" s="355" t="s">
        <v>730</v>
      </c>
      <c r="E33" s="355"/>
      <c r="F33" s="355"/>
      <c r="G33" s="355"/>
      <c r="H33" s="355"/>
      <c r="I33" s="355"/>
      <c r="J33" s="355"/>
      <c r="K33" s="238"/>
    </row>
    <row r="34" spans="2:11" ht="15" customHeight="1">
      <c r="B34" s="241"/>
      <c r="C34" s="242"/>
      <c r="D34" s="240"/>
      <c r="E34" s="244" t="s">
        <v>107</v>
      </c>
      <c r="F34" s="240"/>
      <c r="G34" s="355" t="s">
        <v>731</v>
      </c>
      <c r="H34" s="355"/>
      <c r="I34" s="355"/>
      <c r="J34" s="355"/>
      <c r="K34" s="238"/>
    </row>
    <row r="35" spans="2:11" ht="30.75" customHeight="1">
      <c r="B35" s="241"/>
      <c r="C35" s="242"/>
      <c r="D35" s="240"/>
      <c r="E35" s="244" t="s">
        <v>732</v>
      </c>
      <c r="F35" s="240"/>
      <c r="G35" s="355" t="s">
        <v>733</v>
      </c>
      <c r="H35" s="355"/>
      <c r="I35" s="355"/>
      <c r="J35" s="355"/>
      <c r="K35" s="238"/>
    </row>
    <row r="36" spans="2:11" ht="15" customHeight="1">
      <c r="B36" s="241"/>
      <c r="C36" s="242"/>
      <c r="D36" s="240"/>
      <c r="E36" s="244" t="s">
        <v>52</v>
      </c>
      <c r="F36" s="240"/>
      <c r="G36" s="355" t="s">
        <v>734</v>
      </c>
      <c r="H36" s="355"/>
      <c r="I36" s="355"/>
      <c r="J36" s="355"/>
      <c r="K36" s="238"/>
    </row>
    <row r="37" spans="2:11" ht="15" customHeight="1">
      <c r="B37" s="241"/>
      <c r="C37" s="242"/>
      <c r="D37" s="240"/>
      <c r="E37" s="244" t="s">
        <v>108</v>
      </c>
      <c r="F37" s="240"/>
      <c r="G37" s="355" t="s">
        <v>735</v>
      </c>
      <c r="H37" s="355"/>
      <c r="I37" s="355"/>
      <c r="J37" s="355"/>
      <c r="K37" s="238"/>
    </row>
    <row r="38" spans="2:11" ht="15" customHeight="1">
      <c r="B38" s="241"/>
      <c r="C38" s="242"/>
      <c r="D38" s="240"/>
      <c r="E38" s="244" t="s">
        <v>109</v>
      </c>
      <c r="F38" s="240"/>
      <c r="G38" s="355" t="s">
        <v>736</v>
      </c>
      <c r="H38" s="355"/>
      <c r="I38" s="355"/>
      <c r="J38" s="355"/>
      <c r="K38" s="238"/>
    </row>
    <row r="39" spans="2:11" ht="15" customHeight="1">
      <c r="B39" s="241"/>
      <c r="C39" s="242"/>
      <c r="D39" s="240"/>
      <c r="E39" s="244" t="s">
        <v>110</v>
      </c>
      <c r="F39" s="240"/>
      <c r="G39" s="355" t="s">
        <v>737</v>
      </c>
      <c r="H39" s="355"/>
      <c r="I39" s="355"/>
      <c r="J39" s="355"/>
      <c r="K39" s="238"/>
    </row>
    <row r="40" spans="2:11" ht="15" customHeight="1">
      <c r="B40" s="241"/>
      <c r="C40" s="242"/>
      <c r="D40" s="240"/>
      <c r="E40" s="244" t="s">
        <v>738</v>
      </c>
      <c r="F40" s="240"/>
      <c r="G40" s="355" t="s">
        <v>739</v>
      </c>
      <c r="H40" s="355"/>
      <c r="I40" s="355"/>
      <c r="J40" s="355"/>
      <c r="K40" s="238"/>
    </row>
    <row r="41" spans="2:11" ht="15" customHeight="1">
      <c r="B41" s="241"/>
      <c r="C41" s="242"/>
      <c r="D41" s="240"/>
      <c r="E41" s="244"/>
      <c r="F41" s="240"/>
      <c r="G41" s="355" t="s">
        <v>740</v>
      </c>
      <c r="H41" s="355"/>
      <c r="I41" s="355"/>
      <c r="J41" s="355"/>
      <c r="K41" s="238"/>
    </row>
    <row r="42" spans="2:11" ht="15" customHeight="1">
      <c r="B42" s="241"/>
      <c r="C42" s="242"/>
      <c r="D42" s="240"/>
      <c r="E42" s="244" t="s">
        <v>741</v>
      </c>
      <c r="F42" s="240"/>
      <c r="G42" s="355" t="s">
        <v>742</v>
      </c>
      <c r="H42" s="355"/>
      <c r="I42" s="355"/>
      <c r="J42" s="355"/>
      <c r="K42" s="238"/>
    </row>
    <row r="43" spans="2:11" ht="15" customHeight="1">
      <c r="B43" s="241"/>
      <c r="C43" s="242"/>
      <c r="D43" s="240"/>
      <c r="E43" s="244" t="s">
        <v>112</v>
      </c>
      <c r="F43" s="240"/>
      <c r="G43" s="355" t="s">
        <v>743</v>
      </c>
      <c r="H43" s="355"/>
      <c r="I43" s="355"/>
      <c r="J43" s="355"/>
      <c r="K43" s="238"/>
    </row>
    <row r="44" spans="2:11" ht="12.75" customHeight="1">
      <c r="B44" s="241"/>
      <c r="C44" s="242"/>
      <c r="D44" s="240"/>
      <c r="E44" s="240"/>
      <c r="F44" s="240"/>
      <c r="G44" s="240"/>
      <c r="H44" s="240"/>
      <c r="I44" s="240"/>
      <c r="J44" s="240"/>
      <c r="K44" s="238"/>
    </row>
    <row r="45" spans="2:11" ht="15" customHeight="1">
      <c r="B45" s="241"/>
      <c r="C45" s="242"/>
      <c r="D45" s="355" t="s">
        <v>744</v>
      </c>
      <c r="E45" s="355"/>
      <c r="F45" s="355"/>
      <c r="G45" s="355"/>
      <c r="H45" s="355"/>
      <c r="I45" s="355"/>
      <c r="J45" s="355"/>
      <c r="K45" s="238"/>
    </row>
    <row r="46" spans="2:11" ht="15" customHeight="1">
      <c r="B46" s="241"/>
      <c r="C46" s="242"/>
      <c r="D46" s="242"/>
      <c r="E46" s="355" t="s">
        <v>745</v>
      </c>
      <c r="F46" s="355"/>
      <c r="G46" s="355"/>
      <c r="H46" s="355"/>
      <c r="I46" s="355"/>
      <c r="J46" s="355"/>
      <c r="K46" s="238"/>
    </row>
    <row r="47" spans="2:11" ht="15" customHeight="1">
      <c r="B47" s="241"/>
      <c r="C47" s="242"/>
      <c r="D47" s="242"/>
      <c r="E47" s="355" t="s">
        <v>746</v>
      </c>
      <c r="F47" s="355"/>
      <c r="G47" s="355"/>
      <c r="H47" s="355"/>
      <c r="I47" s="355"/>
      <c r="J47" s="355"/>
      <c r="K47" s="238"/>
    </row>
    <row r="48" spans="2:11" ht="15" customHeight="1">
      <c r="B48" s="241"/>
      <c r="C48" s="242"/>
      <c r="D48" s="242"/>
      <c r="E48" s="355" t="s">
        <v>747</v>
      </c>
      <c r="F48" s="355"/>
      <c r="G48" s="355"/>
      <c r="H48" s="355"/>
      <c r="I48" s="355"/>
      <c r="J48" s="355"/>
      <c r="K48" s="238"/>
    </row>
    <row r="49" spans="2:11" ht="15" customHeight="1">
      <c r="B49" s="241"/>
      <c r="C49" s="242"/>
      <c r="D49" s="355" t="s">
        <v>748</v>
      </c>
      <c r="E49" s="355"/>
      <c r="F49" s="355"/>
      <c r="G49" s="355"/>
      <c r="H49" s="355"/>
      <c r="I49" s="355"/>
      <c r="J49" s="355"/>
      <c r="K49" s="238"/>
    </row>
    <row r="50" spans="2:11" ht="25.5" customHeight="1">
      <c r="B50" s="237"/>
      <c r="C50" s="357" t="s">
        <v>749</v>
      </c>
      <c r="D50" s="357"/>
      <c r="E50" s="357"/>
      <c r="F50" s="357"/>
      <c r="G50" s="357"/>
      <c r="H50" s="357"/>
      <c r="I50" s="357"/>
      <c r="J50" s="357"/>
      <c r="K50" s="238"/>
    </row>
    <row r="51" spans="2:11" ht="5.25" customHeight="1">
      <c r="B51" s="237"/>
      <c r="C51" s="239"/>
      <c r="D51" s="239"/>
      <c r="E51" s="239"/>
      <c r="F51" s="239"/>
      <c r="G51" s="239"/>
      <c r="H51" s="239"/>
      <c r="I51" s="239"/>
      <c r="J51" s="239"/>
      <c r="K51" s="238"/>
    </row>
    <row r="52" spans="2:11" ht="15" customHeight="1">
      <c r="B52" s="237"/>
      <c r="C52" s="355" t="s">
        <v>750</v>
      </c>
      <c r="D52" s="355"/>
      <c r="E52" s="355"/>
      <c r="F52" s="355"/>
      <c r="G52" s="355"/>
      <c r="H52" s="355"/>
      <c r="I52" s="355"/>
      <c r="J52" s="355"/>
      <c r="K52" s="238"/>
    </row>
    <row r="53" spans="2:11" ht="15" customHeight="1">
      <c r="B53" s="237"/>
      <c r="C53" s="355" t="s">
        <v>751</v>
      </c>
      <c r="D53" s="355"/>
      <c r="E53" s="355"/>
      <c r="F53" s="355"/>
      <c r="G53" s="355"/>
      <c r="H53" s="355"/>
      <c r="I53" s="355"/>
      <c r="J53" s="355"/>
      <c r="K53" s="238"/>
    </row>
    <row r="54" spans="2:11" ht="12.75" customHeight="1">
      <c r="B54" s="237"/>
      <c r="C54" s="240"/>
      <c r="D54" s="240"/>
      <c r="E54" s="240"/>
      <c r="F54" s="240"/>
      <c r="G54" s="240"/>
      <c r="H54" s="240"/>
      <c r="I54" s="240"/>
      <c r="J54" s="240"/>
      <c r="K54" s="238"/>
    </row>
    <row r="55" spans="2:11" ht="15" customHeight="1">
      <c r="B55" s="237"/>
      <c r="C55" s="355" t="s">
        <v>752</v>
      </c>
      <c r="D55" s="355"/>
      <c r="E55" s="355"/>
      <c r="F55" s="355"/>
      <c r="G55" s="355"/>
      <c r="H55" s="355"/>
      <c r="I55" s="355"/>
      <c r="J55" s="355"/>
      <c r="K55" s="238"/>
    </row>
    <row r="56" spans="2:11" ht="15" customHeight="1">
      <c r="B56" s="237"/>
      <c r="C56" s="242"/>
      <c r="D56" s="355" t="s">
        <v>753</v>
      </c>
      <c r="E56" s="355"/>
      <c r="F56" s="355"/>
      <c r="G56" s="355"/>
      <c r="H56" s="355"/>
      <c r="I56" s="355"/>
      <c r="J56" s="355"/>
      <c r="K56" s="238"/>
    </row>
    <row r="57" spans="2:11" ht="15" customHeight="1">
      <c r="B57" s="237"/>
      <c r="C57" s="242"/>
      <c r="D57" s="355" t="s">
        <v>754</v>
      </c>
      <c r="E57" s="355"/>
      <c r="F57" s="355"/>
      <c r="G57" s="355"/>
      <c r="H57" s="355"/>
      <c r="I57" s="355"/>
      <c r="J57" s="355"/>
      <c r="K57" s="238"/>
    </row>
    <row r="58" spans="2:11" ht="15" customHeight="1">
      <c r="B58" s="237"/>
      <c r="C58" s="242"/>
      <c r="D58" s="355" t="s">
        <v>755</v>
      </c>
      <c r="E58" s="355"/>
      <c r="F58" s="355"/>
      <c r="G58" s="355"/>
      <c r="H58" s="355"/>
      <c r="I58" s="355"/>
      <c r="J58" s="355"/>
      <c r="K58" s="238"/>
    </row>
    <row r="59" spans="2:11" ht="15" customHeight="1">
      <c r="B59" s="237"/>
      <c r="C59" s="242"/>
      <c r="D59" s="355" t="s">
        <v>756</v>
      </c>
      <c r="E59" s="355"/>
      <c r="F59" s="355"/>
      <c r="G59" s="355"/>
      <c r="H59" s="355"/>
      <c r="I59" s="355"/>
      <c r="J59" s="355"/>
      <c r="K59" s="238"/>
    </row>
    <row r="60" spans="2:11" ht="15" customHeight="1">
      <c r="B60" s="237"/>
      <c r="C60" s="242"/>
      <c r="D60" s="358" t="s">
        <v>757</v>
      </c>
      <c r="E60" s="358"/>
      <c r="F60" s="358"/>
      <c r="G60" s="358"/>
      <c r="H60" s="358"/>
      <c r="I60" s="358"/>
      <c r="J60" s="358"/>
      <c r="K60" s="238"/>
    </row>
    <row r="61" spans="2:11" ht="15" customHeight="1">
      <c r="B61" s="237"/>
      <c r="C61" s="242"/>
      <c r="D61" s="355" t="s">
        <v>758</v>
      </c>
      <c r="E61" s="355"/>
      <c r="F61" s="355"/>
      <c r="G61" s="355"/>
      <c r="H61" s="355"/>
      <c r="I61" s="355"/>
      <c r="J61" s="355"/>
      <c r="K61" s="238"/>
    </row>
    <row r="62" spans="2:11" ht="12.75" customHeight="1">
      <c r="B62" s="237"/>
      <c r="C62" s="242"/>
      <c r="D62" s="242"/>
      <c r="E62" s="245"/>
      <c r="F62" s="242"/>
      <c r="G62" s="242"/>
      <c r="H62" s="242"/>
      <c r="I62" s="242"/>
      <c r="J62" s="242"/>
      <c r="K62" s="238"/>
    </row>
    <row r="63" spans="2:11" ht="15" customHeight="1">
      <c r="B63" s="237"/>
      <c r="C63" s="242"/>
      <c r="D63" s="355" t="s">
        <v>759</v>
      </c>
      <c r="E63" s="355"/>
      <c r="F63" s="355"/>
      <c r="G63" s="355"/>
      <c r="H63" s="355"/>
      <c r="I63" s="355"/>
      <c r="J63" s="355"/>
      <c r="K63" s="238"/>
    </row>
    <row r="64" spans="2:11" ht="15" customHeight="1">
      <c r="B64" s="237"/>
      <c r="C64" s="242"/>
      <c r="D64" s="358" t="s">
        <v>760</v>
      </c>
      <c r="E64" s="358"/>
      <c r="F64" s="358"/>
      <c r="G64" s="358"/>
      <c r="H64" s="358"/>
      <c r="I64" s="358"/>
      <c r="J64" s="358"/>
      <c r="K64" s="238"/>
    </row>
    <row r="65" spans="2:11" ht="15" customHeight="1">
      <c r="B65" s="237"/>
      <c r="C65" s="242"/>
      <c r="D65" s="355" t="s">
        <v>761</v>
      </c>
      <c r="E65" s="355"/>
      <c r="F65" s="355"/>
      <c r="G65" s="355"/>
      <c r="H65" s="355"/>
      <c r="I65" s="355"/>
      <c r="J65" s="355"/>
      <c r="K65" s="238"/>
    </row>
    <row r="66" spans="2:11" ht="15" customHeight="1">
      <c r="B66" s="237"/>
      <c r="C66" s="242"/>
      <c r="D66" s="355" t="s">
        <v>762</v>
      </c>
      <c r="E66" s="355"/>
      <c r="F66" s="355"/>
      <c r="G66" s="355"/>
      <c r="H66" s="355"/>
      <c r="I66" s="355"/>
      <c r="J66" s="355"/>
      <c r="K66" s="238"/>
    </row>
    <row r="67" spans="2:11" ht="15" customHeight="1">
      <c r="B67" s="237"/>
      <c r="C67" s="242"/>
      <c r="D67" s="355" t="s">
        <v>763</v>
      </c>
      <c r="E67" s="355"/>
      <c r="F67" s="355"/>
      <c r="G67" s="355"/>
      <c r="H67" s="355"/>
      <c r="I67" s="355"/>
      <c r="J67" s="355"/>
      <c r="K67" s="238"/>
    </row>
    <row r="68" spans="2:11" ht="15" customHeight="1">
      <c r="B68" s="237"/>
      <c r="C68" s="242"/>
      <c r="D68" s="355" t="s">
        <v>764</v>
      </c>
      <c r="E68" s="355"/>
      <c r="F68" s="355"/>
      <c r="G68" s="355"/>
      <c r="H68" s="355"/>
      <c r="I68" s="355"/>
      <c r="J68" s="355"/>
      <c r="K68" s="238"/>
    </row>
    <row r="69" spans="2:11" ht="12.75" customHeight="1">
      <c r="B69" s="246"/>
      <c r="C69" s="247"/>
      <c r="D69" s="247"/>
      <c r="E69" s="247"/>
      <c r="F69" s="247"/>
      <c r="G69" s="247"/>
      <c r="H69" s="247"/>
      <c r="I69" s="247"/>
      <c r="J69" s="247"/>
      <c r="K69" s="248"/>
    </row>
    <row r="70" spans="2:11" ht="18.75" customHeight="1">
      <c r="B70" s="249"/>
      <c r="C70" s="249"/>
      <c r="D70" s="249"/>
      <c r="E70" s="249"/>
      <c r="F70" s="249"/>
      <c r="G70" s="249"/>
      <c r="H70" s="249"/>
      <c r="I70" s="249"/>
      <c r="J70" s="249"/>
      <c r="K70" s="250"/>
    </row>
    <row r="71" spans="2:11" ht="18.75" customHeight="1">
      <c r="B71" s="250"/>
      <c r="C71" s="250"/>
      <c r="D71" s="250"/>
      <c r="E71" s="250"/>
      <c r="F71" s="250"/>
      <c r="G71" s="250"/>
      <c r="H71" s="250"/>
      <c r="I71" s="250"/>
      <c r="J71" s="250"/>
      <c r="K71" s="250"/>
    </row>
    <row r="72" spans="2:11" ht="7.5" customHeight="1">
      <c r="B72" s="251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ht="45" customHeight="1">
      <c r="B73" s="254"/>
      <c r="C73" s="359" t="s">
        <v>93</v>
      </c>
      <c r="D73" s="359"/>
      <c r="E73" s="359"/>
      <c r="F73" s="359"/>
      <c r="G73" s="359"/>
      <c r="H73" s="359"/>
      <c r="I73" s="359"/>
      <c r="J73" s="359"/>
      <c r="K73" s="255"/>
    </row>
    <row r="74" spans="2:11" ht="17.25" customHeight="1">
      <c r="B74" s="254"/>
      <c r="C74" s="256" t="s">
        <v>765</v>
      </c>
      <c r="D74" s="256"/>
      <c r="E74" s="256"/>
      <c r="F74" s="256" t="s">
        <v>766</v>
      </c>
      <c r="G74" s="257"/>
      <c r="H74" s="256" t="s">
        <v>108</v>
      </c>
      <c r="I74" s="256" t="s">
        <v>56</v>
      </c>
      <c r="J74" s="256" t="s">
        <v>767</v>
      </c>
      <c r="K74" s="255"/>
    </row>
    <row r="75" spans="2:11" ht="17.25" customHeight="1">
      <c r="B75" s="254"/>
      <c r="C75" s="258" t="s">
        <v>768</v>
      </c>
      <c r="D75" s="258"/>
      <c r="E75" s="258"/>
      <c r="F75" s="259" t="s">
        <v>769</v>
      </c>
      <c r="G75" s="260"/>
      <c r="H75" s="258"/>
      <c r="I75" s="258"/>
      <c r="J75" s="258" t="s">
        <v>770</v>
      </c>
      <c r="K75" s="255"/>
    </row>
    <row r="76" spans="2:11" ht="5.25" customHeight="1">
      <c r="B76" s="254"/>
      <c r="C76" s="261"/>
      <c r="D76" s="261"/>
      <c r="E76" s="261"/>
      <c r="F76" s="261"/>
      <c r="G76" s="262"/>
      <c r="H76" s="261"/>
      <c r="I76" s="261"/>
      <c r="J76" s="261"/>
      <c r="K76" s="255"/>
    </row>
    <row r="77" spans="2:11" ht="15" customHeight="1">
      <c r="B77" s="254"/>
      <c r="C77" s="244" t="s">
        <v>52</v>
      </c>
      <c r="D77" s="261"/>
      <c r="E77" s="261"/>
      <c r="F77" s="263" t="s">
        <v>771</v>
      </c>
      <c r="G77" s="262"/>
      <c r="H77" s="244" t="s">
        <v>772</v>
      </c>
      <c r="I77" s="244" t="s">
        <v>773</v>
      </c>
      <c r="J77" s="244">
        <v>20</v>
      </c>
      <c r="K77" s="255"/>
    </row>
    <row r="78" spans="2:11" ht="15" customHeight="1">
      <c r="B78" s="254"/>
      <c r="C78" s="244" t="s">
        <v>774</v>
      </c>
      <c r="D78" s="244"/>
      <c r="E78" s="244"/>
      <c r="F78" s="263" t="s">
        <v>771</v>
      </c>
      <c r="G78" s="262"/>
      <c r="H78" s="244" t="s">
        <v>775</v>
      </c>
      <c r="I78" s="244" t="s">
        <v>773</v>
      </c>
      <c r="J78" s="244">
        <v>120</v>
      </c>
      <c r="K78" s="255"/>
    </row>
    <row r="79" spans="2:11" ht="15" customHeight="1">
      <c r="B79" s="264"/>
      <c r="C79" s="244" t="s">
        <v>776</v>
      </c>
      <c r="D79" s="244"/>
      <c r="E79" s="244"/>
      <c r="F79" s="263" t="s">
        <v>777</v>
      </c>
      <c r="G79" s="262"/>
      <c r="H79" s="244" t="s">
        <v>778</v>
      </c>
      <c r="I79" s="244" t="s">
        <v>773</v>
      </c>
      <c r="J79" s="244">
        <v>50</v>
      </c>
      <c r="K79" s="255"/>
    </row>
    <row r="80" spans="2:11" ht="15" customHeight="1">
      <c r="B80" s="264"/>
      <c r="C80" s="244" t="s">
        <v>779</v>
      </c>
      <c r="D80" s="244"/>
      <c r="E80" s="244"/>
      <c r="F80" s="263" t="s">
        <v>771</v>
      </c>
      <c r="G80" s="262"/>
      <c r="H80" s="244" t="s">
        <v>780</v>
      </c>
      <c r="I80" s="244" t="s">
        <v>781</v>
      </c>
      <c r="J80" s="244"/>
      <c r="K80" s="255"/>
    </row>
    <row r="81" spans="2:11" ht="15" customHeight="1">
      <c r="B81" s="264"/>
      <c r="C81" s="265" t="s">
        <v>782</v>
      </c>
      <c r="D81" s="265"/>
      <c r="E81" s="265"/>
      <c r="F81" s="266" t="s">
        <v>777</v>
      </c>
      <c r="G81" s="265"/>
      <c r="H81" s="265" t="s">
        <v>783</v>
      </c>
      <c r="I81" s="265" t="s">
        <v>773</v>
      </c>
      <c r="J81" s="265">
        <v>15</v>
      </c>
      <c r="K81" s="255"/>
    </row>
    <row r="82" spans="2:11" ht="15" customHeight="1">
      <c r="B82" s="264"/>
      <c r="C82" s="265" t="s">
        <v>784</v>
      </c>
      <c r="D82" s="265"/>
      <c r="E82" s="265"/>
      <c r="F82" s="266" t="s">
        <v>777</v>
      </c>
      <c r="G82" s="265"/>
      <c r="H82" s="265" t="s">
        <v>785</v>
      </c>
      <c r="I82" s="265" t="s">
        <v>773</v>
      </c>
      <c r="J82" s="265">
        <v>15</v>
      </c>
      <c r="K82" s="255"/>
    </row>
    <row r="83" spans="2:11" ht="15" customHeight="1">
      <c r="B83" s="264"/>
      <c r="C83" s="265" t="s">
        <v>786</v>
      </c>
      <c r="D83" s="265"/>
      <c r="E83" s="265"/>
      <c r="F83" s="266" t="s">
        <v>777</v>
      </c>
      <c r="G83" s="265"/>
      <c r="H83" s="265" t="s">
        <v>787</v>
      </c>
      <c r="I83" s="265" t="s">
        <v>773</v>
      </c>
      <c r="J83" s="265">
        <v>20</v>
      </c>
      <c r="K83" s="255"/>
    </row>
    <row r="84" spans="2:11" ht="15" customHeight="1">
      <c r="B84" s="264"/>
      <c r="C84" s="265" t="s">
        <v>788</v>
      </c>
      <c r="D84" s="265"/>
      <c r="E84" s="265"/>
      <c r="F84" s="266" t="s">
        <v>777</v>
      </c>
      <c r="G84" s="265"/>
      <c r="H84" s="265" t="s">
        <v>789</v>
      </c>
      <c r="I84" s="265" t="s">
        <v>773</v>
      </c>
      <c r="J84" s="265">
        <v>20</v>
      </c>
      <c r="K84" s="255"/>
    </row>
    <row r="85" spans="2:11" ht="15" customHeight="1">
      <c r="B85" s="264"/>
      <c r="C85" s="244" t="s">
        <v>790</v>
      </c>
      <c r="D85" s="244"/>
      <c r="E85" s="244"/>
      <c r="F85" s="263" t="s">
        <v>777</v>
      </c>
      <c r="G85" s="262"/>
      <c r="H85" s="244" t="s">
        <v>791</v>
      </c>
      <c r="I85" s="244" t="s">
        <v>773</v>
      </c>
      <c r="J85" s="244">
        <v>50</v>
      </c>
      <c r="K85" s="255"/>
    </row>
    <row r="86" spans="2:11" ht="15" customHeight="1">
      <c r="B86" s="264"/>
      <c r="C86" s="244" t="s">
        <v>792</v>
      </c>
      <c r="D86" s="244"/>
      <c r="E86" s="244"/>
      <c r="F86" s="263" t="s">
        <v>777</v>
      </c>
      <c r="G86" s="262"/>
      <c r="H86" s="244" t="s">
        <v>793</v>
      </c>
      <c r="I86" s="244" t="s">
        <v>773</v>
      </c>
      <c r="J86" s="244">
        <v>20</v>
      </c>
      <c r="K86" s="255"/>
    </row>
    <row r="87" spans="2:11" ht="15" customHeight="1">
      <c r="B87" s="264"/>
      <c r="C87" s="244" t="s">
        <v>794</v>
      </c>
      <c r="D87" s="244"/>
      <c r="E87" s="244"/>
      <c r="F87" s="263" t="s">
        <v>777</v>
      </c>
      <c r="G87" s="262"/>
      <c r="H87" s="244" t="s">
        <v>795</v>
      </c>
      <c r="I87" s="244" t="s">
        <v>773</v>
      </c>
      <c r="J87" s="244">
        <v>20</v>
      </c>
      <c r="K87" s="255"/>
    </row>
    <row r="88" spans="2:11" ht="15" customHeight="1">
      <c r="B88" s="264"/>
      <c r="C88" s="244" t="s">
        <v>796</v>
      </c>
      <c r="D88" s="244"/>
      <c r="E88" s="244"/>
      <c r="F88" s="263" t="s">
        <v>777</v>
      </c>
      <c r="G88" s="262"/>
      <c r="H88" s="244" t="s">
        <v>797</v>
      </c>
      <c r="I88" s="244" t="s">
        <v>773</v>
      </c>
      <c r="J88" s="244">
        <v>50</v>
      </c>
      <c r="K88" s="255"/>
    </row>
    <row r="89" spans="2:11" ht="15" customHeight="1">
      <c r="B89" s="264"/>
      <c r="C89" s="244" t="s">
        <v>798</v>
      </c>
      <c r="D89" s="244"/>
      <c r="E89" s="244"/>
      <c r="F89" s="263" t="s">
        <v>777</v>
      </c>
      <c r="G89" s="262"/>
      <c r="H89" s="244" t="s">
        <v>798</v>
      </c>
      <c r="I89" s="244" t="s">
        <v>773</v>
      </c>
      <c r="J89" s="244">
        <v>50</v>
      </c>
      <c r="K89" s="255"/>
    </row>
    <row r="90" spans="2:11" ht="15" customHeight="1">
      <c r="B90" s="264"/>
      <c r="C90" s="244" t="s">
        <v>113</v>
      </c>
      <c r="D90" s="244"/>
      <c r="E90" s="244"/>
      <c r="F90" s="263" t="s">
        <v>777</v>
      </c>
      <c r="G90" s="262"/>
      <c r="H90" s="244" t="s">
        <v>799</v>
      </c>
      <c r="I90" s="244" t="s">
        <v>773</v>
      </c>
      <c r="J90" s="244">
        <v>255</v>
      </c>
      <c r="K90" s="255"/>
    </row>
    <row r="91" spans="2:11" ht="15" customHeight="1">
      <c r="B91" s="264"/>
      <c r="C91" s="244" t="s">
        <v>800</v>
      </c>
      <c r="D91" s="244"/>
      <c r="E91" s="244"/>
      <c r="F91" s="263" t="s">
        <v>771</v>
      </c>
      <c r="G91" s="262"/>
      <c r="H91" s="244" t="s">
        <v>801</v>
      </c>
      <c r="I91" s="244" t="s">
        <v>802</v>
      </c>
      <c r="J91" s="244"/>
      <c r="K91" s="255"/>
    </row>
    <row r="92" spans="2:11" ht="15" customHeight="1">
      <c r="B92" s="264"/>
      <c r="C92" s="244" t="s">
        <v>803</v>
      </c>
      <c r="D92" s="244"/>
      <c r="E92" s="244"/>
      <c r="F92" s="263" t="s">
        <v>771</v>
      </c>
      <c r="G92" s="262"/>
      <c r="H92" s="244" t="s">
        <v>804</v>
      </c>
      <c r="I92" s="244" t="s">
        <v>805</v>
      </c>
      <c r="J92" s="244"/>
      <c r="K92" s="255"/>
    </row>
    <row r="93" spans="2:11" ht="15" customHeight="1">
      <c r="B93" s="264"/>
      <c r="C93" s="244" t="s">
        <v>806</v>
      </c>
      <c r="D93" s="244"/>
      <c r="E93" s="244"/>
      <c r="F93" s="263" t="s">
        <v>771</v>
      </c>
      <c r="G93" s="262"/>
      <c r="H93" s="244" t="s">
        <v>806</v>
      </c>
      <c r="I93" s="244" t="s">
        <v>805</v>
      </c>
      <c r="J93" s="244"/>
      <c r="K93" s="255"/>
    </row>
    <row r="94" spans="2:11" ht="15" customHeight="1">
      <c r="B94" s="264"/>
      <c r="C94" s="244" t="s">
        <v>37</v>
      </c>
      <c r="D94" s="244"/>
      <c r="E94" s="244"/>
      <c r="F94" s="263" t="s">
        <v>771</v>
      </c>
      <c r="G94" s="262"/>
      <c r="H94" s="244" t="s">
        <v>807</v>
      </c>
      <c r="I94" s="244" t="s">
        <v>805</v>
      </c>
      <c r="J94" s="244"/>
      <c r="K94" s="255"/>
    </row>
    <row r="95" spans="2:11" ht="15" customHeight="1">
      <c r="B95" s="264"/>
      <c r="C95" s="244" t="s">
        <v>47</v>
      </c>
      <c r="D95" s="244"/>
      <c r="E95" s="244"/>
      <c r="F95" s="263" t="s">
        <v>771</v>
      </c>
      <c r="G95" s="262"/>
      <c r="H95" s="244" t="s">
        <v>808</v>
      </c>
      <c r="I95" s="244" t="s">
        <v>805</v>
      </c>
      <c r="J95" s="244"/>
      <c r="K95" s="255"/>
    </row>
    <row r="96" spans="2:11" ht="15" customHeight="1">
      <c r="B96" s="267"/>
      <c r="C96" s="268"/>
      <c r="D96" s="268"/>
      <c r="E96" s="268"/>
      <c r="F96" s="268"/>
      <c r="G96" s="268"/>
      <c r="H96" s="268"/>
      <c r="I96" s="268"/>
      <c r="J96" s="268"/>
      <c r="K96" s="269"/>
    </row>
    <row r="97" spans="2:11" ht="18.75" customHeight="1">
      <c r="B97" s="270"/>
      <c r="C97" s="271"/>
      <c r="D97" s="271"/>
      <c r="E97" s="271"/>
      <c r="F97" s="271"/>
      <c r="G97" s="271"/>
      <c r="H97" s="271"/>
      <c r="I97" s="271"/>
      <c r="J97" s="271"/>
      <c r="K97" s="270"/>
    </row>
    <row r="98" spans="2:11" ht="18.75" customHeight="1">
      <c r="B98" s="250"/>
      <c r="C98" s="250"/>
      <c r="D98" s="250"/>
      <c r="E98" s="250"/>
      <c r="F98" s="250"/>
      <c r="G98" s="250"/>
      <c r="H98" s="250"/>
      <c r="I98" s="250"/>
      <c r="J98" s="250"/>
      <c r="K98" s="250"/>
    </row>
    <row r="99" spans="2:11" ht="7.5" customHeight="1">
      <c r="B99" s="251"/>
      <c r="C99" s="252"/>
      <c r="D99" s="252"/>
      <c r="E99" s="252"/>
      <c r="F99" s="252"/>
      <c r="G99" s="252"/>
      <c r="H99" s="252"/>
      <c r="I99" s="252"/>
      <c r="J99" s="252"/>
      <c r="K99" s="253"/>
    </row>
    <row r="100" spans="2:11" ht="45" customHeight="1">
      <c r="B100" s="254"/>
      <c r="C100" s="359" t="s">
        <v>809</v>
      </c>
      <c r="D100" s="359"/>
      <c r="E100" s="359"/>
      <c r="F100" s="359"/>
      <c r="G100" s="359"/>
      <c r="H100" s="359"/>
      <c r="I100" s="359"/>
      <c r="J100" s="359"/>
      <c r="K100" s="255"/>
    </row>
    <row r="101" spans="2:11" ht="17.25" customHeight="1">
      <c r="B101" s="254"/>
      <c r="C101" s="256" t="s">
        <v>765</v>
      </c>
      <c r="D101" s="256"/>
      <c r="E101" s="256"/>
      <c r="F101" s="256" t="s">
        <v>766</v>
      </c>
      <c r="G101" s="257"/>
      <c r="H101" s="256" t="s">
        <v>108</v>
      </c>
      <c r="I101" s="256" t="s">
        <v>56</v>
      </c>
      <c r="J101" s="256" t="s">
        <v>767</v>
      </c>
      <c r="K101" s="255"/>
    </row>
    <row r="102" spans="2:11" ht="17.25" customHeight="1">
      <c r="B102" s="254"/>
      <c r="C102" s="258" t="s">
        <v>768</v>
      </c>
      <c r="D102" s="258"/>
      <c r="E102" s="258"/>
      <c r="F102" s="259" t="s">
        <v>769</v>
      </c>
      <c r="G102" s="260"/>
      <c r="H102" s="258"/>
      <c r="I102" s="258"/>
      <c r="J102" s="258" t="s">
        <v>770</v>
      </c>
      <c r="K102" s="255"/>
    </row>
    <row r="103" spans="2:11" ht="5.25" customHeight="1">
      <c r="B103" s="254"/>
      <c r="C103" s="256"/>
      <c r="D103" s="256"/>
      <c r="E103" s="256"/>
      <c r="F103" s="256"/>
      <c r="G103" s="272"/>
      <c r="H103" s="256"/>
      <c r="I103" s="256"/>
      <c r="J103" s="256"/>
      <c r="K103" s="255"/>
    </row>
    <row r="104" spans="2:11" ht="15" customHeight="1">
      <c r="B104" s="254"/>
      <c r="C104" s="244" t="s">
        <v>52</v>
      </c>
      <c r="D104" s="261"/>
      <c r="E104" s="261"/>
      <c r="F104" s="263" t="s">
        <v>771</v>
      </c>
      <c r="G104" s="272"/>
      <c r="H104" s="244" t="s">
        <v>810</v>
      </c>
      <c r="I104" s="244" t="s">
        <v>773</v>
      </c>
      <c r="J104" s="244">
        <v>20</v>
      </c>
      <c r="K104" s="255"/>
    </row>
    <row r="105" spans="2:11" ht="15" customHeight="1">
      <c r="B105" s="254"/>
      <c r="C105" s="244" t="s">
        <v>774</v>
      </c>
      <c r="D105" s="244"/>
      <c r="E105" s="244"/>
      <c r="F105" s="263" t="s">
        <v>771</v>
      </c>
      <c r="G105" s="244"/>
      <c r="H105" s="244" t="s">
        <v>810</v>
      </c>
      <c r="I105" s="244" t="s">
        <v>773</v>
      </c>
      <c r="J105" s="244">
        <v>120</v>
      </c>
      <c r="K105" s="255"/>
    </row>
    <row r="106" spans="2:11" ht="15" customHeight="1">
      <c r="B106" s="264"/>
      <c r="C106" s="244" t="s">
        <v>776</v>
      </c>
      <c r="D106" s="244"/>
      <c r="E106" s="244"/>
      <c r="F106" s="263" t="s">
        <v>777</v>
      </c>
      <c r="G106" s="244"/>
      <c r="H106" s="244" t="s">
        <v>810</v>
      </c>
      <c r="I106" s="244" t="s">
        <v>773</v>
      </c>
      <c r="J106" s="244">
        <v>50</v>
      </c>
      <c r="K106" s="255"/>
    </row>
    <row r="107" spans="2:11" ht="15" customHeight="1">
      <c r="B107" s="264"/>
      <c r="C107" s="244" t="s">
        <v>779</v>
      </c>
      <c r="D107" s="244"/>
      <c r="E107" s="244"/>
      <c r="F107" s="263" t="s">
        <v>771</v>
      </c>
      <c r="G107" s="244"/>
      <c r="H107" s="244" t="s">
        <v>810</v>
      </c>
      <c r="I107" s="244" t="s">
        <v>781</v>
      </c>
      <c r="J107" s="244"/>
      <c r="K107" s="255"/>
    </row>
    <row r="108" spans="2:11" ht="15" customHeight="1">
      <c r="B108" s="264"/>
      <c r="C108" s="244" t="s">
        <v>790</v>
      </c>
      <c r="D108" s="244"/>
      <c r="E108" s="244"/>
      <c r="F108" s="263" t="s">
        <v>777</v>
      </c>
      <c r="G108" s="244"/>
      <c r="H108" s="244" t="s">
        <v>810</v>
      </c>
      <c r="I108" s="244" t="s">
        <v>773</v>
      </c>
      <c r="J108" s="244">
        <v>50</v>
      </c>
      <c r="K108" s="255"/>
    </row>
    <row r="109" spans="2:11" ht="15" customHeight="1">
      <c r="B109" s="264"/>
      <c r="C109" s="244" t="s">
        <v>798</v>
      </c>
      <c r="D109" s="244"/>
      <c r="E109" s="244"/>
      <c r="F109" s="263" t="s">
        <v>777</v>
      </c>
      <c r="G109" s="244"/>
      <c r="H109" s="244" t="s">
        <v>810</v>
      </c>
      <c r="I109" s="244" t="s">
        <v>773</v>
      </c>
      <c r="J109" s="244">
        <v>50</v>
      </c>
      <c r="K109" s="255"/>
    </row>
    <row r="110" spans="2:11" ht="15" customHeight="1">
      <c r="B110" s="264"/>
      <c r="C110" s="244" t="s">
        <v>796</v>
      </c>
      <c r="D110" s="244"/>
      <c r="E110" s="244"/>
      <c r="F110" s="263" t="s">
        <v>777</v>
      </c>
      <c r="G110" s="244"/>
      <c r="H110" s="244" t="s">
        <v>810</v>
      </c>
      <c r="I110" s="244" t="s">
        <v>773</v>
      </c>
      <c r="J110" s="244">
        <v>50</v>
      </c>
      <c r="K110" s="255"/>
    </row>
    <row r="111" spans="2:11" ht="15" customHeight="1">
      <c r="B111" s="264"/>
      <c r="C111" s="244" t="s">
        <v>52</v>
      </c>
      <c r="D111" s="244"/>
      <c r="E111" s="244"/>
      <c r="F111" s="263" t="s">
        <v>771</v>
      </c>
      <c r="G111" s="244"/>
      <c r="H111" s="244" t="s">
        <v>811</v>
      </c>
      <c r="I111" s="244" t="s">
        <v>773</v>
      </c>
      <c r="J111" s="244">
        <v>20</v>
      </c>
      <c r="K111" s="255"/>
    </row>
    <row r="112" spans="2:11" ht="15" customHeight="1">
      <c r="B112" s="264"/>
      <c r="C112" s="244" t="s">
        <v>812</v>
      </c>
      <c r="D112" s="244"/>
      <c r="E112" s="244"/>
      <c r="F112" s="263" t="s">
        <v>771</v>
      </c>
      <c r="G112" s="244"/>
      <c r="H112" s="244" t="s">
        <v>813</v>
      </c>
      <c r="I112" s="244" t="s">
        <v>773</v>
      </c>
      <c r="J112" s="244">
        <v>120</v>
      </c>
      <c r="K112" s="255"/>
    </row>
    <row r="113" spans="2:11" ht="15" customHeight="1">
      <c r="B113" s="264"/>
      <c r="C113" s="244" t="s">
        <v>37</v>
      </c>
      <c r="D113" s="244"/>
      <c r="E113" s="244"/>
      <c r="F113" s="263" t="s">
        <v>771</v>
      </c>
      <c r="G113" s="244"/>
      <c r="H113" s="244" t="s">
        <v>814</v>
      </c>
      <c r="I113" s="244" t="s">
        <v>805</v>
      </c>
      <c r="J113" s="244"/>
      <c r="K113" s="255"/>
    </row>
    <row r="114" spans="2:11" ht="15" customHeight="1">
      <c r="B114" s="264"/>
      <c r="C114" s="244" t="s">
        <v>47</v>
      </c>
      <c r="D114" s="244"/>
      <c r="E114" s="244"/>
      <c r="F114" s="263" t="s">
        <v>771</v>
      </c>
      <c r="G114" s="244"/>
      <c r="H114" s="244" t="s">
        <v>815</v>
      </c>
      <c r="I114" s="244" t="s">
        <v>805</v>
      </c>
      <c r="J114" s="244"/>
      <c r="K114" s="255"/>
    </row>
    <row r="115" spans="2:11" ht="15" customHeight="1">
      <c r="B115" s="264"/>
      <c r="C115" s="244" t="s">
        <v>56</v>
      </c>
      <c r="D115" s="244"/>
      <c r="E115" s="244"/>
      <c r="F115" s="263" t="s">
        <v>771</v>
      </c>
      <c r="G115" s="244"/>
      <c r="H115" s="244" t="s">
        <v>816</v>
      </c>
      <c r="I115" s="244" t="s">
        <v>817</v>
      </c>
      <c r="J115" s="244"/>
      <c r="K115" s="255"/>
    </row>
    <row r="116" spans="2:11" ht="15" customHeight="1">
      <c r="B116" s="267"/>
      <c r="C116" s="273"/>
      <c r="D116" s="273"/>
      <c r="E116" s="273"/>
      <c r="F116" s="273"/>
      <c r="G116" s="273"/>
      <c r="H116" s="273"/>
      <c r="I116" s="273"/>
      <c r="J116" s="273"/>
      <c r="K116" s="269"/>
    </row>
    <row r="117" spans="2:11" ht="18.75" customHeight="1">
      <c r="B117" s="274"/>
      <c r="C117" s="240"/>
      <c r="D117" s="240"/>
      <c r="E117" s="240"/>
      <c r="F117" s="275"/>
      <c r="G117" s="240"/>
      <c r="H117" s="240"/>
      <c r="I117" s="240"/>
      <c r="J117" s="240"/>
      <c r="K117" s="274"/>
    </row>
    <row r="118" spans="2:11" ht="18.75" customHeight="1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</row>
    <row r="119" spans="2:11" ht="7.5" customHeight="1">
      <c r="B119" s="276"/>
      <c r="C119" s="277"/>
      <c r="D119" s="277"/>
      <c r="E119" s="277"/>
      <c r="F119" s="277"/>
      <c r="G119" s="277"/>
      <c r="H119" s="277"/>
      <c r="I119" s="277"/>
      <c r="J119" s="277"/>
      <c r="K119" s="278"/>
    </row>
    <row r="120" spans="2:11" ht="45" customHeight="1">
      <c r="B120" s="279"/>
      <c r="C120" s="356" t="s">
        <v>818</v>
      </c>
      <c r="D120" s="356"/>
      <c r="E120" s="356"/>
      <c r="F120" s="356"/>
      <c r="G120" s="356"/>
      <c r="H120" s="356"/>
      <c r="I120" s="356"/>
      <c r="J120" s="356"/>
      <c r="K120" s="280"/>
    </row>
    <row r="121" spans="2:11" ht="17.25" customHeight="1">
      <c r="B121" s="281"/>
      <c r="C121" s="256" t="s">
        <v>765</v>
      </c>
      <c r="D121" s="256"/>
      <c r="E121" s="256"/>
      <c r="F121" s="256" t="s">
        <v>766</v>
      </c>
      <c r="G121" s="257"/>
      <c r="H121" s="256" t="s">
        <v>108</v>
      </c>
      <c r="I121" s="256" t="s">
        <v>56</v>
      </c>
      <c r="J121" s="256" t="s">
        <v>767</v>
      </c>
      <c r="K121" s="282"/>
    </row>
    <row r="122" spans="2:11" ht="17.25" customHeight="1">
      <c r="B122" s="281"/>
      <c r="C122" s="258" t="s">
        <v>768</v>
      </c>
      <c r="D122" s="258"/>
      <c r="E122" s="258"/>
      <c r="F122" s="259" t="s">
        <v>769</v>
      </c>
      <c r="G122" s="260"/>
      <c r="H122" s="258"/>
      <c r="I122" s="258"/>
      <c r="J122" s="258" t="s">
        <v>770</v>
      </c>
      <c r="K122" s="282"/>
    </row>
    <row r="123" spans="2:11" ht="5.25" customHeight="1">
      <c r="B123" s="283"/>
      <c r="C123" s="261"/>
      <c r="D123" s="261"/>
      <c r="E123" s="261"/>
      <c r="F123" s="261"/>
      <c r="G123" s="244"/>
      <c r="H123" s="261"/>
      <c r="I123" s="261"/>
      <c r="J123" s="261"/>
      <c r="K123" s="284"/>
    </row>
    <row r="124" spans="2:11" ht="15" customHeight="1">
      <c r="B124" s="283"/>
      <c r="C124" s="244" t="s">
        <v>774</v>
      </c>
      <c r="D124" s="261"/>
      <c r="E124" s="261"/>
      <c r="F124" s="263" t="s">
        <v>771</v>
      </c>
      <c r="G124" s="244"/>
      <c r="H124" s="244" t="s">
        <v>810</v>
      </c>
      <c r="I124" s="244" t="s">
        <v>773</v>
      </c>
      <c r="J124" s="244">
        <v>120</v>
      </c>
      <c r="K124" s="285"/>
    </row>
    <row r="125" spans="2:11" ht="15" customHeight="1">
      <c r="B125" s="283"/>
      <c r="C125" s="244" t="s">
        <v>819</v>
      </c>
      <c r="D125" s="244"/>
      <c r="E125" s="244"/>
      <c r="F125" s="263" t="s">
        <v>771</v>
      </c>
      <c r="G125" s="244"/>
      <c r="H125" s="244" t="s">
        <v>820</v>
      </c>
      <c r="I125" s="244" t="s">
        <v>773</v>
      </c>
      <c r="J125" s="244" t="s">
        <v>821</v>
      </c>
      <c r="K125" s="285"/>
    </row>
    <row r="126" spans="2:11" ht="15" customHeight="1">
      <c r="B126" s="283"/>
      <c r="C126" s="244" t="s">
        <v>720</v>
      </c>
      <c r="D126" s="244"/>
      <c r="E126" s="244"/>
      <c r="F126" s="263" t="s">
        <v>771</v>
      </c>
      <c r="G126" s="244"/>
      <c r="H126" s="244" t="s">
        <v>822</v>
      </c>
      <c r="I126" s="244" t="s">
        <v>773</v>
      </c>
      <c r="J126" s="244" t="s">
        <v>821</v>
      </c>
      <c r="K126" s="285"/>
    </row>
    <row r="127" spans="2:11" ht="15" customHeight="1">
      <c r="B127" s="283"/>
      <c r="C127" s="244" t="s">
        <v>782</v>
      </c>
      <c r="D127" s="244"/>
      <c r="E127" s="244"/>
      <c r="F127" s="263" t="s">
        <v>777</v>
      </c>
      <c r="G127" s="244"/>
      <c r="H127" s="244" t="s">
        <v>783</v>
      </c>
      <c r="I127" s="244" t="s">
        <v>773</v>
      </c>
      <c r="J127" s="244">
        <v>15</v>
      </c>
      <c r="K127" s="285"/>
    </row>
    <row r="128" spans="2:11" ht="15" customHeight="1">
      <c r="B128" s="283"/>
      <c r="C128" s="265" t="s">
        <v>784</v>
      </c>
      <c r="D128" s="265"/>
      <c r="E128" s="265"/>
      <c r="F128" s="266" t="s">
        <v>777</v>
      </c>
      <c r="G128" s="265"/>
      <c r="H128" s="265" t="s">
        <v>785</v>
      </c>
      <c r="I128" s="265" t="s">
        <v>773</v>
      </c>
      <c r="J128" s="265">
        <v>15</v>
      </c>
      <c r="K128" s="285"/>
    </row>
    <row r="129" spans="2:11" ht="15" customHeight="1">
      <c r="B129" s="283"/>
      <c r="C129" s="265" t="s">
        <v>786</v>
      </c>
      <c r="D129" s="265"/>
      <c r="E129" s="265"/>
      <c r="F129" s="266" t="s">
        <v>777</v>
      </c>
      <c r="G129" s="265"/>
      <c r="H129" s="265" t="s">
        <v>787</v>
      </c>
      <c r="I129" s="265" t="s">
        <v>773</v>
      </c>
      <c r="J129" s="265">
        <v>20</v>
      </c>
      <c r="K129" s="285"/>
    </row>
    <row r="130" spans="2:11" ht="15" customHeight="1">
      <c r="B130" s="283"/>
      <c r="C130" s="265" t="s">
        <v>788</v>
      </c>
      <c r="D130" s="265"/>
      <c r="E130" s="265"/>
      <c r="F130" s="266" t="s">
        <v>777</v>
      </c>
      <c r="G130" s="265"/>
      <c r="H130" s="265" t="s">
        <v>789</v>
      </c>
      <c r="I130" s="265" t="s">
        <v>773</v>
      </c>
      <c r="J130" s="265">
        <v>20</v>
      </c>
      <c r="K130" s="285"/>
    </row>
    <row r="131" spans="2:11" ht="15" customHeight="1">
      <c r="B131" s="283"/>
      <c r="C131" s="244" t="s">
        <v>776</v>
      </c>
      <c r="D131" s="244"/>
      <c r="E131" s="244"/>
      <c r="F131" s="263" t="s">
        <v>777</v>
      </c>
      <c r="G131" s="244"/>
      <c r="H131" s="244" t="s">
        <v>810</v>
      </c>
      <c r="I131" s="244" t="s">
        <v>773</v>
      </c>
      <c r="J131" s="244">
        <v>50</v>
      </c>
      <c r="K131" s="285"/>
    </row>
    <row r="132" spans="2:11" ht="15" customHeight="1">
      <c r="B132" s="283"/>
      <c r="C132" s="244" t="s">
        <v>790</v>
      </c>
      <c r="D132" s="244"/>
      <c r="E132" s="244"/>
      <c r="F132" s="263" t="s">
        <v>777</v>
      </c>
      <c r="G132" s="244"/>
      <c r="H132" s="244" t="s">
        <v>810</v>
      </c>
      <c r="I132" s="244" t="s">
        <v>773</v>
      </c>
      <c r="J132" s="244">
        <v>50</v>
      </c>
      <c r="K132" s="285"/>
    </row>
    <row r="133" spans="2:11" ht="15" customHeight="1">
      <c r="B133" s="283"/>
      <c r="C133" s="244" t="s">
        <v>796</v>
      </c>
      <c r="D133" s="244"/>
      <c r="E133" s="244"/>
      <c r="F133" s="263" t="s">
        <v>777</v>
      </c>
      <c r="G133" s="244"/>
      <c r="H133" s="244" t="s">
        <v>810</v>
      </c>
      <c r="I133" s="244" t="s">
        <v>773</v>
      </c>
      <c r="J133" s="244">
        <v>50</v>
      </c>
      <c r="K133" s="285"/>
    </row>
    <row r="134" spans="2:11" ht="15" customHeight="1">
      <c r="B134" s="283"/>
      <c r="C134" s="244" t="s">
        <v>798</v>
      </c>
      <c r="D134" s="244"/>
      <c r="E134" s="244"/>
      <c r="F134" s="263" t="s">
        <v>777</v>
      </c>
      <c r="G134" s="244"/>
      <c r="H134" s="244" t="s">
        <v>810</v>
      </c>
      <c r="I134" s="244" t="s">
        <v>773</v>
      </c>
      <c r="J134" s="244">
        <v>50</v>
      </c>
      <c r="K134" s="285"/>
    </row>
    <row r="135" spans="2:11" ht="15" customHeight="1">
      <c r="B135" s="283"/>
      <c r="C135" s="244" t="s">
        <v>113</v>
      </c>
      <c r="D135" s="244"/>
      <c r="E135" s="244"/>
      <c r="F135" s="263" t="s">
        <v>777</v>
      </c>
      <c r="G135" s="244"/>
      <c r="H135" s="244" t="s">
        <v>823</v>
      </c>
      <c r="I135" s="244" t="s">
        <v>773</v>
      </c>
      <c r="J135" s="244">
        <v>255</v>
      </c>
      <c r="K135" s="285"/>
    </row>
    <row r="136" spans="2:11" ht="15" customHeight="1">
      <c r="B136" s="283"/>
      <c r="C136" s="244" t="s">
        <v>800</v>
      </c>
      <c r="D136" s="244"/>
      <c r="E136" s="244"/>
      <c r="F136" s="263" t="s">
        <v>771</v>
      </c>
      <c r="G136" s="244"/>
      <c r="H136" s="244" t="s">
        <v>824</v>
      </c>
      <c r="I136" s="244" t="s">
        <v>802</v>
      </c>
      <c r="J136" s="244"/>
      <c r="K136" s="285"/>
    </row>
    <row r="137" spans="2:11" ht="15" customHeight="1">
      <c r="B137" s="283"/>
      <c r="C137" s="244" t="s">
        <v>803</v>
      </c>
      <c r="D137" s="244"/>
      <c r="E137" s="244"/>
      <c r="F137" s="263" t="s">
        <v>771</v>
      </c>
      <c r="G137" s="244"/>
      <c r="H137" s="244" t="s">
        <v>825</v>
      </c>
      <c r="I137" s="244" t="s">
        <v>805</v>
      </c>
      <c r="J137" s="244"/>
      <c r="K137" s="285"/>
    </row>
    <row r="138" spans="2:11" ht="15" customHeight="1">
      <c r="B138" s="283"/>
      <c r="C138" s="244" t="s">
        <v>806</v>
      </c>
      <c r="D138" s="244"/>
      <c r="E138" s="244"/>
      <c r="F138" s="263" t="s">
        <v>771</v>
      </c>
      <c r="G138" s="244"/>
      <c r="H138" s="244" t="s">
        <v>806</v>
      </c>
      <c r="I138" s="244" t="s">
        <v>805</v>
      </c>
      <c r="J138" s="244"/>
      <c r="K138" s="285"/>
    </row>
    <row r="139" spans="2:11" ht="15" customHeight="1">
      <c r="B139" s="283"/>
      <c r="C139" s="244" t="s">
        <v>37</v>
      </c>
      <c r="D139" s="244"/>
      <c r="E139" s="244"/>
      <c r="F139" s="263" t="s">
        <v>771</v>
      </c>
      <c r="G139" s="244"/>
      <c r="H139" s="244" t="s">
        <v>826</v>
      </c>
      <c r="I139" s="244" t="s">
        <v>805</v>
      </c>
      <c r="J139" s="244"/>
      <c r="K139" s="285"/>
    </row>
    <row r="140" spans="2:11" ht="15" customHeight="1">
      <c r="B140" s="283"/>
      <c r="C140" s="244" t="s">
        <v>827</v>
      </c>
      <c r="D140" s="244"/>
      <c r="E140" s="244"/>
      <c r="F140" s="263" t="s">
        <v>771</v>
      </c>
      <c r="G140" s="244"/>
      <c r="H140" s="244" t="s">
        <v>828</v>
      </c>
      <c r="I140" s="244" t="s">
        <v>805</v>
      </c>
      <c r="J140" s="244"/>
      <c r="K140" s="285"/>
    </row>
    <row r="141" spans="2:11" ht="15" customHeight="1">
      <c r="B141" s="286"/>
      <c r="C141" s="287"/>
      <c r="D141" s="287"/>
      <c r="E141" s="287"/>
      <c r="F141" s="287"/>
      <c r="G141" s="287"/>
      <c r="H141" s="287"/>
      <c r="I141" s="287"/>
      <c r="J141" s="287"/>
      <c r="K141" s="288"/>
    </row>
    <row r="142" spans="2:11" ht="18.75" customHeight="1">
      <c r="B142" s="240"/>
      <c r="C142" s="240"/>
      <c r="D142" s="240"/>
      <c r="E142" s="240"/>
      <c r="F142" s="275"/>
      <c r="G142" s="240"/>
      <c r="H142" s="240"/>
      <c r="I142" s="240"/>
      <c r="J142" s="240"/>
      <c r="K142" s="240"/>
    </row>
    <row r="143" spans="2:11" ht="18.75" customHeight="1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</row>
    <row r="144" spans="2:11" ht="7.5" customHeight="1">
      <c r="B144" s="251"/>
      <c r="C144" s="252"/>
      <c r="D144" s="252"/>
      <c r="E144" s="252"/>
      <c r="F144" s="252"/>
      <c r="G144" s="252"/>
      <c r="H144" s="252"/>
      <c r="I144" s="252"/>
      <c r="J144" s="252"/>
      <c r="K144" s="253"/>
    </row>
    <row r="145" spans="2:11" ht="45" customHeight="1">
      <c r="B145" s="254"/>
      <c r="C145" s="359" t="s">
        <v>829</v>
      </c>
      <c r="D145" s="359"/>
      <c r="E145" s="359"/>
      <c r="F145" s="359"/>
      <c r="G145" s="359"/>
      <c r="H145" s="359"/>
      <c r="I145" s="359"/>
      <c r="J145" s="359"/>
      <c r="K145" s="255"/>
    </row>
    <row r="146" spans="2:11" ht="17.25" customHeight="1">
      <c r="B146" s="254"/>
      <c r="C146" s="256" t="s">
        <v>765</v>
      </c>
      <c r="D146" s="256"/>
      <c r="E146" s="256"/>
      <c r="F146" s="256" t="s">
        <v>766</v>
      </c>
      <c r="G146" s="257"/>
      <c r="H146" s="256" t="s">
        <v>108</v>
      </c>
      <c r="I146" s="256" t="s">
        <v>56</v>
      </c>
      <c r="J146" s="256" t="s">
        <v>767</v>
      </c>
      <c r="K146" s="255"/>
    </row>
    <row r="147" spans="2:11" ht="17.25" customHeight="1">
      <c r="B147" s="254"/>
      <c r="C147" s="258" t="s">
        <v>768</v>
      </c>
      <c r="D147" s="258"/>
      <c r="E147" s="258"/>
      <c r="F147" s="259" t="s">
        <v>769</v>
      </c>
      <c r="G147" s="260"/>
      <c r="H147" s="258"/>
      <c r="I147" s="258"/>
      <c r="J147" s="258" t="s">
        <v>770</v>
      </c>
      <c r="K147" s="255"/>
    </row>
    <row r="148" spans="2:11" ht="5.25" customHeight="1">
      <c r="B148" s="264"/>
      <c r="C148" s="261"/>
      <c r="D148" s="261"/>
      <c r="E148" s="261"/>
      <c r="F148" s="261"/>
      <c r="G148" s="262"/>
      <c r="H148" s="261"/>
      <c r="I148" s="261"/>
      <c r="J148" s="261"/>
      <c r="K148" s="285"/>
    </row>
    <row r="149" spans="2:11" ht="15" customHeight="1">
      <c r="B149" s="264"/>
      <c r="C149" s="289" t="s">
        <v>774</v>
      </c>
      <c r="D149" s="244"/>
      <c r="E149" s="244"/>
      <c r="F149" s="290" t="s">
        <v>771</v>
      </c>
      <c r="G149" s="244"/>
      <c r="H149" s="289" t="s">
        <v>810</v>
      </c>
      <c r="I149" s="289" t="s">
        <v>773</v>
      </c>
      <c r="J149" s="289">
        <v>120</v>
      </c>
      <c r="K149" s="285"/>
    </row>
    <row r="150" spans="2:11" ht="15" customHeight="1">
      <c r="B150" s="264"/>
      <c r="C150" s="289" t="s">
        <v>819</v>
      </c>
      <c r="D150" s="244"/>
      <c r="E150" s="244"/>
      <c r="F150" s="290" t="s">
        <v>771</v>
      </c>
      <c r="G150" s="244"/>
      <c r="H150" s="289" t="s">
        <v>830</v>
      </c>
      <c r="I150" s="289" t="s">
        <v>773</v>
      </c>
      <c r="J150" s="289" t="s">
        <v>821</v>
      </c>
      <c r="K150" s="285"/>
    </row>
    <row r="151" spans="2:11" ht="15" customHeight="1">
      <c r="B151" s="264"/>
      <c r="C151" s="289" t="s">
        <v>720</v>
      </c>
      <c r="D151" s="244"/>
      <c r="E151" s="244"/>
      <c r="F151" s="290" t="s">
        <v>771</v>
      </c>
      <c r="G151" s="244"/>
      <c r="H151" s="289" t="s">
        <v>831</v>
      </c>
      <c r="I151" s="289" t="s">
        <v>773</v>
      </c>
      <c r="J151" s="289" t="s">
        <v>821</v>
      </c>
      <c r="K151" s="285"/>
    </row>
    <row r="152" spans="2:11" ht="15" customHeight="1">
      <c r="B152" s="264"/>
      <c r="C152" s="289" t="s">
        <v>776</v>
      </c>
      <c r="D152" s="244"/>
      <c r="E152" s="244"/>
      <c r="F152" s="290" t="s">
        <v>777</v>
      </c>
      <c r="G152" s="244"/>
      <c r="H152" s="289" t="s">
        <v>810</v>
      </c>
      <c r="I152" s="289" t="s">
        <v>773</v>
      </c>
      <c r="J152" s="289">
        <v>50</v>
      </c>
      <c r="K152" s="285"/>
    </row>
    <row r="153" spans="2:11" ht="15" customHeight="1">
      <c r="B153" s="264"/>
      <c r="C153" s="289" t="s">
        <v>779</v>
      </c>
      <c r="D153" s="244"/>
      <c r="E153" s="244"/>
      <c r="F153" s="290" t="s">
        <v>771</v>
      </c>
      <c r="G153" s="244"/>
      <c r="H153" s="289" t="s">
        <v>810</v>
      </c>
      <c r="I153" s="289" t="s">
        <v>781</v>
      </c>
      <c r="J153" s="289"/>
      <c r="K153" s="285"/>
    </row>
    <row r="154" spans="2:11" ht="15" customHeight="1">
      <c r="B154" s="264"/>
      <c r="C154" s="289" t="s">
        <v>790</v>
      </c>
      <c r="D154" s="244"/>
      <c r="E154" s="244"/>
      <c r="F154" s="290" t="s">
        <v>777</v>
      </c>
      <c r="G154" s="244"/>
      <c r="H154" s="289" t="s">
        <v>810</v>
      </c>
      <c r="I154" s="289" t="s">
        <v>773</v>
      </c>
      <c r="J154" s="289">
        <v>50</v>
      </c>
      <c r="K154" s="285"/>
    </row>
    <row r="155" spans="2:11" ht="15" customHeight="1">
      <c r="B155" s="264"/>
      <c r="C155" s="289" t="s">
        <v>798</v>
      </c>
      <c r="D155" s="244"/>
      <c r="E155" s="244"/>
      <c r="F155" s="290" t="s">
        <v>777</v>
      </c>
      <c r="G155" s="244"/>
      <c r="H155" s="289" t="s">
        <v>810</v>
      </c>
      <c r="I155" s="289" t="s">
        <v>773</v>
      </c>
      <c r="J155" s="289">
        <v>50</v>
      </c>
      <c r="K155" s="285"/>
    </row>
    <row r="156" spans="2:11" ht="15" customHeight="1">
      <c r="B156" s="264"/>
      <c r="C156" s="289" t="s">
        <v>796</v>
      </c>
      <c r="D156" s="244"/>
      <c r="E156" s="244"/>
      <c r="F156" s="290" t="s">
        <v>777</v>
      </c>
      <c r="G156" s="244"/>
      <c r="H156" s="289" t="s">
        <v>810</v>
      </c>
      <c r="I156" s="289" t="s">
        <v>773</v>
      </c>
      <c r="J156" s="289">
        <v>50</v>
      </c>
      <c r="K156" s="285"/>
    </row>
    <row r="157" spans="2:11" ht="15" customHeight="1">
      <c r="B157" s="264"/>
      <c r="C157" s="289" t="s">
        <v>98</v>
      </c>
      <c r="D157" s="244"/>
      <c r="E157" s="244"/>
      <c r="F157" s="290" t="s">
        <v>771</v>
      </c>
      <c r="G157" s="244"/>
      <c r="H157" s="289" t="s">
        <v>832</v>
      </c>
      <c r="I157" s="289" t="s">
        <v>773</v>
      </c>
      <c r="J157" s="289" t="s">
        <v>833</v>
      </c>
      <c r="K157" s="285"/>
    </row>
    <row r="158" spans="2:11" ht="15" customHeight="1">
      <c r="B158" s="264"/>
      <c r="C158" s="289" t="s">
        <v>834</v>
      </c>
      <c r="D158" s="244"/>
      <c r="E158" s="244"/>
      <c r="F158" s="290" t="s">
        <v>771</v>
      </c>
      <c r="G158" s="244"/>
      <c r="H158" s="289" t="s">
        <v>835</v>
      </c>
      <c r="I158" s="289" t="s">
        <v>805</v>
      </c>
      <c r="J158" s="289"/>
      <c r="K158" s="285"/>
    </row>
    <row r="159" spans="2:11" ht="15" customHeight="1">
      <c r="B159" s="291"/>
      <c r="C159" s="273"/>
      <c r="D159" s="273"/>
      <c r="E159" s="273"/>
      <c r="F159" s="273"/>
      <c r="G159" s="273"/>
      <c r="H159" s="273"/>
      <c r="I159" s="273"/>
      <c r="J159" s="273"/>
      <c r="K159" s="292"/>
    </row>
    <row r="160" spans="2:11" ht="18.75" customHeight="1">
      <c r="B160" s="240"/>
      <c r="C160" s="244"/>
      <c r="D160" s="244"/>
      <c r="E160" s="244"/>
      <c r="F160" s="263"/>
      <c r="G160" s="244"/>
      <c r="H160" s="244"/>
      <c r="I160" s="244"/>
      <c r="J160" s="244"/>
      <c r="K160" s="240"/>
    </row>
    <row r="161" spans="2:11" ht="18.75" customHeight="1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</row>
    <row r="162" spans="2:11" ht="7.5" customHeight="1">
      <c r="B162" s="232"/>
      <c r="C162" s="233"/>
      <c r="D162" s="233"/>
      <c r="E162" s="233"/>
      <c r="F162" s="233"/>
      <c r="G162" s="233"/>
      <c r="H162" s="233"/>
      <c r="I162" s="233"/>
      <c r="J162" s="233"/>
      <c r="K162" s="234"/>
    </row>
    <row r="163" spans="2:11" ht="45" customHeight="1">
      <c r="B163" s="235"/>
      <c r="C163" s="356" t="s">
        <v>836</v>
      </c>
      <c r="D163" s="356"/>
      <c r="E163" s="356"/>
      <c r="F163" s="356"/>
      <c r="G163" s="356"/>
      <c r="H163" s="356"/>
      <c r="I163" s="356"/>
      <c r="J163" s="356"/>
      <c r="K163" s="236"/>
    </row>
    <row r="164" spans="2:11" ht="17.25" customHeight="1">
      <c r="B164" s="235"/>
      <c r="C164" s="256" t="s">
        <v>765</v>
      </c>
      <c r="D164" s="256"/>
      <c r="E164" s="256"/>
      <c r="F164" s="256" t="s">
        <v>766</v>
      </c>
      <c r="G164" s="293"/>
      <c r="H164" s="294" t="s">
        <v>108</v>
      </c>
      <c r="I164" s="294" t="s">
        <v>56</v>
      </c>
      <c r="J164" s="256" t="s">
        <v>767</v>
      </c>
      <c r="K164" s="236"/>
    </row>
    <row r="165" spans="2:11" ht="17.25" customHeight="1">
      <c r="B165" s="237"/>
      <c r="C165" s="258" t="s">
        <v>768</v>
      </c>
      <c r="D165" s="258"/>
      <c r="E165" s="258"/>
      <c r="F165" s="259" t="s">
        <v>769</v>
      </c>
      <c r="G165" s="295"/>
      <c r="H165" s="296"/>
      <c r="I165" s="296"/>
      <c r="J165" s="258" t="s">
        <v>770</v>
      </c>
      <c r="K165" s="238"/>
    </row>
    <row r="166" spans="2:11" ht="5.25" customHeight="1">
      <c r="B166" s="264"/>
      <c r="C166" s="261"/>
      <c r="D166" s="261"/>
      <c r="E166" s="261"/>
      <c r="F166" s="261"/>
      <c r="G166" s="262"/>
      <c r="H166" s="261"/>
      <c r="I166" s="261"/>
      <c r="J166" s="261"/>
      <c r="K166" s="285"/>
    </row>
    <row r="167" spans="2:11" ht="15" customHeight="1">
      <c r="B167" s="264"/>
      <c r="C167" s="244" t="s">
        <v>774</v>
      </c>
      <c r="D167" s="244"/>
      <c r="E167" s="244"/>
      <c r="F167" s="263" t="s">
        <v>771</v>
      </c>
      <c r="G167" s="244"/>
      <c r="H167" s="244" t="s">
        <v>810</v>
      </c>
      <c r="I167" s="244" t="s">
        <v>773</v>
      </c>
      <c r="J167" s="244">
        <v>120</v>
      </c>
      <c r="K167" s="285"/>
    </row>
    <row r="168" spans="2:11" ht="15" customHeight="1">
      <c r="B168" s="264"/>
      <c r="C168" s="244" t="s">
        <v>819</v>
      </c>
      <c r="D168" s="244"/>
      <c r="E168" s="244"/>
      <c r="F168" s="263" t="s">
        <v>771</v>
      </c>
      <c r="G168" s="244"/>
      <c r="H168" s="244" t="s">
        <v>820</v>
      </c>
      <c r="I168" s="244" t="s">
        <v>773</v>
      </c>
      <c r="J168" s="244" t="s">
        <v>821</v>
      </c>
      <c r="K168" s="285"/>
    </row>
    <row r="169" spans="2:11" ht="15" customHeight="1">
      <c r="B169" s="264"/>
      <c r="C169" s="244" t="s">
        <v>720</v>
      </c>
      <c r="D169" s="244"/>
      <c r="E169" s="244"/>
      <c r="F169" s="263" t="s">
        <v>771</v>
      </c>
      <c r="G169" s="244"/>
      <c r="H169" s="244" t="s">
        <v>837</v>
      </c>
      <c r="I169" s="244" t="s">
        <v>773</v>
      </c>
      <c r="J169" s="244" t="s">
        <v>821</v>
      </c>
      <c r="K169" s="285"/>
    </row>
    <row r="170" spans="2:11" ht="15" customHeight="1">
      <c r="B170" s="264"/>
      <c r="C170" s="244" t="s">
        <v>776</v>
      </c>
      <c r="D170" s="244"/>
      <c r="E170" s="244"/>
      <c r="F170" s="263" t="s">
        <v>777</v>
      </c>
      <c r="G170" s="244"/>
      <c r="H170" s="244" t="s">
        <v>837</v>
      </c>
      <c r="I170" s="244" t="s">
        <v>773</v>
      </c>
      <c r="J170" s="244">
        <v>50</v>
      </c>
      <c r="K170" s="285"/>
    </row>
    <row r="171" spans="2:11" ht="15" customHeight="1">
      <c r="B171" s="264"/>
      <c r="C171" s="244" t="s">
        <v>779</v>
      </c>
      <c r="D171" s="244"/>
      <c r="E171" s="244"/>
      <c r="F171" s="263" t="s">
        <v>771</v>
      </c>
      <c r="G171" s="244"/>
      <c r="H171" s="244" t="s">
        <v>837</v>
      </c>
      <c r="I171" s="244" t="s">
        <v>781</v>
      </c>
      <c r="J171" s="244"/>
      <c r="K171" s="285"/>
    </row>
    <row r="172" spans="2:11" ht="15" customHeight="1">
      <c r="B172" s="264"/>
      <c r="C172" s="244" t="s">
        <v>790</v>
      </c>
      <c r="D172" s="244"/>
      <c r="E172" s="244"/>
      <c r="F172" s="263" t="s">
        <v>777</v>
      </c>
      <c r="G172" s="244"/>
      <c r="H172" s="244" t="s">
        <v>837</v>
      </c>
      <c r="I172" s="244" t="s">
        <v>773</v>
      </c>
      <c r="J172" s="244">
        <v>50</v>
      </c>
      <c r="K172" s="285"/>
    </row>
    <row r="173" spans="2:11" ht="15" customHeight="1">
      <c r="B173" s="264"/>
      <c r="C173" s="244" t="s">
        <v>798</v>
      </c>
      <c r="D173" s="244"/>
      <c r="E173" s="244"/>
      <c r="F173" s="263" t="s">
        <v>777</v>
      </c>
      <c r="G173" s="244"/>
      <c r="H173" s="244" t="s">
        <v>837</v>
      </c>
      <c r="I173" s="244" t="s">
        <v>773</v>
      </c>
      <c r="J173" s="244">
        <v>50</v>
      </c>
      <c r="K173" s="285"/>
    </row>
    <row r="174" spans="2:11" ht="15" customHeight="1">
      <c r="B174" s="264"/>
      <c r="C174" s="244" t="s">
        <v>796</v>
      </c>
      <c r="D174" s="244"/>
      <c r="E174" s="244"/>
      <c r="F174" s="263" t="s">
        <v>777</v>
      </c>
      <c r="G174" s="244"/>
      <c r="H174" s="244" t="s">
        <v>837</v>
      </c>
      <c r="I174" s="244" t="s">
        <v>773</v>
      </c>
      <c r="J174" s="244">
        <v>50</v>
      </c>
      <c r="K174" s="285"/>
    </row>
    <row r="175" spans="2:11" ht="15" customHeight="1">
      <c r="B175" s="264"/>
      <c r="C175" s="244" t="s">
        <v>107</v>
      </c>
      <c r="D175" s="244"/>
      <c r="E175" s="244"/>
      <c r="F175" s="263" t="s">
        <v>771</v>
      </c>
      <c r="G175" s="244"/>
      <c r="H175" s="244" t="s">
        <v>838</v>
      </c>
      <c r="I175" s="244" t="s">
        <v>839</v>
      </c>
      <c r="J175" s="244"/>
      <c r="K175" s="285"/>
    </row>
    <row r="176" spans="2:11" ht="15" customHeight="1">
      <c r="B176" s="264"/>
      <c r="C176" s="244" t="s">
        <v>56</v>
      </c>
      <c r="D176" s="244"/>
      <c r="E176" s="244"/>
      <c r="F176" s="263" t="s">
        <v>771</v>
      </c>
      <c r="G176" s="244"/>
      <c r="H176" s="244" t="s">
        <v>840</v>
      </c>
      <c r="I176" s="244" t="s">
        <v>841</v>
      </c>
      <c r="J176" s="244">
        <v>1</v>
      </c>
      <c r="K176" s="285"/>
    </row>
    <row r="177" spans="2:11" ht="15" customHeight="1">
      <c r="B177" s="264"/>
      <c r="C177" s="244" t="s">
        <v>52</v>
      </c>
      <c r="D177" s="244"/>
      <c r="E177" s="244"/>
      <c r="F177" s="263" t="s">
        <v>771</v>
      </c>
      <c r="G177" s="244"/>
      <c r="H177" s="244" t="s">
        <v>842</v>
      </c>
      <c r="I177" s="244" t="s">
        <v>773</v>
      </c>
      <c r="J177" s="244">
        <v>20</v>
      </c>
      <c r="K177" s="285"/>
    </row>
    <row r="178" spans="2:11" ht="15" customHeight="1">
      <c r="B178" s="264"/>
      <c r="C178" s="244" t="s">
        <v>108</v>
      </c>
      <c r="D178" s="244"/>
      <c r="E178" s="244"/>
      <c r="F178" s="263" t="s">
        <v>771</v>
      </c>
      <c r="G178" s="244"/>
      <c r="H178" s="244" t="s">
        <v>843</v>
      </c>
      <c r="I178" s="244" t="s">
        <v>773</v>
      </c>
      <c r="J178" s="244">
        <v>255</v>
      </c>
      <c r="K178" s="285"/>
    </row>
    <row r="179" spans="2:11" ht="15" customHeight="1">
      <c r="B179" s="264"/>
      <c r="C179" s="244" t="s">
        <v>109</v>
      </c>
      <c r="D179" s="244"/>
      <c r="E179" s="244"/>
      <c r="F179" s="263" t="s">
        <v>771</v>
      </c>
      <c r="G179" s="244"/>
      <c r="H179" s="244" t="s">
        <v>736</v>
      </c>
      <c r="I179" s="244" t="s">
        <v>773</v>
      </c>
      <c r="J179" s="244">
        <v>10</v>
      </c>
      <c r="K179" s="285"/>
    </row>
    <row r="180" spans="2:11" ht="15" customHeight="1">
      <c r="B180" s="264"/>
      <c r="C180" s="244" t="s">
        <v>110</v>
      </c>
      <c r="D180" s="244"/>
      <c r="E180" s="244"/>
      <c r="F180" s="263" t="s">
        <v>771</v>
      </c>
      <c r="G180" s="244"/>
      <c r="H180" s="244" t="s">
        <v>844</v>
      </c>
      <c r="I180" s="244" t="s">
        <v>805</v>
      </c>
      <c r="J180" s="244"/>
      <c r="K180" s="285"/>
    </row>
    <row r="181" spans="2:11" ht="15" customHeight="1">
      <c r="B181" s="264"/>
      <c r="C181" s="244" t="s">
        <v>845</v>
      </c>
      <c r="D181" s="244"/>
      <c r="E181" s="244"/>
      <c r="F181" s="263" t="s">
        <v>771</v>
      </c>
      <c r="G181" s="244"/>
      <c r="H181" s="244" t="s">
        <v>846</v>
      </c>
      <c r="I181" s="244" t="s">
        <v>805</v>
      </c>
      <c r="J181" s="244"/>
      <c r="K181" s="285"/>
    </row>
    <row r="182" spans="2:11" ht="15" customHeight="1">
      <c r="B182" s="264"/>
      <c r="C182" s="244" t="s">
        <v>834</v>
      </c>
      <c r="D182" s="244"/>
      <c r="E182" s="244"/>
      <c r="F182" s="263" t="s">
        <v>771</v>
      </c>
      <c r="G182" s="244"/>
      <c r="H182" s="244" t="s">
        <v>847</v>
      </c>
      <c r="I182" s="244" t="s">
        <v>805</v>
      </c>
      <c r="J182" s="244"/>
      <c r="K182" s="285"/>
    </row>
    <row r="183" spans="2:11" ht="15" customHeight="1">
      <c r="B183" s="264"/>
      <c r="C183" s="244" t="s">
        <v>112</v>
      </c>
      <c r="D183" s="244"/>
      <c r="E183" s="244"/>
      <c r="F183" s="263" t="s">
        <v>777</v>
      </c>
      <c r="G183" s="244"/>
      <c r="H183" s="244" t="s">
        <v>848</v>
      </c>
      <c r="I183" s="244" t="s">
        <v>773</v>
      </c>
      <c r="J183" s="244">
        <v>50</v>
      </c>
      <c r="K183" s="285"/>
    </row>
    <row r="184" spans="2:11" ht="15" customHeight="1">
      <c r="B184" s="264"/>
      <c r="C184" s="244" t="s">
        <v>849</v>
      </c>
      <c r="D184" s="244"/>
      <c r="E184" s="244"/>
      <c r="F184" s="263" t="s">
        <v>777</v>
      </c>
      <c r="G184" s="244"/>
      <c r="H184" s="244" t="s">
        <v>850</v>
      </c>
      <c r="I184" s="244" t="s">
        <v>851</v>
      </c>
      <c r="J184" s="244"/>
      <c r="K184" s="285"/>
    </row>
    <row r="185" spans="2:11" ht="15" customHeight="1">
      <c r="B185" s="264"/>
      <c r="C185" s="244" t="s">
        <v>852</v>
      </c>
      <c r="D185" s="244"/>
      <c r="E185" s="244"/>
      <c r="F185" s="263" t="s">
        <v>777</v>
      </c>
      <c r="G185" s="244"/>
      <c r="H185" s="244" t="s">
        <v>853</v>
      </c>
      <c r="I185" s="244" t="s">
        <v>851</v>
      </c>
      <c r="J185" s="244"/>
      <c r="K185" s="285"/>
    </row>
    <row r="186" spans="2:11" ht="15" customHeight="1">
      <c r="B186" s="264"/>
      <c r="C186" s="244" t="s">
        <v>854</v>
      </c>
      <c r="D186" s="244"/>
      <c r="E186" s="244"/>
      <c r="F186" s="263" t="s">
        <v>777</v>
      </c>
      <c r="G186" s="244"/>
      <c r="H186" s="244" t="s">
        <v>855</v>
      </c>
      <c r="I186" s="244" t="s">
        <v>851</v>
      </c>
      <c r="J186" s="244"/>
      <c r="K186" s="285"/>
    </row>
    <row r="187" spans="2:11" ht="15" customHeight="1">
      <c r="B187" s="264"/>
      <c r="C187" s="297" t="s">
        <v>856</v>
      </c>
      <c r="D187" s="244"/>
      <c r="E187" s="244"/>
      <c r="F187" s="263" t="s">
        <v>777</v>
      </c>
      <c r="G187" s="244"/>
      <c r="H187" s="244" t="s">
        <v>857</v>
      </c>
      <c r="I187" s="244" t="s">
        <v>858</v>
      </c>
      <c r="J187" s="298" t="s">
        <v>859</v>
      </c>
      <c r="K187" s="285"/>
    </row>
    <row r="188" spans="2:11" ht="15" customHeight="1">
      <c r="B188" s="264"/>
      <c r="C188" s="249" t="s">
        <v>41</v>
      </c>
      <c r="D188" s="244"/>
      <c r="E188" s="244"/>
      <c r="F188" s="263" t="s">
        <v>771</v>
      </c>
      <c r="G188" s="244"/>
      <c r="H188" s="240" t="s">
        <v>860</v>
      </c>
      <c r="I188" s="244" t="s">
        <v>861</v>
      </c>
      <c r="J188" s="244"/>
      <c r="K188" s="285"/>
    </row>
    <row r="189" spans="2:11" ht="15" customHeight="1">
      <c r="B189" s="264"/>
      <c r="C189" s="249" t="s">
        <v>862</v>
      </c>
      <c r="D189" s="244"/>
      <c r="E189" s="244"/>
      <c r="F189" s="263" t="s">
        <v>771</v>
      </c>
      <c r="G189" s="244"/>
      <c r="H189" s="244" t="s">
        <v>863</v>
      </c>
      <c r="I189" s="244" t="s">
        <v>805</v>
      </c>
      <c r="J189" s="244"/>
      <c r="K189" s="285"/>
    </row>
    <row r="190" spans="2:11" ht="15" customHeight="1">
      <c r="B190" s="264"/>
      <c r="C190" s="249" t="s">
        <v>864</v>
      </c>
      <c r="D190" s="244"/>
      <c r="E190" s="244"/>
      <c r="F190" s="263" t="s">
        <v>771</v>
      </c>
      <c r="G190" s="244"/>
      <c r="H190" s="244" t="s">
        <v>865</v>
      </c>
      <c r="I190" s="244" t="s">
        <v>805</v>
      </c>
      <c r="J190" s="244"/>
      <c r="K190" s="285"/>
    </row>
    <row r="191" spans="2:11" ht="15" customHeight="1">
      <c r="B191" s="264"/>
      <c r="C191" s="249" t="s">
        <v>129</v>
      </c>
      <c r="D191" s="244"/>
      <c r="E191" s="244"/>
      <c r="F191" s="263" t="s">
        <v>777</v>
      </c>
      <c r="G191" s="244"/>
      <c r="H191" s="244" t="s">
        <v>866</v>
      </c>
      <c r="I191" s="244" t="s">
        <v>805</v>
      </c>
      <c r="J191" s="244"/>
      <c r="K191" s="285"/>
    </row>
    <row r="192" spans="2:11" ht="15" customHeight="1">
      <c r="B192" s="291"/>
      <c r="C192" s="299"/>
      <c r="D192" s="273"/>
      <c r="E192" s="273"/>
      <c r="F192" s="273"/>
      <c r="G192" s="273"/>
      <c r="H192" s="273"/>
      <c r="I192" s="273"/>
      <c r="J192" s="273"/>
      <c r="K192" s="292"/>
    </row>
    <row r="193" spans="2:11" ht="18.75" customHeight="1">
      <c r="B193" s="240"/>
      <c r="C193" s="244"/>
      <c r="D193" s="244"/>
      <c r="E193" s="244"/>
      <c r="F193" s="263"/>
      <c r="G193" s="244"/>
      <c r="H193" s="244"/>
      <c r="I193" s="244"/>
      <c r="J193" s="244"/>
      <c r="K193" s="240"/>
    </row>
    <row r="194" spans="2:11" ht="18.75" customHeight="1">
      <c r="B194" s="240"/>
      <c r="C194" s="244"/>
      <c r="D194" s="244"/>
      <c r="E194" s="244"/>
      <c r="F194" s="263"/>
      <c r="G194" s="244"/>
      <c r="H194" s="244"/>
      <c r="I194" s="244"/>
      <c r="J194" s="244"/>
      <c r="K194" s="240"/>
    </row>
    <row r="195" spans="2:11" ht="18.75" customHeight="1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</row>
    <row r="196" spans="2:11">
      <c r="B196" s="232"/>
      <c r="C196" s="233"/>
      <c r="D196" s="233"/>
      <c r="E196" s="233"/>
      <c r="F196" s="233"/>
      <c r="G196" s="233"/>
      <c r="H196" s="233"/>
      <c r="I196" s="233"/>
      <c r="J196" s="233"/>
      <c r="K196" s="234"/>
    </row>
    <row r="197" spans="2:11" ht="22.2">
      <c r="B197" s="235"/>
      <c r="C197" s="356" t="s">
        <v>867</v>
      </c>
      <c r="D197" s="356"/>
      <c r="E197" s="356"/>
      <c r="F197" s="356"/>
      <c r="G197" s="356"/>
      <c r="H197" s="356"/>
      <c r="I197" s="356"/>
      <c r="J197" s="356"/>
      <c r="K197" s="236"/>
    </row>
    <row r="198" spans="2:11" ht="25.5" customHeight="1">
      <c r="B198" s="235"/>
      <c r="C198" s="300" t="s">
        <v>868</v>
      </c>
      <c r="D198" s="300"/>
      <c r="E198" s="300"/>
      <c r="F198" s="300" t="s">
        <v>869</v>
      </c>
      <c r="G198" s="301"/>
      <c r="H198" s="360" t="s">
        <v>870</v>
      </c>
      <c r="I198" s="360"/>
      <c r="J198" s="360"/>
      <c r="K198" s="236"/>
    </row>
    <row r="199" spans="2:11" ht="5.25" customHeight="1">
      <c r="B199" s="264"/>
      <c r="C199" s="261"/>
      <c r="D199" s="261"/>
      <c r="E199" s="261"/>
      <c r="F199" s="261"/>
      <c r="G199" s="244"/>
      <c r="H199" s="261"/>
      <c r="I199" s="261"/>
      <c r="J199" s="261"/>
      <c r="K199" s="285"/>
    </row>
    <row r="200" spans="2:11" ht="15" customHeight="1">
      <c r="B200" s="264"/>
      <c r="C200" s="244" t="s">
        <v>861</v>
      </c>
      <c r="D200" s="244"/>
      <c r="E200" s="244"/>
      <c r="F200" s="263" t="s">
        <v>42</v>
      </c>
      <c r="G200" s="244"/>
      <c r="H200" s="361" t="s">
        <v>871</v>
      </c>
      <c r="I200" s="361"/>
      <c r="J200" s="361"/>
      <c r="K200" s="285"/>
    </row>
    <row r="201" spans="2:11" ht="15" customHeight="1">
      <c r="B201" s="264"/>
      <c r="C201" s="270"/>
      <c r="D201" s="244"/>
      <c r="E201" s="244"/>
      <c r="F201" s="263" t="s">
        <v>43</v>
      </c>
      <c r="G201" s="244"/>
      <c r="H201" s="361" t="s">
        <v>872</v>
      </c>
      <c r="I201" s="361"/>
      <c r="J201" s="361"/>
      <c r="K201" s="285"/>
    </row>
    <row r="202" spans="2:11" ht="15" customHeight="1">
      <c r="B202" s="264"/>
      <c r="C202" s="270"/>
      <c r="D202" s="244"/>
      <c r="E202" s="244"/>
      <c r="F202" s="263" t="s">
        <v>46</v>
      </c>
      <c r="G202" s="244"/>
      <c r="H202" s="361" t="s">
        <v>873</v>
      </c>
      <c r="I202" s="361"/>
      <c r="J202" s="361"/>
      <c r="K202" s="285"/>
    </row>
    <row r="203" spans="2:11" ht="15" customHeight="1">
      <c r="B203" s="264"/>
      <c r="C203" s="244"/>
      <c r="D203" s="244"/>
      <c r="E203" s="244"/>
      <c r="F203" s="263" t="s">
        <v>44</v>
      </c>
      <c r="G203" s="244"/>
      <c r="H203" s="361" t="s">
        <v>874</v>
      </c>
      <c r="I203" s="361"/>
      <c r="J203" s="361"/>
      <c r="K203" s="285"/>
    </row>
    <row r="204" spans="2:11" ht="15" customHeight="1">
      <c r="B204" s="264"/>
      <c r="C204" s="244"/>
      <c r="D204" s="244"/>
      <c r="E204" s="244"/>
      <c r="F204" s="263" t="s">
        <v>45</v>
      </c>
      <c r="G204" s="244"/>
      <c r="H204" s="361" t="s">
        <v>875</v>
      </c>
      <c r="I204" s="361"/>
      <c r="J204" s="361"/>
      <c r="K204" s="285"/>
    </row>
    <row r="205" spans="2:11" ht="15" customHeight="1">
      <c r="B205" s="264"/>
      <c r="C205" s="244"/>
      <c r="D205" s="244"/>
      <c r="E205" s="244"/>
      <c r="F205" s="263"/>
      <c r="G205" s="244"/>
      <c r="H205" s="244"/>
      <c r="I205" s="244"/>
      <c r="J205" s="244"/>
      <c r="K205" s="285"/>
    </row>
    <row r="206" spans="2:11" ht="15" customHeight="1">
      <c r="B206" s="264"/>
      <c r="C206" s="244" t="s">
        <v>817</v>
      </c>
      <c r="D206" s="244"/>
      <c r="E206" s="244"/>
      <c r="F206" s="263" t="s">
        <v>83</v>
      </c>
      <c r="G206" s="244"/>
      <c r="H206" s="361" t="s">
        <v>876</v>
      </c>
      <c r="I206" s="361"/>
      <c r="J206" s="361"/>
      <c r="K206" s="285"/>
    </row>
    <row r="207" spans="2:11" ht="15" customHeight="1">
      <c r="B207" s="264"/>
      <c r="C207" s="270"/>
      <c r="D207" s="244"/>
      <c r="E207" s="244"/>
      <c r="F207" s="263" t="s">
        <v>715</v>
      </c>
      <c r="G207" s="244"/>
      <c r="H207" s="361" t="s">
        <v>716</v>
      </c>
      <c r="I207" s="361"/>
      <c r="J207" s="361"/>
      <c r="K207" s="285"/>
    </row>
    <row r="208" spans="2:11" ht="15" customHeight="1">
      <c r="B208" s="264"/>
      <c r="C208" s="244"/>
      <c r="D208" s="244"/>
      <c r="E208" s="244"/>
      <c r="F208" s="263" t="s">
        <v>87</v>
      </c>
      <c r="G208" s="244"/>
      <c r="H208" s="361" t="s">
        <v>877</v>
      </c>
      <c r="I208" s="361"/>
      <c r="J208" s="361"/>
      <c r="K208" s="285"/>
    </row>
    <row r="209" spans="2:11" ht="15" customHeight="1">
      <c r="B209" s="302"/>
      <c r="C209" s="270"/>
      <c r="D209" s="270"/>
      <c r="E209" s="270"/>
      <c r="F209" s="263" t="s">
        <v>76</v>
      </c>
      <c r="G209" s="249"/>
      <c r="H209" s="362" t="s">
        <v>717</v>
      </c>
      <c r="I209" s="362"/>
      <c r="J209" s="362"/>
      <c r="K209" s="303"/>
    </row>
    <row r="210" spans="2:11" ht="15" customHeight="1">
      <c r="B210" s="302"/>
      <c r="C210" s="270"/>
      <c r="D210" s="270"/>
      <c r="E210" s="270"/>
      <c r="F210" s="263" t="s">
        <v>718</v>
      </c>
      <c r="G210" s="249"/>
      <c r="H210" s="362" t="s">
        <v>878</v>
      </c>
      <c r="I210" s="362"/>
      <c r="J210" s="362"/>
      <c r="K210" s="303"/>
    </row>
    <row r="211" spans="2:11" ht="15" customHeight="1">
      <c r="B211" s="302"/>
      <c r="C211" s="270"/>
      <c r="D211" s="270"/>
      <c r="E211" s="270"/>
      <c r="F211" s="304"/>
      <c r="G211" s="249"/>
      <c r="H211" s="305"/>
      <c r="I211" s="305"/>
      <c r="J211" s="305"/>
      <c r="K211" s="303"/>
    </row>
    <row r="212" spans="2:11" ht="15" customHeight="1">
      <c r="B212" s="302"/>
      <c r="C212" s="244" t="s">
        <v>841</v>
      </c>
      <c r="D212" s="270"/>
      <c r="E212" s="270"/>
      <c r="F212" s="263">
        <v>1</v>
      </c>
      <c r="G212" s="249"/>
      <c r="H212" s="362" t="s">
        <v>879</v>
      </c>
      <c r="I212" s="362"/>
      <c r="J212" s="362"/>
      <c r="K212" s="303"/>
    </row>
    <row r="213" spans="2:11" ht="15" customHeight="1">
      <c r="B213" s="302"/>
      <c r="C213" s="270"/>
      <c r="D213" s="270"/>
      <c r="E213" s="270"/>
      <c r="F213" s="263">
        <v>2</v>
      </c>
      <c r="G213" s="249"/>
      <c r="H213" s="362" t="s">
        <v>880</v>
      </c>
      <c r="I213" s="362"/>
      <c r="J213" s="362"/>
      <c r="K213" s="303"/>
    </row>
    <row r="214" spans="2:11" ht="15" customHeight="1">
      <c r="B214" s="302"/>
      <c r="C214" s="270"/>
      <c r="D214" s="270"/>
      <c r="E214" s="270"/>
      <c r="F214" s="263">
        <v>3</v>
      </c>
      <c r="G214" s="249"/>
      <c r="H214" s="362" t="s">
        <v>881</v>
      </c>
      <c r="I214" s="362"/>
      <c r="J214" s="362"/>
      <c r="K214" s="303"/>
    </row>
    <row r="215" spans="2:11" ht="15" customHeight="1">
      <c r="B215" s="302"/>
      <c r="C215" s="270"/>
      <c r="D215" s="270"/>
      <c r="E215" s="270"/>
      <c r="F215" s="263">
        <v>4</v>
      </c>
      <c r="G215" s="249"/>
      <c r="H215" s="362" t="s">
        <v>882</v>
      </c>
      <c r="I215" s="362"/>
      <c r="J215" s="362"/>
      <c r="K215" s="303"/>
    </row>
    <row r="216" spans="2:11" ht="12.75" customHeight="1">
      <c r="B216" s="306"/>
      <c r="C216" s="307"/>
      <c r="D216" s="307"/>
      <c r="E216" s="307"/>
      <c r="F216" s="307"/>
      <c r="G216" s="307"/>
      <c r="H216" s="307"/>
      <c r="I216" s="307"/>
      <c r="J216" s="307"/>
      <c r="K216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VON - VEDLEJŠÍ A OSTATNÍ ...</vt:lpstr>
      <vt:lpstr>ZRN1 - KOMUNIKACE</vt:lpstr>
      <vt:lpstr>ZRN2 - VEŘEJNÉ OSVĚTLENÍ</vt:lpstr>
      <vt:lpstr>Pokyny pro vyplnění</vt:lpstr>
      <vt:lpstr>'Rekapitulace stavby'!Názvy_tisku</vt:lpstr>
      <vt:lpstr>'VON - VEDLEJŠÍ A OSTATNÍ ...'!Názvy_tisku</vt:lpstr>
      <vt:lpstr>'ZRN1 - KOMUNIKACE'!Názvy_tisku</vt:lpstr>
      <vt:lpstr>'ZRN2 - VEŘEJNÉ OSVĚTLENÍ'!Názvy_tisku</vt:lpstr>
      <vt:lpstr>'Pokyny pro vyplnění'!Oblast_tisku</vt:lpstr>
      <vt:lpstr>'Rekapitulace stavby'!Oblast_tisku</vt:lpstr>
      <vt:lpstr>'VON - VEDLEJŠÍ A OSTATNÍ ...'!Oblast_tisku</vt:lpstr>
      <vt:lpstr>'ZRN1 - KOMUNIKACE'!Oblast_tisku</vt:lpstr>
      <vt:lpstr>'ZRN2 - VEŘEJNÉ OSVĚTLENÍ'!Oblast_tisku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DESKTOP-GGURO42\Plhak</dc:creator>
  <cp:lastModifiedBy>Vránová Kateřina</cp:lastModifiedBy>
  <dcterms:created xsi:type="dcterms:W3CDTF">2019-01-17T10:49:53Z</dcterms:created>
  <dcterms:modified xsi:type="dcterms:W3CDTF">2019-03-07T13:42:01Z</dcterms:modified>
</cp:coreProperties>
</file>